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C2C9C5F-CE4E-44A5-958E-A539A86CEDB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婚" sheetId="1" r:id="rId1"/>
    <sheet name="装" sheetId="2" r:id="rId2"/>
    <sheet name="怎么办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3" l="1"/>
  <c r="B9" i="3"/>
  <c r="C5" i="3"/>
  <c r="B4" i="1"/>
  <c r="E2" i="3"/>
  <c r="B10" i="3" l="1"/>
  <c r="B13" i="3"/>
  <c r="B2" i="3" l="1"/>
  <c r="C4" i="3" s="1"/>
  <c r="C2" i="3" l="1"/>
  <c r="B5" i="2"/>
  <c r="C2" i="2" s="1"/>
  <c r="C7" i="1" s="1"/>
  <c r="C6" i="1"/>
  <c r="C5" i="1"/>
  <c r="C4" i="1"/>
  <c r="B3" i="1"/>
  <c r="C3" i="1" s="1"/>
  <c r="C2" i="1"/>
  <c r="D2" i="1" l="1"/>
  <c r="B8" i="3" s="1"/>
  <c r="B7" i="3" s="1"/>
  <c r="F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砍掉</t>
        </r>
      </text>
    </comment>
  </commentList>
</comments>
</file>

<file path=xl/sharedStrings.xml><?xml version="1.0" encoding="utf-8"?>
<sst xmlns="http://schemas.openxmlformats.org/spreadsheetml/2006/main" count="40" uniqueCount="40">
  <si>
    <t>机票</t>
    <phoneticPr fontId="1" type="noConversion"/>
  </si>
  <si>
    <t>单价</t>
    <phoneticPr fontId="1" type="noConversion"/>
  </si>
  <si>
    <t>小计</t>
    <phoneticPr fontId="1" type="noConversion"/>
  </si>
  <si>
    <t>往返机场</t>
    <phoneticPr fontId="1" type="noConversion"/>
  </si>
  <si>
    <t>彩</t>
    <phoneticPr fontId="1" type="noConversion"/>
  </si>
  <si>
    <t>桌</t>
    <phoneticPr fontId="1" type="noConversion"/>
  </si>
  <si>
    <t>烟杂</t>
    <phoneticPr fontId="1" type="noConversion"/>
  </si>
  <si>
    <t>装修</t>
    <phoneticPr fontId="1" type="noConversion"/>
  </si>
  <si>
    <t>家具</t>
    <phoneticPr fontId="1" type="noConversion"/>
  </si>
  <si>
    <t>衣柜</t>
    <phoneticPr fontId="1" type="noConversion"/>
  </si>
  <si>
    <t>床</t>
    <phoneticPr fontId="1" type="noConversion"/>
  </si>
  <si>
    <t>沙发 茶几</t>
    <phoneticPr fontId="1" type="noConversion"/>
  </si>
  <si>
    <t>电视柜</t>
    <phoneticPr fontId="1" type="noConversion"/>
  </si>
  <si>
    <t>燃气灶抽油烟机热水器燃气初装</t>
    <phoneticPr fontId="1" type="noConversion"/>
  </si>
  <si>
    <t>餐桌椅</t>
    <phoneticPr fontId="1" type="noConversion"/>
  </si>
  <si>
    <t>项目</t>
    <phoneticPr fontId="1" type="noConversion"/>
  </si>
  <si>
    <t>预算</t>
    <phoneticPr fontId="1" type="noConversion"/>
  </si>
  <si>
    <t>合计</t>
    <phoneticPr fontId="1" type="noConversion"/>
  </si>
  <si>
    <t>水电大白&amp;厨卫柜子等等</t>
    <phoneticPr fontId="1" type="noConversion"/>
  </si>
  <si>
    <t>合计</t>
    <phoneticPr fontId="1" type="noConversion"/>
  </si>
  <si>
    <t>机动</t>
    <phoneticPr fontId="1" type="noConversion"/>
  </si>
  <si>
    <t>时间</t>
    <phoneticPr fontId="1" type="noConversion"/>
  </si>
  <si>
    <t>2~7月</t>
    <phoneticPr fontId="1" type="noConversion"/>
  </si>
  <si>
    <t>汤+李</t>
    <phoneticPr fontId="1" type="noConversion"/>
  </si>
  <si>
    <t>缺口5万</t>
    <phoneticPr fontId="1" type="noConversion"/>
  </si>
  <si>
    <t>8~12</t>
    <phoneticPr fontId="1" type="noConversion"/>
  </si>
  <si>
    <t>支出项</t>
    <phoneticPr fontId="1" type="noConversion"/>
  </si>
  <si>
    <t>婚+装</t>
    <phoneticPr fontId="1" type="noConversion"/>
  </si>
  <si>
    <t>双方父母各6k</t>
    <phoneticPr fontId="1" type="noConversion"/>
  </si>
  <si>
    <t>mac</t>
    <phoneticPr fontId="1" type="noConversion"/>
  </si>
  <si>
    <t>一九收入合计(扣去合理支出)</t>
    <phoneticPr fontId="1" type="noConversion"/>
  </si>
  <si>
    <t>哥</t>
    <phoneticPr fontId="1" type="noConversion"/>
  </si>
  <si>
    <t>过年</t>
    <phoneticPr fontId="1" type="noConversion"/>
  </si>
  <si>
    <t>旅游</t>
    <phoneticPr fontId="1" type="noConversion"/>
  </si>
  <si>
    <t>婚纱对戒</t>
    <phoneticPr fontId="1" type="noConversion"/>
  </si>
  <si>
    <t>衣服</t>
    <phoneticPr fontId="1" type="noConversion"/>
  </si>
  <si>
    <t>养车</t>
    <phoneticPr fontId="1" type="noConversion"/>
  </si>
  <si>
    <t>19年底结余</t>
    <phoneticPr fontId="1" type="noConversion"/>
  </si>
  <si>
    <t>60000年终20000礼金32000住房公积金</t>
    <phoneticPr fontId="1" type="noConversion"/>
  </si>
  <si>
    <t>婚庆酒店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</si>
</sst>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1" sqref="A11"/>
    </sheetView>
  </sheetViews>
  <sheetFormatPr defaultRowHeight="14.25" x14ac:dyDescent="0.2"/>
  <cols>
    <col min="4" max="4" width="11" customWidth="1"/>
  </cols>
  <sheetData>
    <row r="1" spans="1:4" x14ac:dyDescent="0.2">
      <c r="B1" t="s">
        <v>1</v>
      </c>
      <c r="C1" t="s">
        <v>2</v>
      </c>
      <c r="D1" t="s">
        <v>19</v>
      </c>
    </row>
    <row r="2" spans="1:4" x14ac:dyDescent="0.2">
      <c r="A2" t="s">
        <v>0</v>
      </c>
      <c r="B2">
        <v>900</v>
      </c>
      <c r="C2">
        <f>B2*4</f>
        <v>3600</v>
      </c>
      <c r="D2">
        <f>SUM(C2:C26)</f>
        <v>146600</v>
      </c>
    </row>
    <row r="3" spans="1:4" x14ac:dyDescent="0.2">
      <c r="A3" t="s">
        <v>3</v>
      </c>
      <c r="B3">
        <f>150+100</f>
        <v>250</v>
      </c>
      <c r="C3">
        <f>B3*2</f>
        <v>500</v>
      </c>
    </row>
    <row r="4" spans="1:4" x14ac:dyDescent="0.2">
      <c r="A4" t="s">
        <v>4</v>
      </c>
      <c r="B4" s="3">
        <f>60000-40000+10000</f>
        <v>30000</v>
      </c>
      <c r="C4">
        <f>B4</f>
        <v>30000</v>
      </c>
    </row>
    <row r="5" spans="1:4" x14ac:dyDescent="0.2">
      <c r="A5" t="s">
        <v>5</v>
      </c>
      <c r="B5">
        <v>1500</v>
      </c>
      <c r="C5">
        <f>B5*9</f>
        <v>13500</v>
      </c>
    </row>
    <row r="6" spans="1:4" x14ac:dyDescent="0.2">
      <c r="A6" t="s">
        <v>6</v>
      </c>
      <c r="B6">
        <v>10000</v>
      </c>
      <c r="C6">
        <f>B6</f>
        <v>10000</v>
      </c>
    </row>
    <row r="7" spans="1:4" x14ac:dyDescent="0.2">
      <c r="A7" t="s">
        <v>7</v>
      </c>
      <c r="C7">
        <f>装!C2</f>
        <v>64000</v>
      </c>
    </row>
    <row r="8" spans="1:4" x14ac:dyDescent="0.2">
      <c r="A8" t="s">
        <v>34</v>
      </c>
      <c r="C8">
        <v>10000</v>
      </c>
    </row>
    <row r="9" spans="1:4" x14ac:dyDescent="0.2">
      <c r="A9" t="s">
        <v>39</v>
      </c>
      <c r="C9">
        <v>10000</v>
      </c>
    </row>
    <row r="10" spans="1:4" x14ac:dyDescent="0.2">
      <c r="A10" t="s">
        <v>35</v>
      </c>
      <c r="C10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H9" sqref="H9"/>
    </sheetView>
  </sheetViews>
  <sheetFormatPr defaultRowHeight="14.25" x14ac:dyDescent="0.2"/>
  <cols>
    <col min="1" max="1" width="44.2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t="s">
        <v>18</v>
      </c>
      <c r="B2">
        <v>35000</v>
      </c>
      <c r="C2">
        <f>SUM(B2:B22)</f>
        <v>64000</v>
      </c>
    </row>
    <row r="3" spans="1:3" x14ac:dyDescent="0.2">
      <c r="A3" s="1" t="s">
        <v>8</v>
      </c>
    </row>
    <row r="4" spans="1:3" x14ac:dyDescent="0.2">
      <c r="A4" t="s">
        <v>9</v>
      </c>
      <c r="B4">
        <v>3500</v>
      </c>
    </row>
    <row r="5" spans="1:3" x14ac:dyDescent="0.2">
      <c r="A5" t="s">
        <v>10</v>
      </c>
      <c r="B5">
        <f>2000*2</f>
        <v>4000</v>
      </c>
    </row>
    <row r="6" spans="1:3" x14ac:dyDescent="0.2">
      <c r="A6" t="s">
        <v>11</v>
      </c>
      <c r="B6">
        <v>4000</v>
      </c>
    </row>
    <row r="7" spans="1:3" x14ac:dyDescent="0.2">
      <c r="A7" t="s">
        <v>12</v>
      </c>
      <c r="B7">
        <v>1000</v>
      </c>
    </row>
    <row r="8" spans="1:3" x14ac:dyDescent="0.2">
      <c r="A8" t="s">
        <v>13</v>
      </c>
      <c r="B8">
        <v>5000</v>
      </c>
    </row>
    <row r="9" spans="1:3" x14ac:dyDescent="0.2">
      <c r="A9" t="s">
        <v>14</v>
      </c>
      <c r="B9">
        <v>1500</v>
      </c>
    </row>
    <row r="10" spans="1:3" x14ac:dyDescent="0.2">
      <c r="A10" t="s">
        <v>20</v>
      </c>
      <c r="B10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D7" sqref="D7"/>
    </sheetView>
  </sheetViews>
  <sheetFormatPr defaultRowHeight="14.25" x14ac:dyDescent="0.2"/>
  <cols>
    <col min="1" max="1" width="15.625" customWidth="1"/>
    <col min="4" max="4" width="34.125" customWidth="1"/>
    <col min="5" max="5" width="18.25" customWidth="1"/>
  </cols>
  <sheetData>
    <row r="1" spans="1:7" x14ac:dyDescent="0.2">
      <c r="A1" t="s">
        <v>21</v>
      </c>
      <c r="B1" t="s">
        <v>22</v>
      </c>
      <c r="C1">
        <v>6</v>
      </c>
      <c r="D1" t="s">
        <v>24</v>
      </c>
      <c r="E1" t="s">
        <v>30</v>
      </c>
    </row>
    <row r="2" spans="1:7" x14ac:dyDescent="0.2">
      <c r="A2" t="s">
        <v>23</v>
      </c>
      <c r="B2">
        <f>10000+13000-6000</f>
        <v>17000</v>
      </c>
      <c r="C2" s="1">
        <f>B2*C1</f>
        <v>102000</v>
      </c>
      <c r="E2">
        <f>C2+C4+C5+38000</f>
        <v>337000</v>
      </c>
      <c r="F2" s="4">
        <f>E2-B7</f>
        <v>39800</v>
      </c>
      <c r="G2" s="5" t="s">
        <v>37</v>
      </c>
    </row>
    <row r="3" spans="1:7" x14ac:dyDescent="0.2">
      <c r="B3" t="s">
        <v>25</v>
      </c>
      <c r="C3">
        <v>5</v>
      </c>
    </row>
    <row r="4" spans="1:7" x14ac:dyDescent="0.2">
      <c r="C4" s="1">
        <f>B2*5</f>
        <v>85000</v>
      </c>
    </row>
    <row r="5" spans="1:7" x14ac:dyDescent="0.2">
      <c r="C5" s="1">
        <f>60000+20000+32000</f>
        <v>112000</v>
      </c>
      <c r="D5" t="s">
        <v>38</v>
      </c>
    </row>
    <row r="7" spans="1:7" x14ac:dyDescent="0.2">
      <c r="A7" t="s">
        <v>26</v>
      </c>
      <c r="B7" s="1">
        <f>SUM(B8:B19)</f>
        <v>297200</v>
      </c>
    </row>
    <row r="8" spans="1:7" x14ac:dyDescent="0.2">
      <c r="A8" t="s">
        <v>27</v>
      </c>
      <c r="B8">
        <f>婚!D2</f>
        <v>146600</v>
      </c>
    </row>
    <row r="9" spans="1:7" x14ac:dyDescent="0.2">
      <c r="A9" t="s">
        <v>28</v>
      </c>
      <c r="B9">
        <f>6000*2+1000</f>
        <v>13000</v>
      </c>
    </row>
    <row r="10" spans="1:7" x14ac:dyDescent="0.2">
      <c r="A10" s="2" t="s">
        <v>29</v>
      </c>
      <c r="B10" s="3">
        <f>16000-6000</f>
        <v>10000</v>
      </c>
    </row>
    <row r="11" spans="1:7" x14ac:dyDescent="0.2">
      <c r="A11" t="s">
        <v>31</v>
      </c>
      <c r="B11">
        <v>100000</v>
      </c>
    </row>
    <row r="12" spans="1:7" x14ac:dyDescent="0.2">
      <c r="A12" t="s">
        <v>32</v>
      </c>
      <c r="B12">
        <f>6000*2</f>
        <v>12000</v>
      </c>
    </row>
    <row r="13" spans="1:7" x14ac:dyDescent="0.2">
      <c r="A13" s="2" t="s">
        <v>33</v>
      </c>
      <c r="B13" s="3">
        <f>5000*2-10000</f>
        <v>0</v>
      </c>
    </row>
    <row r="14" spans="1:7" x14ac:dyDescent="0.2">
      <c r="A14" t="s">
        <v>36</v>
      </c>
      <c r="B14">
        <v>15600</v>
      </c>
    </row>
  </sheetData>
  <phoneticPr fontId="1" type="noConversion"/>
  <conditionalFormatting sqref="F2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婚</vt:lpstr>
      <vt:lpstr>装</vt:lpstr>
      <vt:lpstr>怎么办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2019-01-24T13:55:09Z</dcterms:modified>
</cp:coreProperties>
</file>