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Git\physcomp\assets\calculations\"/>
    </mc:Choice>
  </mc:AlternateContent>
  <xr:revisionPtr revIDLastSave="0" documentId="13_ncr:1_{B275B197-60F9-4673-8A56-11EEC857A07D}" xr6:coauthVersionLast="45" xr6:coauthVersionMax="45" xr10:uidLastSave="{00000000-0000-0000-0000-000000000000}"/>
  <bookViews>
    <workbookView xWindow="-110" yWindow="-110" windowWidth="38620" windowHeight="21360" xr2:uid="{00000000-000D-0000-FFFF-FFFF00000000}"/>
  </bookViews>
  <sheets>
    <sheet name="Raw Data" sheetId="1" r:id="rId1"/>
    <sheet name="LDR 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4" i="1" l="1"/>
  <c r="C31" i="1"/>
  <c r="C30" i="1"/>
  <c r="D20" i="2" l="1"/>
  <c r="F20" i="2" s="1"/>
  <c r="C20" i="2"/>
  <c r="E20" i="2" s="1"/>
  <c r="D19" i="2"/>
  <c r="F19" i="2" s="1"/>
  <c r="C19" i="2"/>
  <c r="E19" i="2" s="1"/>
  <c r="D18" i="2"/>
  <c r="F18" i="2" s="1"/>
  <c r="C18" i="2"/>
  <c r="E18" i="2" s="1"/>
  <c r="D17" i="2"/>
  <c r="F17" i="2" s="1"/>
  <c r="C17" i="2"/>
  <c r="E17" i="2" s="1"/>
  <c r="D16" i="2"/>
  <c r="F16" i="2" s="1"/>
  <c r="C16" i="2"/>
  <c r="E16" i="2" s="1"/>
  <c r="F15" i="2"/>
  <c r="D15" i="2"/>
  <c r="C15" i="2"/>
  <c r="E15" i="2" s="1"/>
  <c r="D14" i="2"/>
  <c r="F14" i="2" s="1"/>
  <c r="C14" i="2"/>
  <c r="E14" i="2" s="1"/>
  <c r="F13" i="2"/>
  <c r="D13" i="2"/>
  <c r="C13" i="2"/>
  <c r="E13" i="2" s="1"/>
  <c r="D12" i="2"/>
  <c r="F12" i="2" s="1"/>
  <c r="C12" i="2"/>
  <c r="E12" i="2" s="1"/>
  <c r="F11" i="2"/>
  <c r="E11" i="2"/>
  <c r="D11" i="2"/>
  <c r="C11" i="2"/>
  <c r="F10" i="2"/>
  <c r="D10" i="2"/>
  <c r="C10" i="2"/>
  <c r="E10" i="2" s="1"/>
  <c r="E9" i="2"/>
  <c r="D9" i="2"/>
  <c r="F9" i="2" s="1"/>
  <c r="C9" i="2"/>
  <c r="E8" i="2"/>
  <c r="D8" i="2"/>
  <c r="F8" i="2" s="1"/>
  <c r="C8" i="2"/>
  <c r="D7" i="2"/>
  <c r="F7" i="2" s="1"/>
  <c r="C7" i="2"/>
  <c r="E7" i="2" s="1"/>
  <c r="F6" i="2"/>
  <c r="D6" i="2"/>
  <c r="C6" i="2"/>
  <c r="E6" i="2" s="1"/>
  <c r="F5" i="2"/>
  <c r="D5" i="2"/>
  <c r="C5" i="2"/>
  <c r="E5" i="2" s="1"/>
  <c r="E4" i="2"/>
  <c r="D4" i="2"/>
  <c r="F4" i="2" s="1"/>
  <c r="C4" i="2"/>
  <c r="F3" i="2"/>
  <c r="E3" i="2"/>
  <c r="D3" i="2"/>
  <c r="C3" i="2"/>
  <c r="D2" i="2"/>
  <c r="F2" i="2" s="1"/>
  <c r="C2" i="2"/>
  <c r="E2" i="2" s="1"/>
  <c r="A5" i="2" l="1" a="1"/>
  <c r="A5" i="2" s="1"/>
  <c r="A14" i="2" s="1"/>
  <c r="I2" i="2" s="1"/>
  <c r="A7" i="2" a="1"/>
  <c r="A7" i="2" s="1"/>
  <c r="A12" i="2" s="1"/>
  <c r="H2" i="2" s="1"/>
  <c r="G20" i="2" l="1"/>
  <c r="G18" i="2"/>
  <c r="G6" i="2"/>
  <c r="G2" i="2"/>
  <c r="G7" i="2"/>
  <c r="G3" i="2"/>
  <c r="G16" i="2"/>
  <c r="G13" i="2"/>
  <c r="G10" i="2"/>
  <c r="G12" i="2"/>
  <c r="G19" i="2"/>
  <c r="G14" i="2"/>
  <c r="G8" i="2"/>
  <c r="G4" i="2"/>
  <c r="G15" i="2"/>
  <c r="G9" i="2"/>
  <c r="G17" i="2"/>
  <c r="G11" i="2"/>
  <c r="G5" i="2"/>
</calcChain>
</file>

<file path=xl/sharedStrings.xml><?xml version="1.0" encoding="utf-8"?>
<sst xmlns="http://schemas.openxmlformats.org/spreadsheetml/2006/main" count="21" uniqueCount="18">
  <si>
    <r>
      <t>LDR Resistance (</t>
    </r>
    <r>
      <rPr>
        <sz val="11"/>
        <color theme="1"/>
        <rFont val="Calibri"/>
        <family val="2"/>
      </rPr>
      <t>Ω)</t>
    </r>
  </si>
  <si>
    <t>Illuminance (lux)</t>
  </si>
  <si>
    <r>
      <rPr>
        <b/>
        <sz val="18"/>
        <color theme="1"/>
        <rFont val="Calibri"/>
        <family val="2"/>
      </rPr>
      <t>Enter your measurements here.</t>
    </r>
    <r>
      <rPr>
        <b/>
        <sz val="11"/>
        <color theme="1"/>
        <rFont val="Calibri"/>
        <family val="2"/>
      </rPr>
      <t xml:space="preserve">  The data will then be used in the LDR analysis.  You may need to adjust your analysis page to accommodate the amount of data that you collected.  i.e., this document expects 19 data points; if you have more or fewer data points, then you will need to adjust the graphs and the line calculations accordingly.</t>
    </r>
  </si>
  <si>
    <t>Created By David Williams (2015-12-04)</t>
  </si>
  <si>
    <r>
      <t>LDR Resistance (</t>
    </r>
    <r>
      <rPr>
        <sz val="11"/>
        <color theme="1"/>
        <rFont val="Calibri"/>
        <family val="2"/>
      </rPr>
      <t>Ω)</t>
    </r>
  </si>
  <si>
    <t>log(R )</t>
  </si>
  <si>
    <t>log(lux)</t>
  </si>
  <si>
    <t>lux approximated (approximation formula is = A*R^B)</t>
  </si>
  <si>
    <t>A</t>
  </si>
  <si>
    <t>B</t>
  </si>
  <si>
    <t>This line calculation comes from the plot of log(lux) as a fn of log(R)</t>
  </si>
  <si>
    <t>Slope</t>
  </si>
  <si>
    <t>y-intercept</t>
  </si>
  <si>
    <t>These coefficient calculations come from solving the above line calcuation (log(lux) = m*log(R) + b) for lux.  Giving: lux = A*R^B</t>
  </si>
  <si>
    <t>A   =   10^(y-intercept)</t>
  </si>
  <si>
    <t>B   = slope</t>
  </si>
  <si>
    <t>Resulting Illuminance Equation:</t>
  </si>
  <si>
    <t>lux = A * Resistance^B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</si>
</sst>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amily val="2"/>
    </font>
    <font>
      <b/>
      <sz val="11"/>
      <color theme="1"/>
      <name val="Calibri"/>
      <family val="2"/>
    </font>
    <font>
      <sz val="11"/>
      <color theme="1"/>
      <name val="Calibri"/>
      <family val="2"/>
    </font>
    <font>
      <sz val="11"/>
      <color rgb="FFFF0000"/>
      <name val="Calibri"/>
      <family val="2"/>
    </font>
    <font>
      <sz val="11"/>
      <name val="Arial"/>
      <family val="2"/>
    </font>
    <font>
      <b/>
      <sz val="18"/>
      <color theme="1"/>
      <name val="Calibri"/>
      <family val="2"/>
    </font>
  </fonts>
  <fills count="2">
    <fill>
      <patternFill patternType="none"/>
    </fill>
    <fill>
      <patternFill patternType="gray125"/>
    </fill>
  </fills>
  <borders count="13">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center" wrapText="1"/>
    </xf>
    <xf numFmtId="0" fontId="3" fillId="0" borderId="0" xfId="0" applyFont="1"/>
    <xf numFmtId="0" fontId="1" fillId="0" borderId="0" xfId="0" applyFont="1"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 xfId="0" applyFont="1" applyBorder="1"/>
    <xf numFmtId="0" fontId="1" fillId="0" borderId="2" xfId="0" applyFont="1" applyBorder="1"/>
    <xf numFmtId="0" fontId="2" fillId="0" borderId="1" xfId="0" applyFont="1" applyBorder="1" applyAlignment="1">
      <alignment wrapText="1"/>
    </xf>
    <xf numFmtId="0" fontId="1" fillId="0" borderId="3" xfId="0" applyFont="1" applyBorder="1"/>
    <xf numFmtId="0" fontId="1" fillId="0" borderId="4" xfId="0" applyFont="1" applyBorder="1" applyAlignment="1">
      <alignment wrapText="1"/>
    </xf>
    <xf numFmtId="0" fontId="4" fillId="0" borderId="5" xfId="0" applyFont="1" applyBorder="1"/>
    <xf numFmtId="0" fontId="4" fillId="0" borderId="6" xfId="0" applyFont="1" applyBorder="1"/>
    <xf numFmtId="0" fontId="1" fillId="0" borderId="5" xfId="0" applyFont="1" applyBorder="1"/>
    <xf numFmtId="0" fontId="1" fillId="0" borderId="6" xfId="0" applyFont="1" applyBorder="1"/>
    <xf numFmtId="0" fontId="4" fillId="0" borderId="0" xfId="0" applyFont="1"/>
    <xf numFmtId="0" fontId="1" fillId="0" borderId="7" xfId="0" applyFont="1" applyBorder="1"/>
    <xf numFmtId="0" fontId="1" fillId="0" borderId="8" xfId="0" applyFont="1" applyBorder="1"/>
    <xf numFmtId="0" fontId="1" fillId="0" borderId="4" xfId="0" applyFont="1" applyBorder="1"/>
    <xf numFmtId="0" fontId="4" fillId="0" borderId="9" xfId="0" applyFont="1" applyBorder="1"/>
    <xf numFmtId="0" fontId="4" fillId="0" borderId="10" xfId="0" applyFont="1" applyBorder="1"/>
    <xf numFmtId="0" fontId="1" fillId="0" borderId="9" xfId="0" applyFont="1" applyBorder="1"/>
    <xf numFmtId="0" fontId="1" fillId="0" borderId="10" xfId="0" applyFont="1" applyBorder="1"/>
    <xf numFmtId="0" fontId="4" fillId="0" borderId="11" xfId="0" applyFont="1" applyBorder="1"/>
    <xf numFmtId="0" fontId="1" fillId="0" borderId="12" xfId="0" applyFont="1" applyBorder="1"/>
    <xf numFmtId="0" fontId="2" fillId="0" borderId="0" xfId="0" applyFont="1" applyAlignment="1">
      <alignment horizontal="left" vertical="top" wrapText="1"/>
    </xf>
    <xf numFmtId="0" fontId="0" fillId="0" borderId="0" xfId="0" applyFont="1" applyAlignment="1"/>
    <xf numFmtId="0" fontId="1" fillId="0" borderId="0" xfId="0" applyFont="1" applyAlignment="1">
      <alignment wrapText="1"/>
    </xf>
    <xf numFmtId="0" fontId="1" fillId="0" borderId="7" xfId="0" applyFont="1" applyBorder="1" applyAlignment="1">
      <alignment wrapText="1"/>
    </xf>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3947659667541559"/>
          <c:y val="4.1150278293135445E-2"/>
          <c:w val="0.81677821522309724"/>
          <c:h val="0.80521963975282307"/>
        </c:manualLayout>
      </c:layout>
      <c:scatterChart>
        <c:scatterStyle val="lineMarker"/>
        <c:varyColors val="0"/>
        <c:ser>
          <c:idx val="0"/>
          <c:order val="0"/>
          <c:tx>
            <c:strRef>
              <c:f>'Raw Data'!$B$29</c:f>
              <c:strCache>
                <c:ptCount val="1"/>
                <c:pt idx="0">
                  <c:v>LDR Resistance (Ω)</c:v>
                </c:pt>
              </c:strCache>
            </c:strRef>
          </c:tx>
          <c:spPr>
            <a:ln w="19050" cap="rnd">
              <a:solidFill>
                <a:schemeClr val="accent1"/>
              </a:solidFill>
              <a:round/>
            </a:ln>
            <a:effectLst/>
          </c:spPr>
          <c:marker>
            <c:symbol val="none"/>
          </c:marker>
          <c:xVal>
            <c:numRef>
              <c:f>'Raw Data'!$A$30:$A$48</c:f>
              <c:numCache>
                <c:formatCode>General</c:formatCode>
                <c:ptCount val="19"/>
                <c:pt idx="0">
                  <c:v>1</c:v>
                </c:pt>
                <c:pt idx="1">
                  <c:v>2</c:v>
                </c:pt>
                <c:pt idx="2">
                  <c:v>20</c:v>
                </c:pt>
                <c:pt idx="3">
                  <c:v>54</c:v>
                </c:pt>
                <c:pt idx="4">
                  <c:v>100</c:v>
                </c:pt>
                <c:pt idx="5">
                  <c:v>200</c:v>
                </c:pt>
                <c:pt idx="6">
                  <c:v>250</c:v>
                </c:pt>
                <c:pt idx="7">
                  <c:v>300</c:v>
                </c:pt>
                <c:pt idx="8">
                  <c:v>350</c:v>
                </c:pt>
                <c:pt idx="9">
                  <c:v>400</c:v>
                </c:pt>
                <c:pt idx="10">
                  <c:v>500</c:v>
                </c:pt>
                <c:pt idx="11">
                  <c:v>590</c:v>
                </c:pt>
                <c:pt idx="12">
                  <c:v>640</c:v>
                </c:pt>
                <c:pt idx="13">
                  <c:v>700</c:v>
                </c:pt>
                <c:pt idx="14">
                  <c:v>930</c:v>
                </c:pt>
                <c:pt idx="15">
                  <c:v>1270</c:v>
                </c:pt>
                <c:pt idx="16">
                  <c:v>1976</c:v>
                </c:pt>
                <c:pt idx="17">
                  <c:v>2460</c:v>
                </c:pt>
                <c:pt idx="18">
                  <c:v>3340</c:v>
                </c:pt>
              </c:numCache>
            </c:numRef>
          </c:xVal>
          <c:yVal>
            <c:numRef>
              <c:f>'Raw Data'!$B$30:$B$48</c:f>
              <c:numCache>
                <c:formatCode>General</c:formatCode>
                <c:ptCount val="19"/>
                <c:pt idx="0">
                  <c:v>130000</c:v>
                </c:pt>
                <c:pt idx="1">
                  <c:v>65000</c:v>
                </c:pt>
                <c:pt idx="2">
                  <c:v>11000</c:v>
                </c:pt>
                <c:pt idx="3">
                  <c:v>6700</c:v>
                </c:pt>
                <c:pt idx="4">
                  <c:v>3500</c:v>
                </c:pt>
                <c:pt idx="5">
                  <c:v>2600</c:v>
                </c:pt>
                <c:pt idx="6">
                  <c:v>2100</c:v>
                </c:pt>
                <c:pt idx="7">
                  <c:v>2000</c:v>
                </c:pt>
                <c:pt idx="8">
                  <c:v>1900</c:v>
                </c:pt>
                <c:pt idx="9">
                  <c:v>1700</c:v>
                </c:pt>
                <c:pt idx="10">
                  <c:v>1400</c:v>
                </c:pt>
                <c:pt idx="11">
                  <c:v>1280</c:v>
                </c:pt>
                <c:pt idx="12">
                  <c:v>1200</c:v>
                </c:pt>
                <c:pt idx="13">
                  <c:v>1090</c:v>
                </c:pt>
                <c:pt idx="14">
                  <c:v>880</c:v>
                </c:pt>
                <c:pt idx="15">
                  <c:v>740</c:v>
                </c:pt>
                <c:pt idx="16">
                  <c:v>523</c:v>
                </c:pt>
                <c:pt idx="17">
                  <c:v>410</c:v>
                </c:pt>
                <c:pt idx="18">
                  <c:v>324</c:v>
                </c:pt>
              </c:numCache>
            </c:numRef>
          </c:yVal>
          <c:smooth val="0"/>
          <c:extLst>
            <c:ext xmlns:c16="http://schemas.microsoft.com/office/drawing/2014/chart" uri="{C3380CC4-5D6E-409C-BE32-E72D297353CC}">
              <c16:uniqueId val="{00000000-D1D6-42F4-9D82-ADEE88968420}"/>
            </c:ext>
          </c:extLst>
        </c:ser>
        <c:dLbls>
          <c:showLegendKey val="0"/>
          <c:showVal val="0"/>
          <c:showCatName val="0"/>
          <c:showSerName val="0"/>
          <c:showPercent val="0"/>
          <c:showBubbleSize val="0"/>
        </c:dLbls>
        <c:axId val="875790216"/>
        <c:axId val="875793496"/>
      </c:scatterChart>
      <c:valAx>
        <c:axId val="8757902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Illumination</a:t>
                </a:r>
              </a:p>
            </c:rich>
          </c:tx>
          <c:layout>
            <c:manualLayout>
              <c:xMode val="edge"/>
              <c:yMode val="edge"/>
              <c:x val="0.43170532254896699"/>
              <c:y val="0.9410453888069185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Condensed" panose="020B0606040200020203" pitchFamily="34" charset="0"/>
                <a:ea typeface="+mn-ea"/>
                <a:cs typeface="+mn-cs"/>
              </a:defRPr>
            </a:pPr>
            <a:endParaRPr lang="en-US"/>
          </a:p>
        </c:txPr>
        <c:crossAx val="875793496"/>
        <c:crosses val="autoZero"/>
        <c:crossBetween val="midCat"/>
      </c:valAx>
      <c:valAx>
        <c:axId val="875793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egoe Condensed" panose="020B0606040200020203" pitchFamily="34" charset="0"/>
                    <a:ea typeface="+mn-ea"/>
                    <a:cs typeface="+mn-cs"/>
                  </a:defRPr>
                </a:pPr>
                <a:r>
                  <a:rPr lang="en-US"/>
                  <a:t>Photoresistance</a:t>
                </a:r>
              </a:p>
            </c:rich>
          </c:tx>
          <c:layout>
            <c:manualLayout>
              <c:xMode val="edge"/>
              <c:yMode val="edge"/>
              <c:x val="5.1027996500437446E-4"/>
              <c:y val="0.4153149606299212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Segoe Condensed" panose="020B0606040200020203"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Condensed" panose="020B0606040200020203" pitchFamily="34" charset="0"/>
                <a:ea typeface="+mn-ea"/>
                <a:cs typeface="+mn-cs"/>
              </a:defRPr>
            </a:pPr>
            <a:endParaRPr lang="en-US"/>
          </a:p>
        </c:txPr>
        <c:crossAx val="875790216"/>
        <c:crosses val="autoZero"/>
        <c:crossBetween val="midCat"/>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t>Lux as a function of Resistance</a:t>
            </a:r>
          </a:p>
        </c:rich>
      </c:tx>
      <c:overlay val="0"/>
    </c:title>
    <c:autoTitleDeleted val="0"/>
    <c:plotArea>
      <c:layout/>
      <c:scatterChart>
        <c:scatterStyle val="lineMarker"/>
        <c:varyColors val="0"/>
        <c:ser>
          <c:idx val="0"/>
          <c:order val="0"/>
          <c:spPr>
            <a:ln w="47625">
              <a:noFill/>
            </a:ln>
          </c:spPr>
          <c:marker>
            <c:symbol val="circle"/>
            <c:size val="7"/>
            <c:spPr>
              <a:solidFill>
                <a:schemeClr val="accent1"/>
              </a:solidFill>
              <a:ln cmpd="sng">
                <a:solidFill>
                  <a:schemeClr val="accent1"/>
                </a:solidFill>
              </a:ln>
            </c:spPr>
          </c:marker>
          <c:xVal>
            <c:numRef>
              <c:f>'LDR Analysis'!$C$2:$C$20</c:f>
              <c:numCache>
                <c:formatCode>General</c:formatCode>
                <c:ptCount val="19"/>
                <c:pt idx="0">
                  <c:v>130000</c:v>
                </c:pt>
                <c:pt idx="1">
                  <c:v>65000</c:v>
                </c:pt>
                <c:pt idx="2">
                  <c:v>11000</c:v>
                </c:pt>
                <c:pt idx="3">
                  <c:v>6700</c:v>
                </c:pt>
                <c:pt idx="4">
                  <c:v>3500</c:v>
                </c:pt>
                <c:pt idx="5">
                  <c:v>2600</c:v>
                </c:pt>
                <c:pt idx="6">
                  <c:v>2100</c:v>
                </c:pt>
                <c:pt idx="7">
                  <c:v>2000</c:v>
                </c:pt>
                <c:pt idx="8">
                  <c:v>1900</c:v>
                </c:pt>
                <c:pt idx="9">
                  <c:v>1700</c:v>
                </c:pt>
                <c:pt idx="10">
                  <c:v>1400</c:v>
                </c:pt>
                <c:pt idx="11">
                  <c:v>1280</c:v>
                </c:pt>
                <c:pt idx="12">
                  <c:v>1200</c:v>
                </c:pt>
                <c:pt idx="13">
                  <c:v>1090</c:v>
                </c:pt>
                <c:pt idx="14">
                  <c:v>880</c:v>
                </c:pt>
                <c:pt idx="15">
                  <c:v>740</c:v>
                </c:pt>
                <c:pt idx="16">
                  <c:v>523</c:v>
                </c:pt>
                <c:pt idx="17">
                  <c:v>410</c:v>
                </c:pt>
                <c:pt idx="18">
                  <c:v>324</c:v>
                </c:pt>
              </c:numCache>
            </c:numRef>
          </c:xVal>
          <c:yVal>
            <c:numRef>
              <c:f>'LDR Analysis'!$D$2:$D$20</c:f>
              <c:numCache>
                <c:formatCode>General</c:formatCode>
                <c:ptCount val="19"/>
                <c:pt idx="0">
                  <c:v>1</c:v>
                </c:pt>
                <c:pt idx="1">
                  <c:v>2</c:v>
                </c:pt>
                <c:pt idx="2">
                  <c:v>20</c:v>
                </c:pt>
                <c:pt idx="3">
                  <c:v>54</c:v>
                </c:pt>
                <c:pt idx="4">
                  <c:v>100</c:v>
                </c:pt>
                <c:pt idx="5">
                  <c:v>200</c:v>
                </c:pt>
                <c:pt idx="6">
                  <c:v>250</c:v>
                </c:pt>
                <c:pt idx="7">
                  <c:v>300</c:v>
                </c:pt>
                <c:pt idx="8">
                  <c:v>350</c:v>
                </c:pt>
                <c:pt idx="9">
                  <c:v>400</c:v>
                </c:pt>
                <c:pt idx="10">
                  <c:v>500</c:v>
                </c:pt>
                <c:pt idx="11">
                  <c:v>590</c:v>
                </c:pt>
                <c:pt idx="12">
                  <c:v>640</c:v>
                </c:pt>
                <c:pt idx="13">
                  <c:v>700</c:v>
                </c:pt>
                <c:pt idx="14">
                  <c:v>930</c:v>
                </c:pt>
                <c:pt idx="15">
                  <c:v>1270</c:v>
                </c:pt>
                <c:pt idx="16">
                  <c:v>1976</c:v>
                </c:pt>
                <c:pt idx="17">
                  <c:v>2460</c:v>
                </c:pt>
                <c:pt idx="18">
                  <c:v>3340</c:v>
                </c:pt>
              </c:numCache>
            </c:numRef>
          </c:yVal>
          <c:smooth val="1"/>
          <c:extLst>
            <c:ext xmlns:c16="http://schemas.microsoft.com/office/drawing/2014/chart" uri="{C3380CC4-5D6E-409C-BE32-E72D297353CC}">
              <c16:uniqueId val="{00000000-3E72-4484-89DB-19EED47D5D7F}"/>
            </c:ext>
          </c:extLst>
        </c:ser>
        <c:dLbls>
          <c:showLegendKey val="0"/>
          <c:showVal val="0"/>
          <c:showCatName val="0"/>
          <c:showSerName val="0"/>
          <c:showPercent val="0"/>
          <c:showBubbleSize val="0"/>
        </c:dLbls>
        <c:axId val="650094681"/>
        <c:axId val="445222485"/>
      </c:scatterChart>
      <c:valAx>
        <c:axId val="65009468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i="0">
                    <a:solidFill>
                      <a:srgbClr val="000000"/>
                    </a:solidFill>
                    <a:latin typeface="+mn-lt"/>
                  </a:defRPr>
                </a:pPr>
                <a:r>
                  <a:t>Resistance (Ohms)</a:t>
                </a:r>
              </a:p>
            </c:rich>
          </c:tx>
          <c:overlay val="0"/>
        </c:title>
        <c:numFmt formatCode="General" sourceLinked="1"/>
        <c:majorTickMark val="cross"/>
        <c:minorTickMark val="cross"/>
        <c:tickLblPos val="nextTo"/>
        <c:spPr>
          <a:ln w="47625">
            <a:noFill/>
          </a:ln>
        </c:spPr>
        <c:txPr>
          <a:bodyPr/>
          <a:lstStyle/>
          <a:p>
            <a:pPr lvl="0">
              <a:defRPr b="1" i="0">
                <a:solidFill>
                  <a:srgbClr val="000000"/>
                </a:solidFill>
                <a:latin typeface="+mn-lt"/>
              </a:defRPr>
            </a:pPr>
            <a:endParaRPr lang="en-US"/>
          </a:p>
        </c:txPr>
        <c:crossAx val="445222485"/>
        <c:crosses val="autoZero"/>
        <c:crossBetween val="midCat"/>
      </c:valAx>
      <c:valAx>
        <c:axId val="4452224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a:solidFill>
                      <a:srgbClr val="000000"/>
                    </a:solidFill>
                    <a:latin typeface="+mn-lt"/>
                  </a:defRPr>
                </a:pPr>
                <a:r>
                  <a:t>Illuminance (lux)</a:t>
                </a:r>
              </a:p>
            </c:rich>
          </c:tx>
          <c:overlay val="0"/>
        </c:title>
        <c:numFmt formatCode="General" sourceLinked="1"/>
        <c:majorTickMark val="cross"/>
        <c:minorTickMark val="cross"/>
        <c:tickLblPos val="nextTo"/>
        <c:spPr>
          <a:ln w="47625">
            <a:noFill/>
          </a:ln>
        </c:spPr>
        <c:txPr>
          <a:bodyPr/>
          <a:lstStyle/>
          <a:p>
            <a:pPr lvl="0">
              <a:defRPr b="1" i="0">
                <a:solidFill>
                  <a:srgbClr val="000000"/>
                </a:solidFill>
                <a:latin typeface="+mn-lt"/>
              </a:defRPr>
            </a:pPr>
            <a:endParaRPr lang="en-US"/>
          </a:p>
        </c:txPr>
        <c:crossAx val="650094681"/>
        <c:crosses val="autoZero"/>
        <c:crossBetween val="midCat"/>
      </c:valAx>
    </c:plotArea>
    <c:legend>
      <c:legendPos val="b"/>
      <c:overlay val="0"/>
      <c:txPr>
        <a:bodyPr/>
        <a:lstStyle/>
        <a:p>
          <a:pPr lvl="0">
            <a:defRPr b="1"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12706839331034034"/>
          <c:y val="2.9395566883619318E-2"/>
          <c:w val="0.64158131060063772"/>
          <c:h val="0.82584694976711726"/>
        </c:manualLayout>
      </c:layout>
      <c:scatterChart>
        <c:scatterStyle val="lineMarker"/>
        <c:varyColors val="0"/>
        <c:ser>
          <c:idx val="0"/>
          <c:order val="0"/>
          <c:spPr>
            <a:ln w="47625">
              <a:noFill/>
            </a:ln>
          </c:spPr>
          <c:marker>
            <c:symbol val="circle"/>
            <c:size val="7"/>
            <c:spPr>
              <a:solidFill>
                <a:schemeClr val="accent1"/>
              </a:solidFill>
              <a:ln cmpd="sng">
                <a:solidFill>
                  <a:schemeClr val="accent1"/>
                </a:solidFill>
              </a:ln>
            </c:spPr>
          </c:marker>
          <c:xVal>
            <c:numRef>
              <c:f>'LDR Analysis'!$C$2:$C$17</c:f>
              <c:numCache>
                <c:formatCode>General</c:formatCode>
                <c:ptCount val="16"/>
                <c:pt idx="0">
                  <c:v>130000</c:v>
                </c:pt>
                <c:pt idx="1">
                  <c:v>65000</c:v>
                </c:pt>
                <c:pt idx="2">
                  <c:v>11000</c:v>
                </c:pt>
                <c:pt idx="3">
                  <c:v>6700</c:v>
                </c:pt>
                <c:pt idx="4">
                  <c:v>3500</c:v>
                </c:pt>
                <c:pt idx="5">
                  <c:v>2600</c:v>
                </c:pt>
                <c:pt idx="6">
                  <c:v>2100</c:v>
                </c:pt>
                <c:pt idx="7">
                  <c:v>2000</c:v>
                </c:pt>
                <c:pt idx="8">
                  <c:v>1900</c:v>
                </c:pt>
                <c:pt idx="9">
                  <c:v>1700</c:v>
                </c:pt>
                <c:pt idx="10">
                  <c:v>1400</c:v>
                </c:pt>
                <c:pt idx="11">
                  <c:v>1280</c:v>
                </c:pt>
                <c:pt idx="12">
                  <c:v>1200</c:v>
                </c:pt>
                <c:pt idx="13">
                  <c:v>1090</c:v>
                </c:pt>
                <c:pt idx="14">
                  <c:v>880</c:v>
                </c:pt>
                <c:pt idx="15">
                  <c:v>740</c:v>
                </c:pt>
              </c:numCache>
            </c:numRef>
          </c:xVal>
          <c:yVal>
            <c:numRef>
              <c:f>'LDR Analysis'!$G$2:$G$17</c:f>
              <c:numCache>
                <c:formatCode>General</c:formatCode>
                <c:ptCount val="16"/>
                <c:pt idx="0">
                  <c:v>0.8178015612807138</c:v>
                </c:pt>
                <c:pt idx="1">
                  <c:v>2.1656337398805841</c:v>
                </c:pt>
                <c:pt idx="2">
                  <c:v>26.275182607784942</c:v>
                </c:pt>
                <c:pt idx="3">
                  <c:v>52.730290612991801</c:v>
                </c:pt>
                <c:pt idx="4">
                  <c:v>131.30166293675995</c:v>
                </c:pt>
                <c:pt idx="5">
                  <c:v>199.36272275959604</c:v>
                </c:pt>
                <c:pt idx="6">
                  <c:v>269.12887640057312</c:v>
                </c:pt>
                <c:pt idx="7">
                  <c:v>288.2242744450669</c:v>
                </c:pt>
                <c:pt idx="8">
                  <c:v>309.76200304542408</c:v>
                </c:pt>
                <c:pt idx="9">
                  <c:v>362.15509780501117</c:v>
                </c:pt>
                <c:pt idx="10">
                  <c:v>475.73228630960512</c:v>
                </c:pt>
                <c:pt idx="11">
                  <c:v>539.56181555901821</c:v>
                </c:pt>
                <c:pt idx="12">
                  <c:v>590.77298335613455</c:v>
                </c:pt>
                <c:pt idx="13">
                  <c:v>676.21476717069652</c:v>
                </c:pt>
                <c:pt idx="14">
                  <c:v>913.41390086163244</c:v>
                </c:pt>
                <c:pt idx="15">
                  <c:v>1165.1791038931444</c:v>
                </c:pt>
              </c:numCache>
            </c:numRef>
          </c:yVal>
          <c:smooth val="1"/>
          <c:extLst>
            <c:ext xmlns:c16="http://schemas.microsoft.com/office/drawing/2014/chart" uri="{C3380CC4-5D6E-409C-BE32-E72D297353CC}">
              <c16:uniqueId val="{00000000-F811-4959-AFB5-FC273BA1B609}"/>
            </c:ext>
          </c:extLst>
        </c:ser>
        <c:dLbls>
          <c:showLegendKey val="0"/>
          <c:showVal val="0"/>
          <c:showCatName val="0"/>
          <c:showSerName val="0"/>
          <c:showPercent val="0"/>
          <c:showBubbleSize val="0"/>
        </c:dLbls>
        <c:axId val="2023550406"/>
        <c:axId val="823533055"/>
      </c:scatterChart>
      <c:valAx>
        <c:axId val="202355040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cross"/>
        <c:minorTickMark val="cross"/>
        <c:tickLblPos val="nextTo"/>
        <c:spPr>
          <a:ln w="47625">
            <a:noFill/>
          </a:ln>
        </c:spPr>
        <c:txPr>
          <a:bodyPr/>
          <a:lstStyle/>
          <a:p>
            <a:pPr lvl="0">
              <a:defRPr b="0">
                <a:solidFill>
                  <a:srgbClr val="000000"/>
                </a:solidFill>
                <a:latin typeface="+mn-lt"/>
              </a:defRPr>
            </a:pPr>
            <a:endParaRPr lang="en-US"/>
          </a:p>
        </c:txPr>
        <c:crossAx val="823533055"/>
        <c:crosses val="autoZero"/>
        <c:crossBetween val="midCat"/>
      </c:valAx>
      <c:valAx>
        <c:axId val="8235330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cross"/>
        <c:minorTickMark val="cross"/>
        <c:tickLblPos val="nextTo"/>
        <c:spPr>
          <a:ln w="47625">
            <a:noFill/>
          </a:ln>
        </c:spPr>
        <c:txPr>
          <a:bodyPr/>
          <a:lstStyle/>
          <a:p>
            <a:pPr lvl="0">
              <a:defRPr b="0">
                <a:solidFill>
                  <a:srgbClr val="000000"/>
                </a:solidFill>
                <a:latin typeface="+mn-lt"/>
              </a:defRPr>
            </a:pPr>
            <a:endParaRPr lang="en-US"/>
          </a:p>
        </c:txPr>
        <c:crossAx val="2023550406"/>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spPr>
            <a:ln w="47625">
              <a:noFill/>
            </a:ln>
          </c:spPr>
          <c:marker>
            <c:symbol val="circle"/>
            <c:size val="7"/>
            <c:spPr>
              <a:solidFill>
                <a:schemeClr val="accent1"/>
              </a:solidFill>
              <a:ln cmpd="sng">
                <a:solidFill>
                  <a:schemeClr val="accent1"/>
                </a:solidFill>
              </a:ln>
            </c:spPr>
          </c:marker>
          <c:xVal>
            <c:numRef>
              <c:f>'LDR Analysis'!$E$2:$E$20</c:f>
              <c:numCache>
                <c:formatCode>General</c:formatCode>
                <c:ptCount val="19"/>
                <c:pt idx="0">
                  <c:v>5.1139433523068369</c:v>
                </c:pt>
                <c:pt idx="1">
                  <c:v>4.8129133566428557</c:v>
                </c:pt>
                <c:pt idx="2">
                  <c:v>4.0413926851582254</c:v>
                </c:pt>
                <c:pt idx="3">
                  <c:v>3.8260748027008264</c:v>
                </c:pt>
                <c:pt idx="4">
                  <c:v>3.5440680443502757</c:v>
                </c:pt>
                <c:pt idx="5">
                  <c:v>3.4149733479708178</c:v>
                </c:pt>
                <c:pt idx="6">
                  <c:v>3.3222192947339191</c:v>
                </c:pt>
                <c:pt idx="7">
                  <c:v>3.3010299956639813</c:v>
                </c:pt>
                <c:pt idx="8">
                  <c:v>3.2787536009528289</c:v>
                </c:pt>
                <c:pt idx="9">
                  <c:v>3.2304489213782741</c:v>
                </c:pt>
                <c:pt idx="10">
                  <c:v>3.1461280356782382</c:v>
                </c:pt>
                <c:pt idx="11">
                  <c:v>3.1072099696478683</c:v>
                </c:pt>
                <c:pt idx="12">
                  <c:v>3.0791812460476247</c:v>
                </c:pt>
                <c:pt idx="13">
                  <c:v>3.0374264979406238</c:v>
                </c:pt>
                <c:pt idx="14">
                  <c:v>2.9444826721501687</c:v>
                </c:pt>
                <c:pt idx="15">
                  <c:v>2.8692317197309762</c:v>
                </c:pt>
                <c:pt idx="16">
                  <c:v>2.7185016888672742</c:v>
                </c:pt>
                <c:pt idx="17">
                  <c:v>2.6127838567197355</c:v>
                </c:pt>
                <c:pt idx="18">
                  <c:v>2.510545010206612</c:v>
                </c:pt>
              </c:numCache>
            </c:numRef>
          </c:xVal>
          <c:yVal>
            <c:numRef>
              <c:f>'LDR Analysis'!$F$2:$F$20</c:f>
              <c:numCache>
                <c:formatCode>General</c:formatCode>
                <c:ptCount val="19"/>
                <c:pt idx="0">
                  <c:v>0</c:v>
                </c:pt>
                <c:pt idx="1">
                  <c:v>0.3010299956639812</c:v>
                </c:pt>
                <c:pt idx="2">
                  <c:v>1.3010299956639813</c:v>
                </c:pt>
                <c:pt idx="3">
                  <c:v>1.7323937598229686</c:v>
                </c:pt>
                <c:pt idx="4">
                  <c:v>2</c:v>
                </c:pt>
                <c:pt idx="5">
                  <c:v>2.3010299956639813</c:v>
                </c:pt>
                <c:pt idx="6">
                  <c:v>2.3979400086720375</c:v>
                </c:pt>
                <c:pt idx="7">
                  <c:v>2.4771212547196626</c:v>
                </c:pt>
                <c:pt idx="8">
                  <c:v>2.5440680443502757</c:v>
                </c:pt>
                <c:pt idx="9">
                  <c:v>2.6020599913279625</c:v>
                </c:pt>
                <c:pt idx="10">
                  <c:v>2.6989700043360187</c:v>
                </c:pt>
                <c:pt idx="11">
                  <c:v>2.7708520116421442</c:v>
                </c:pt>
                <c:pt idx="12">
                  <c:v>2.8061799739838871</c:v>
                </c:pt>
                <c:pt idx="13">
                  <c:v>2.8450980400142569</c:v>
                </c:pt>
                <c:pt idx="14">
                  <c:v>2.9684829485539352</c:v>
                </c:pt>
                <c:pt idx="15">
                  <c:v>3.1038037209559568</c:v>
                </c:pt>
                <c:pt idx="16">
                  <c:v>3.2957869402516091</c:v>
                </c:pt>
                <c:pt idx="17">
                  <c:v>3.3909351071033793</c:v>
                </c:pt>
                <c:pt idx="18">
                  <c:v>3.5237464668115646</c:v>
                </c:pt>
              </c:numCache>
            </c:numRef>
          </c:yVal>
          <c:smooth val="1"/>
          <c:extLst>
            <c:ext xmlns:c16="http://schemas.microsoft.com/office/drawing/2014/chart" uri="{C3380CC4-5D6E-409C-BE32-E72D297353CC}">
              <c16:uniqueId val="{00000000-5181-4AA2-8DE1-3CB57C55C5A3}"/>
            </c:ext>
          </c:extLst>
        </c:ser>
        <c:dLbls>
          <c:showLegendKey val="0"/>
          <c:showVal val="0"/>
          <c:showCatName val="0"/>
          <c:showSerName val="0"/>
          <c:showPercent val="0"/>
          <c:showBubbleSize val="0"/>
        </c:dLbls>
        <c:axId val="512802368"/>
        <c:axId val="501093622"/>
      </c:scatterChart>
      <c:valAx>
        <c:axId val="51280236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i="0">
                    <a:solidFill>
                      <a:srgbClr val="000000"/>
                    </a:solidFill>
                    <a:latin typeface="+mn-lt"/>
                  </a:defRPr>
                </a:pPr>
                <a:r>
                  <a:t>log(Resistance)</a:t>
                </a:r>
              </a:p>
            </c:rich>
          </c:tx>
          <c:overlay val="0"/>
        </c:title>
        <c:numFmt formatCode="General" sourceLinked="1"/>
        <c:majorTickMark val="cross"/>
        <c:minorTickMark val="cross"/>
        <c:tickLblPos val="nextTo"/>
        <c:spPr>
          <a:ln w="47625">
            <a:noFill/>
          </a:ln>
        </c:spPr>
        <c:txPr>
          <a:bodyPr/>
          <a:lstStyle/>
          <a:p>
            <a:pPr lvl="0">
              <a:defRPr b="0">
                <a:solidFill>
                  <a:srgbClr val="000000"/>
                </a:solidFill>
                <a:latin typeface="+mn-lt"/>
              </a:defRPr>
            </a:pPr>
            <a:endParaRPr lang="en-US"/>
          </a:p>
        </c:txPr>
        <c:crossAx val="501093622"/>
        <c:crosses val="autoZero"/>
        <c:crossBetween val="midCat"/>
      </c:valAx>
      <c:valAx>
        <c:axId val="5010936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a:solidFill>
                      <a:srgbClr val="000000"/>
                    </a:solidFill>
                    <a:latin typeface="+mn-lt"/>
                  </a:defRPr>
                </a:pPr>
                <a:r>
                  <a:t>log(lux)</a:t>
                </a:r>
              </a:p>
            </c:rich>
          </c:tx>
          <c:overlay val="0"/>
        </c:title>
        <c:numFmt formatCode="General" sourceLinked="1"/>
        <c:majorTickMark val="cross"/>
        <c:minorTickMark val="cross"/>
        <c:tickLblPos val="nextTo"/>
        <c:spPr>
          <a:ln w="47625">
            <a:noFill/>
          </a:ln>
        </c:spPr>
        <c:txPr>
          <a:bodyPr/>
          <a:lstStyle/>
          <a:p>
            <a:pPr lvl="0">
              <a:defRPr b="0">
                <a:solidFill>
                  <a:srgbClr val="000000"/>
                </a:solidFill>
                <a:latin typeface="+mn-lt"/>
              </a:defRPr>
            </a:pPr>
            <a:endParaRPr lang="en-US"/>
          </a:p>
        </c:txPr>
        <c:crossAx val="512802368"/>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361950</xdr:colOff>
      <xdr:row>30</xdr:row>
      <xdr:rowOff>152400</xdr:rowOff>
    </xdr:from>
    <xdr:to>
      <xdr:col>12</xdr:col>
      <xdr:colOff>260350</xdr:colOff>
      <xdr:row>44</xdr:row>
      <xdr:rowOff>139700</xdr:rowOff>
    </xdr:to>
    <xdr:graphicFrame macro="">
      <xdr:nvGraphicFramePr>
        <xdr:cNvPr id="2" name="Chart 1">
          <a:extLst>
            <a:ext uri="{FF2B5EF4-FFF2-40B4-BE49-F238E27FC236}">
              <a16:creationId xmlns:a16="http://schemas.microsoft.com/office/drawing/2014/main" id="{4446F915-1F5D-41E7-9C69-015C581187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1400175</xdr:colOff>
      <xdr:row>20</xdr:row>
      <xdr:rowOff>114300</xdr:rowOff>
    </xdr:from>
    <xdr:ext cx="8972550" cy="602932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104775</xdr:colOff>
      <xdr:row>25</xdr:row>
      <xdr:rowOff>85725</xdr:rowOff>
    </xdr:from>
    <xdr:ext cx="4381500" cy="28765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1438275</xdr:colOff>
      <xdr:row>52</xdr:row>
      <xdr:rowOff>66675</xdr:rowOff>
    </xdr:from>
    <xdr:ext cx="7762875" cy="4943475"/>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election activeCell="C45" sqref="C45"/>
    </sheetView>
  </sheetViews>
  <sheetFormatPr defaultColWidth="12.6640625" defaultRowHeight="15" customHeight="1" x14ac:dyDescent="0.3"/>
  <cols>
    <col min="1" max="1" width="11.5" customWidth="1"/>
    <col min="2" max="2" width="15" bestFit="1" customWidth="1"/>
    <col min="3" max="3" width="11.1640625" customWidth="1"/>
    <col min="4" max="26" width="7.6640625" customWidth="1"/>
  </cols>
  <sheetData>
    <row r="1" spans="1:11" ht="43.5" x14ac:dyDescent="0.35">
      <c r="A1" s="1" t="s">
        <v>0</v>
      </c>
      <c r="B1" s="1" t="s">
        <v>1</v>
      </c>
      <c r="F1" s="25" t="s">
        <v>2</v>
      </c>
      <c r="G1" s="26"/>
      <c r="H1" s="26"/>
      <c r="I1" s="26"/>
      <c r="J1" s="26"/>
      <c r="K1" s="26"/>
    </row>
    <row r="2" spans="1:11" ht="14.5" x14ac:dyDescent="0.35">
      <c r="A2" s="2">
        <v>130000</v>
      </c>
      <c r="B2" s="2">
        <v>1</v>
      </c>
      <c r="F2" s="26"/>
      <c r="G2" s="26"/>
      <c r="H2" s="26"/>
      <c r="I2" s="26"/>
      <c r="J2" s="26"/>
      <c r="K2" s="26"/>
    </row>
    <row r="3" spans="1:11" ht="14.5" x14ac:dyDescent="0.35">
      <c r="A3" s="2">
        <v>65000</v>
      </c>
      <c r="B3" s="2">
        <v>2</v>
      </c>
      <c r="F3" s="26"/>
      <c r="G3" s="26"/>
      <c r="H3" s="26"/>
      <c r="I3" s="26"/>
      <c r="J3" s="26"/>
      <c r="K3" s="26"/>
    </row>
    <row r="4" spans="1:11" ht="14.5" x14ac:dyDescent="0.35">
      <c r="A4" s="2">
        <v>11000</v>
      </c>
      <c r="B4" s="2">
        <v>20</v>
      </c>
      <c r="F4" s="26"/>
      <c r="G4" s="26"/>
      <c r="H4" s="26"/>
      <c r="I4" s="26"/>
      <c r="J4" s="26"/>
      <c r="K4" s="26"/>
    </row>
    <row r="5" spans="1:11" ht="14.5" x14ac:dyDescent="0.35">
      <c r="A5" s="2">
        <v>6700</v>
      </c>
      <c r="B5" s="2">
        <v>54</v>
      </c>
      <c r="F5" s="26"/>
      <c r="G5" s="26"/>
      <c r="H5" s="26"/>
      <c r="I5" s="26"/>
      <c r="J5" s="26"/>
      <c r="K5" s="26"/>
    </row>
    <row r="6" spans="1:11" ht="14.5" x14ac:dyDescent="0.35">
      <c r="A6" s="2">
        <v>3500</v>
      </c>
      <c r="B6" s="2">
        <v>100</v>
      </c>
      <c r="F6" s="26"/>
      <c r="G6" s="26"/>
      <c r="H6" s="26"/>
      <c r="I6" s="26"/>
      <c r="J6" s="26"/>
      <c r="K6" s="26"/>
    </row>
    <row r="7" spans="1:11" ht="14.5" x14ac:dyDescent="0.35">
      <c r="A7" s="2">
        <v>2600</v>
      </c>
      <c r="B7" s="2">
        <v>200</v>
      </c>
      <c r="F7" s="26"/>
      <c r="G7" s="26"/>
      <c r="H7" s="26"/>
      <c r="I7" s="26"/>
      <c r="J7" s="26"/>
      <c r="K7" s="26"/>
    </row>
    <row r="8" spans="1:11" ht="14.5" x14ac:dyDescent="0.35">
      <c r="A8" s="2">
        <v>2100</v>
      </c>
      <c r="B8" s="2">
        <v>250</v>
      </c>
      <c r="F8" s="26"/>
      <c r="G8" s="26"/>
      <c r="H8" s="26"/>
      <c r="I8" s="26"/>
      <c r="J8" s="26"/>
      <c r="K8" s="26"/>
    </row>
    <row r="9" spans="1:11" ht="14.5" x14ac:dyDescent="0.35">
      <c r="A9" s="2">
        <v>2000</v>
      </c>
      <c r="B9" s="2">
        <v>300</v>
      </c>
      <c r="F9" s="27" t="s">
        <v>3</v>
      </c>
      <c r="G9" s="26"/>
      <c r="H9" s="26"/>
      <c r="I9" s="26"/>
      <c r="J9" s="26"/>
      <c r="K9" s="26"/>
    </row>
    <row r="10" spans="1:11" ht="14.5" x14ac:dyDescent="0.35">
      <c r="A10" s="2">
        <v>1900</v>
      </c>
      <c r="B10" s="2">
        <v>350</v>
      </c>
      <c r="F10" s="26"/>
      <c r="G10" s="26"/>
      <c r="H10" s="26"/>
      <c r="I10" s="26"/>
      <c r="J10" s="26"/>
      <c r="K10" s="26"/>
    </row>
    <row r="11" spans="1:11" ht="14.5" x14ac:dyDescent="0.35">
      <c r="A11" s="2">
        <v>1700</v>
      </c>
      <c r="B11" s="2">
        <v>400</v>
      </c>
      <c r="F11" s="26"/>
      <c r="G11" s="26"/>
      <c r="H11" s="26"/>
      <c r="I11" s="26"/>
      <c r="J11" s="26"/>
      <c r="K11" s="26"/>
    </row>
    <row r="12" spans="1:11" ht="14.5" x14ac:dyDescent="0.35">
      <c r="A12" s="2">
        <v>1400</v>
      </c>
      <c r="B12" s="2">
        <v>500</v>
      </c>
    </row>
    <row r="13" spans="1:11" ht="14.5" x14ac:dyDescent="0.35">
      <c r="A13" s="2">
        <v>1280</v>
      </c>
      <c r="B13" s="2">
        <v>590</v>
      </c>
    </row>
    <row r="14" spans="1:11" ht="14.5" x14ac:dyDescent="0.35">
      <c r="A14" s="2">
        <v>1200</v>
      </c>
      <c r="B14" s="2">
        <v>640</v>
      </c>
    </row>
    <row r="15" spans="1:11" ht="14.5" x14ac:dyDescent="0.35">
      <c r="A15" s="2">
        <v>1090</v>
      </c>
      <c r="B15" s="2">
        <v>700</v>
      </c>
    </row>
    <row r="16" spans="1:11" ht="14.5" x14ac:dyDescent="0.35">
      <c r="A16" s="2">
        <v>880</v>
      </c>
      <c r="B16" s="2">
        <v>930</v>
      </c>
    </row>
    <row r="17" spans="1:3" ht="14.5" x14ac:dyDescent="0.35">
      <c r="A17" s="2">
        <v>740</v>
      </c>
      <c r="B17" s="2">
        <v>1270</v>
      </c>
    </row>
    <row r="18" spans="1:3" ht="14.5" x14ac:dyDescent="0.35">
      <c r="A18" s="2">
        <v>523</v>
      </c>
      <c r="B18" s="2">
        <v>1976</v>
      </c>
    </row>
    <row r="19" spans="1:3" ht="14.5" x14ac:dyDescent="0.35">
      <c r="A19" s="2">
        <v>410</v>
      </c>
      <c r="B19" s="2">
        <v>2460</v>
      </c>
    </row>
    <row r="20" spans="1:3" ht="14.5" x14ac:dyDescent="0.35">
      <c r="A20" s="2">
        <v>324</v>
      </c>
      <c r="B20" s="2">
        <v>3340</v>
      </c>
    </row>
    <row r="21" spans="1:3" ht="15.75" customHeight="1" x14ac:dyDescent="0.3"/>
    <row r="22" spans="1:3" ht="15.75" customHeight="1" x14ac:dyDescent="0.3"/>
    <row r="23" spans="1:3" ht="15.75" customHeight="1" x14ac:dyDescent="0.3"/>
    <row r="24" spans="1:3" ht="15.75" customHeight="1" x14ac:dyDescent="0.3"/>
    <row r="25" spans="1:3" ht="15.75" customHeight="1" x14ac:dyDescent="0.3"/>
    <row r="26" spans="1:3" ht="15.75" customHeight="1" x14ac:dyDescent="0.3"/>
    <row r="27" spans="1:3" ht="15.75" customHeight="1" x14ac:dyDescent="0.3"/>
    <row r="28" spans="1:3" ht="15.75" customHeight="1" x14ac:dyDescent="0.3"/>
    <row r="29" spans="1:3" ht="15.75" customHeight="1" x14ac:dyDescent="0.35">
      <c r="A29" s="1" t="s">
        <v>1</v>
      </c>
      <c r="B29" s="1" t="s">
        <v>0</v>
      </c>
    </row>
    <row r="30" spans="1:3" ht="15.75" customHeight="1" x14ac:dyDescent="0.35">
      <c r="A30" s="2">
        <v>1</v>
      </c>
      <c r="B30" s="2">
        <v>130000</v>
      </c>
      <c r="C30">
        <f>B30-B31</f>
        <v>65000</v>
      </c>
    </row>
    <row r="31" spans="1:3" ht="15.75" customHeight="1" x14ac:dyDescent="0.35">
      <c r="A31" s="2">
        <v>2</v>
      </c>
      <c r="B31" s="2">
        <v>65000</v>
      </c>
      <c r="C31">
        <f>B31-B32</f>
        <v>54000</v>
      </c>
    </row>
    <row r="32" spans="1:3" ht="15.75" customHeight="1" x14ac:dyDescent="0.35">
      <c r="A32" s="2">
        <v>20</v>
      </c>
      <c r="B32" s="2">
        <v>11000</v>
      </c>
    </row>
    <row r="33" spans="1:3" ht="15.75" customHeight="1" x14ac:dyDescent="0.35">
      <c r="A33" s="2">
        <v>54</v>
      </c>
      <c r="B33" s="2">
        <v>6700</v>
      </c>
    </row>
    <row r="34" spans="1:3" ht="15.75" customHeight="1" x14ac:dyDescent="0.35">
      <c r="A34" s="2">
        <v>100</v>
      </c>
      <c r="B34" s="2">
        <v>3500</v>
      </c>
    </row>
    <row r="35" spans="1:3" ht="15.75" customHeight="1" x14ac:dyDescent="0.35">
      <c r="A35" s="2">
        <v>200</v>
      </c>
      <c r="B35" s="2">
        <v>2600</v>
      </c>
    </row>
    <row r="36" spans="1:3" ht="15.75" customHeight="1" x14ac:dyDescent="0.35">
      <c r="A36" s="2">
        <v>250</v>
      </c>
      <c r="B36" s="2">
        <v>2100</v>
      </c>
    </row>
    <row r="37" spans="1:3" ht="15.75" customHeight="1" x14ac:dyDescent="0.35">
      <c r="A37" s="2">
        <v>300</v>
      </c>
      <c r="B37" s="2">
        <v>2000</v>
      </c>
    </row>
    <row r="38" spans="1:3" ht="15.75" customHeight="1" x14ac:dyDescent="0.35">
      <c r="A38" s="2">
        <v>350</v>
      </c>
      <c r="B38" s="2">
        <v>1900</v>
      </c>
    </row>
    <row r="39" spans="1:3" ht="15.75" customHeight="1" x14ac:dyDescent="0.35">
      <c r="A39" s="2">
        <v>400</v>
      </c>
      <c r="B39" s="2">
        <v>1700</v>
      </c>
    </row>
    <row r="40" spans="1:3" ht="15.75" customHeight="1" x14ac:dyDescent="0.35">
      <c r="A40" s="2">
        <v>500</v>
      </c>
      <c r="B40" s="2">
        <v>1400</v>
      </c>
    </row>
    <row r="41" spans="1:3" ht="15.75" customHeight="1" x14ac:dyDescent="0.35">
      <c r="A41" s="2">
        <v>590</v>
      </c>
      <c r="B41" s="2">
        <v>1280</v>
      </c>
    </row>
    <row r="42" spans="1:3" ht="15.75" customHeight="1" x14ac:dyDescent="0.35">
      <c r="A42" s="2">
        <v>640</v>
      </c>
      <c r="B42" s="2">
        <v>1200</v>
      </c>
    </row>
    <row r="43" spans="1:3" ht="15.75" customHeight="1" x14ac:dyDescent="0.35">
      <c r="A43" s="2">
        <v>700</v>
      </c>
      <c r="B43" s="2">
        <v>1090</v>
      </c>
    </row>
    <row r="44" spans="1:3" ht="15.75" customHeight="1" x14ac:dyDescent="0.35">
      <c r="A44" s="2">
        <v>930</v>
      </c>
      <c r="B44" s="2">
        <v>880</v>
      </c>
      <c r="C44">
        <f>B44-B45</f>
        <v>140</v>
      </c>
    </row>
    <row r="45" spans="1:3" ht="15.75" customHeight="1" x14ac:dyDescent="0.35">
      <c r="A45" s="2">
        <v>1270</v>
      </c>
      <c r="B45" s="2">
        <v>740</v>
      </c>
    </row>
    <row r="46" spans="1:3" ht="15.75" customHeight="1" x14ac:dyDescent="0.35">
      <c r="A46" s="2">
        <v>1976</v>
      </c>
      <c r="B46" s="2">
        <v>523</v>
      </c>
    </row>
    <row r="47" spans="1:3" ht="15.75" customHeight="1" x14ac:dyDescent="0.35">
      <c r="A47" s="2">
        <v>2460</v>
      </c>
      <c r="B47" s="2">
        <v>410</v>
      </c>
    </row>
    <row r="48" spans="1:3" ht="15.75" customHeight="1" x14ac:dyDescent="0.35">
      <c r="A48" s="2">
        <v>3340</v>
      </c>
      <c r="B48" s="2">
        <v>324</v>
      </c>
    </row>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F1:K8"/>
    <mergeCell ref="F9:K1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workbookViewId="0"/>
  </sheetViews>
  <sheetFormatPr defaultColWidth="12.6640625" defaultRowHeight="15" customHeight="1" x14ac:dyDescent="0.3"/>
  <cols>
    <col min="1" max="1" width="32.6640625" customWidth="1"/>
    <col min="2" max="2" width="14.6640625" customWidth="1"/>
    <col min="3" max="3" width="10.1640625" customWidth="1"/>
    <col min="4" max="6" width="18.9140625" customWidth="1"/>
    <col min="7" max="7" width="18.25" customWidth="1"/>
    <col min="8" max="8" width="10.75" customWidth="1"/>
    <col min="9" max="10" width="7.75" customWidth="1"/>
    <col min="11" max="26" width="7.6640625" customWidth="1"/>
  </cols>
  <sheetData>
    <row r="1" spans="1:10" ht="43.5" x14ac:dyDescent="0.35">
      <c r="C1" s="4" t="s">
        <v>4</v>
      </c>
      <c r="D1" s="5" t="s">
        <v>1</v>
      </c>
      <c r="E1" s="6" t="s">
        <v>5</v>
      </c>
      <c r="F1" s="7" t="s">
        <v>6</v>
      </c>
      <c r="G1" s="8" t="s">
        <v>7</v>
      </c>
      <c r="H1" s="9" t="s">
        <v>8</v>
      </c>
      <c r="I1" s="7" t="s">
        <v>9</v>
      </c>
    </row>
    <row r="2" spans="1:10" ht="29" x14ac:dyDescent="0.35">
      <c r="A2" s="10" t="s">
        <v>10</v>
      </c>
      <c r="C2" s="11">
        <f>'Raw Data'!A2</f>
        <v>130000</v>
      </c>
      <c r="D2" s="12">
        <f>'Raw Data'!B2</f>
        <v>1</v>
      </c>
      <c r="E2" s="13">
        <f t="shared" ref="E2:F2" si="0">LOG(C2)</f>
        <v>5.1139433523068369</v>
      </c>
      <c r="F2" s="14">
        <f t="shared" si="0"/>
        <v>0</v>
      </c>
      <c r="G2" s="13">
        <f t="shared" ref="G2:G20" si="1">$H$2*C2^$I$2</f>
        <v>0.8178015612807138</v>
      </c>
      <c r="H2" s="15">
        <f>$A$12</f>
        <v>12518931.703842202</v>
      </c>
      <c r="I2" s="12">
        <f>$A$14</f>
        <v>-1.4049665473111885</v>
      </c>
      <c r="J2" s="15"/>
    </row>
    <row r="3" spans="1:10" ht="14.5" x14ac:dyDescent="0.35">
      <c r="A3" s="16"/>
      <c r="C3" s="11">
        <f>'Raw Data'!A3</f>
        <v>65000</v>
      </c>
      <c r="D3" s="12">
        <f>'Raw Data'!B3</f>
        <v>2</v>
      </c>
      <c r="E3" s="13">
        <f t="shared" ref="E3:F3" si="2">LOG(C3)</f>
        <v>4.8129133566428557</v>
      </c>
      <c r="F3" s="14">
        <f t="shared" si="2"/>
        <v>0.3010299956639812</v>
      </c>
      <c r="G3" s="13">
        <f t="shared" si="1"/>
        <v>2.1656337398805841</v>
      </c>
      <c r="H3" s="15"/>
      <c r="I3" s="12"/>
    </row>
    <row r="4" spans="1:10" ht="14.5" x14ac:dyDescent="0.35">
      <c r="A4" s="16" t="s">
        <v>11</v>
      </c>
      <c r="C4" s="11">
        <f>'Raw Data'!A4</f>
        <v>11000</v>
      </c>
      <c r="D4" s="12">
        <f>'Raw Data'!B4</f>
        <v>20</v>
      </c>
      <c r="E4" s="13">
        <f t="shared" ref="E4:F4" si="3">LOG(C4)</f>
        <v>4.0413926851582254</v>
      </c>
      <c r="F4" s="14">
        <f t="shared" si="3"/>
        <v>1.3010299956639813</v>
      </c>
      <c r="G4" s="13">
        <f t="shared" si="1"/>
        <v>26.275182607784942</v>
      </c>
      <c r="H4" s="15"/>
      <c r="I4" s="12"/>
      <c r="J4" s="15"/>
    </row>
    <row r="5" spans="1:10" ht="14.5" x14ac:dyDescent="0.35">
      <c r="A5" s="16">
        <f t="array" ref="A5">INDEX(LINEST(F2:F20, E2:E20),1)</f>
        <v>-1.4049665473111885</v>
      </c>
      <c r="C5" s="11">
        <f>'Raw Data'!A5</f>
        <v>6700</v>
      </c>
      <c r="D5" s="12">
        <f>'Raw Data'!B5</f>
        <v>54</v>
      </c>
      <c r="E5" s="13">
        <f t="shared" ref="E5:F5" si="4">LOG(C5)</f>
        <v>3.8260748027008264</v>
      </c>
      <c r="F5" s="14">
        <f t="shared" si="4"/>
        <v>1.7323937598229686</v>
      </c>
      <c r="G5" s="13">
        <f t="shared" si="1"/>
        <v>52.730290612991801</v>
      </c>
      <c r="H5" s="15"/>
      <c r="I5" s="12"/>
    </row>
    <row r="6" spans="1:10" ht="14.5" x14ac:dyDescent="0.35">
      <c r="A6" s="16" t="s">
        <v>12</v>
      </c>
      <c r="C6" s="11">
        <f>'Raw Data'!A6</f>
        <v>3500</v>
      </c>
      <c r="D6" s="12">
        <f>'Raw Data'!B6</f>
        <v>100</v>
      </c>
      <c r="E6" s="13">
        <f t="shared" ref="E6:F6" si="5">LOG(C6)</f>
        <v>3.5440680443502757</v>
      </c>
      <c r="F6" s="14">
        <f t="shared" si="5"/>
        <v>2</v>
      </c>
      <c r="G6" s="13">
        <f t="shared" si="1"/>
        <v>131.30166293675995</v>
      </c>
      <c r="H6" s="15"/>
      <c r="I6" s="12"/>
    </row>
    <row r="7" spans="1:10" ht="14.5" x14ac:dyDescent="0.35">
      <c r="A7" s="16">
        <f t="array" ref="A7">INDEX(LINEST(F2:F20, E2:E20),2)</f>
        <v>7.0975672701746113</v>
      </c>
      <c r="C7" s="11">
        <f>'Raw Data'!A7</f>
        <v>2600</v>
      </c>
      <c r="D7" s="12">
        <f>'Raw Data'!B7</f>
        <v>200</v>
      </c>
      <c r="E7" s="13">
        <f t="shared" ref="E7:F7" si="6">LOG(C7)</f>
        <v>3.4149733479708178</v>
      </c>
      <c r="F7" s="14">
        <f t="shared" si="6"/>
        <v>2.3010299956639813</v>
      </c>
      <c r="G7" s="13">
        <f t="shared" si="1"/>
        <v>199.36272275959604</v>
      </c>
      <c r="H7" s="15"/>
      <c r="I7" s="12"/>
    </row>
    <row r="8" spans="1:10" ht="14.5" x14ac:dyDescent="0.35">
      <c r="A8" s="28" t="s">
        <v>13</v>
      </c>
      <c r="C8" s="11">
        <f>'Raw Data'!A8</f>
        <v>2100</v>
      </c>
      <c r="D8" s="12">
        <f>'Raw Data'!B8</f>
        <v>250</v>
      </c>
      <c r="E8" s="13">
        <f t="shared" ref="E8:F8" si="7">LOG(C8)</f>
        <v>3.3222192947339191</v>
      </c>
      <c r="F8" s="14">
        <f t="shared" si="7"/>
        <v>2.3979400086720375</v>
      </c>
      <c r="G8" s="13">
        <f t="shared" si="1"/>
        <v>269.12887640057312</v>
      </c>
      <c r="H8" s="15"/>
      <c r="I8" s="12"/>
    </row>
    <row r="9" spans="1:10" ht="14.5" x14ac:dyDescent="0.35">
      <c r="A9" s="29"/>
      <c r="C9" s="11">
        <f>'Raw Data'!A9</f>
        <v>2000</v>
      </c>
      <c r="D9" s="12">
        <f>'Raw Data'!B9</f>
        <v>300</v>
      </c>
      <c r="E9" s="13">
        <f t="shared" ref="E9:F9" si="8">LOG(C9)</f>
        <v>3.3010299956639813</v>
      </c>
      <c r="F9" s="14">
        <f t="shared" si="8"/>
        <v>2.4771212547196626</v>
      </c>
      <c r="G9" s="13">
        <f t="shared" si="1"/>
        <v>288.2242744450669</v>
      </c>
      <c r="H9" s="15"/>
      <c r="I9" s="12"/>
    </row>
    <row r="10" spans="1:10" ht="14.5" x14ac:dyDescent="0.35">
      <c r="A10" s="29"/>
      <c r="C10" s="11">
        <f>'Raw Data'!A10</f>
        <v>1900</v>
      </c>
      <c r="D10" s="12">
        <f>'Raw Data'!B10</f>
        <v>350</v>
      </c>
      <c r="E10" s="13">
        <f t="shared" ref="E10:F10" si="9">LOG(C10)</f>
        <v>3.2787536009528289</v>
      </c>
      <c r="F10" s="14">
        <f t="shared" si="9"/>
        <v>2.5440680443502757</v>
      </c>
      <c r="G10" s="13">
        <f t="shared" si="1"/>
        <v>309.76200304542408</v>
      </c>
      <c r="H10" s="15"/>
      <c r="I10" s="12"/>
    </row>
    <row r="11" spans="1:10" ht="14.5" x14ac:dyDescent="0.35">
      <c r="A11" s="16" t="s">
        <v>14</v>
      </c>
      <c r="C11" s="11">
        <f>'Raw Data'!A11</f>
        <v>1700</v>
      </c>
      <c r="D11" s="12">
        <f>'Raw Data'!B11</f>
        <v>400</v>
      </c>
      <c r="E11" s="13">
        <f t="shared" ref="E11:F11" si="10">LOG(C11)</f>
        <v>3.2304489213782741</v>
      </c>
      <c r="F11" s="14">
        <f t="shared" si="10"/>
        <v>2.6020599913279625</v>
      </c>
      <c r="G11" s="13">
        <f t="shared" si="1"/>
        <v>362.15509780501117</v>
      </c>
      <c r="H11" s="15"/>
      <c r="I11" s="12"/>
    </row>
    <row r="12" spans="1:10" ht="14.5" x14ac:dyDescent="0.35">
      <c r="A12" s="16">
        <f>10^A7</f>
        <v>12518931.703842202</v>
      </c>
      <c r="C12" s="11">
        <f>'Raw Data'!A12</f>
        <v>1400</v>
      </c>
      <c r="D12" s="12">
        <f>'Raw Data'!B12</f>
        <v>500</v>
      </c>
      <c r="E12" s="13">
        <f t="shared" ref="E12:F12" si="11">LOG(C12)</f>
        <v>3.1461280356782382</v>
      </c>
      <c r="F12" s="14">
        <f t="shared" si="11"/>
        <v>2.6989700043360187</v>
      </c>
      <c r="G12" s="13">
        <f t="shared" si="1"/>
        <v>475.73228630960512</v>
      </c>
      <c r="H12" s="15"/>
      <c r="I12" s="12"/>
    </row>
    <row r="13" spans="1:10" ht="14.5" x14ac:dyDescent="0.35">
      <c r="A13" s="16" t="s">
        <v>15</v>
      </c>
      <c r="C13" s="11">
        <f>'Raw Data'!A13</f>
        <v>1280</v>
      </c>
      <c r="D13" s="12">
        <f>'Raw Data'!B13</f>
        <v>590</v>
      </c>
      <c r="E13" s="13">
        <f t="shared" ref="E13:F13" si="12">LOG(C13)</f>
        <v>3.1072099696478683</v>
      </c>
      <c r="F13" s="14">
        <f t="shared" si="12"/>
        <v>2.7708520116421442</v>
      </c>
      <c r="G13" s="13">
        <f t="shared" si="1"/>
        <v>539.56181555901821</v>
      </c>
      <c r="H13" s="15"/>
      <c r="I13" s="12"/>
    </row>
    <row r="14" spans="1:10" ht="14.5" x14ac:dyDescent="0.35">
      <c r="A14" s="17">
        <f>A5</f>
        <v>-1.4049665473111885</v>
      </c>
      <c r="C14" s="11">
        <f>'Raw Data'!A14</f>
        <v>1200</v>
      </c>
      <c r="D14" s="12">
        <f>'Raw Data'!B14</f>
        <v>640</v>
      </c>
      <c r="E14" s="13">
        <f t="shared" ref="E14:F14" si="13">LOG(C14)</f>
        <v>3.0791812460476247</v>
      </c>
      <c r="F14" s="14">
        <f t="shared" si="13"/>
        <v>2.8061799739838871</v>
      </c>
      <c r="G14" s="13">
        <f t="shared" si="1"/>
        <v>590.77298335613455</v>
      </c>
      <c r="H14" s="15"/>
      <c r="I14" s="12"/>
    </row>
    <row r="15" spans="1:10" ht="14.5" x14ac:dyDescent="0.35">
      <c r="A15" s="18" t="s">
        <v>16</v>
      </c>
      <c r="C15" s="11">
        <f>'Raw Data'!A15</f>
        <v>1090</v>
      </c>
      <c r="D15" s="12">
        <f>'Raw Data'!B15</f>
        <v>700</v>
      </c>
      <c r="E15" s="13">
        <f t="shared" ref="E15:F15" si="14">LOG(C15)</f>
        <v>3.0374264979406238</v>
      </c>
      <c r="F15" s="14">
        <f t="shared" si="14"/>
        <v>2.8450980400142569</v>
      </c>
      <c r="G15" s="13">
        <f t="shared" si="1"/>
        <v>676.21476717069652</v>
      </c>
      <c r="H15" s="15"/>
      <c r="I15" s="12"/>
    </row>
    <row r="16" spans="1:10" ht="14.5" x14ac:dyDescent="0.35">
      <c r="A16" s="17" t="s">
        <v>17</v>
      </c>
      <c r="C16" s="11">
        <f>'Raw Data'!A16</f>
        <v>880</v>
      </c>
      <c r="D16" s="12">
        <f>'Raw Data'!B16</f>
        <v>930</v>
      </c>
      <c r="E16" s="13">
        <f t="shared" ref="E16:F16" si="15">LOG(C16)</f>
        <v>2.9444826721501687</v>
      </c>
      <c r="F16" s="14">
        <f t="shared" si="15"/>
        <v>2.9684829485539352</v>
      </c>
      <c r="G16" s="13">
        <f t="shared" si="1"/>
        <v>913.41390086163244</v>
      </c>
      <c r="H16" s="15"/>
      <c r="I16" s="12"/>
    </row>
    <row r="17" spans="3:9" ht="14.5" x14ac:dyDescent="0.35">
      <c r="C17" s="19">
        <f>'Raw Data'!A17</f>
        <v>740</v>
      </c>
      <c r="D17" s="20">
        <f>'Raw Data'!B17</f>
        <v>1270</v>
      </c>
      <c r="E17" s="21">
        <f t="shared" ref="E17:F17" si="16">LOG(C17)</f>
        <v>2.8692317197309762</v>
      </c>
      <c r="F17" s="22">
        <f t="shared" si="16"/>
        <v>3.1038037209559568</v>
      </c>
      <c r="G17" s="21">
        <f t="shared" si="1"/>
        <v>1165.1791038931444</v>
      </c>
      <c r="H17" s="23"/>
      <c r="I17" s="20"/>
    </row>
    <row r="18" spans="3:9" ht="14.5" x14ac:dyDescent="0.35">
      <c r="C18" s="19">
        <f>'Raw Data'!A18</f>
        <v>523</v>
      </c>
      <c r="D18" s="20">
        <f>'Raw Data'!B18</f>
        <v>1976</v>
      </c>
      <c r="E18" s="21">
        <f t="shared" ref="E18:F18" si="17">LOG(C18)</f>
        <v>2.7185016888672742</v>
      </c>
      <c r="F18" s="22">
        <f t="shared" si="17"/>
        <v>3.2957869402516091</v>
      </c>
      <c r="G18" s="24">
        <f t="shared" si="1"/>
        <v>1897.4194080105747</v>
      </c>
    </row>
    <row r="19" spans="3:9" ht="14.5" x14ac:dyDescent="0.35">
      <c r="C19" s="19">
        <f>'Raw Data'!A19</f>
        <v>410</v>
      </c>
      <c r="D19" s="20">
        <f>'Raw Data'!B19</f>
        <v>2460</v>
      </c>
      <c r="E19" s="21">
        <f t="shared" ref="E19:F19" si="18">LOG(C19)</f>
        <v>2.6127838567197355</v>
      </c>
      <c r="F19" s="22">
        <f t="shared" si="18"/>
        <v>3.3909351071033793</v>
      </c>
      <c r="G19" s="17">
        <f t="shared" si="1"/>
        <v>2671.1197355303175</v>
      </c>
    </row>
    <row r="20" spans="3:9" ht="14.5" x14ac:dyDescent="0.35">
      <c r="C20" s="19">
        <f>'Raw Data'!A20</f>
        <v>324</v>
      </c>
      <c r="D20" s="20">
        <f>'Raw Data'!B20</f>
        <v>3340</v>
      </c>
      <c r="E20" s="21">
        <f t="shared" ref="E20:F20" si="19">LOG(C20)</f>
        <v>2.510545010206612</v>
      </c>
      <c r="F20" s="22">
        <f t="shared" si="19"/>
        <v>3.5237464668115646</v>
      </c>
      <c r="G20" s="17">
        <f t="shared" si="1"/>
        <v>3718.2237049246069</v>
      </c>
    </row>
    <row r="21" spans="3:9" ht="15.75" customHeight="1" x14ac:dyDescent="0.3"/>
    <row r="22" spans="3:9" ht="15.75" customHeight="1" x14ac:dyDescent="0.3"/>
    <row r="23" spans="3:9" ht="15.75" customHeight="1" x14ac:dyDescent="0.3"/>
    <row r="24" spans="3:9" ht="15.75" customHeight="1" x14ac:dyDescent="0.3"/>
    <row r="25" spans="3:9" ht="15.75" customHeight="1" x14ac:dyDescent="0.3"/>
    <row r="26" spans="3:9" ht="15.75" customHeight="1" x14ac:dyDescent="0.3"/>
    <row r="27" spans="3:9" ht="15.75" customHeight="1" x14ac:dyDescent="0.3"/>
    <row r="28" spans="3:9" ht="15.75" customHeight="1" x14ac:dyDescent="0.3"/>
    <row r="29" spans="3:9" ht="15.75" customHeight="1" x14ac:dyDescent="0.3"/>
    <row r="30" spans="3:9" ht="15.75" customHeight="1" x14ac:dyDescent="0.3"/>
    <row r="31" spans="3:9" ht="15.75" customHeight="1" x14ac:dyDescent="0.3"/>
    <row r="32" spans="3: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spans="3:3" ht="15.75" customHeight="1" x14ac:dyDescent="0.35">
      <c r="C49" s="3"/>
    </row>
    <row r="50" spans="3:3" ht="15.75" customHeight="1" x14ac:dyDescent="0.3"/>
    <row r="51" spans="3:3" ht="15.75" customHeight="1" x14ac:dyDescent="0.3"/>
    <row r="52" spans="3:3" ht="15.75" customHeight="1" x14ac:dyDescent="0.3"/>
    <row r="53" spans="3:3" ht="15.75" customHeight="1" x14ac:dyDescent="0.3"/>
    <row r="54" spans="3:3" ht="15.75" customHeight="1" x14ac:dyDescent="0.3"/>
    <row r="55" spans="3:3" ht="15.75" customHeight="1" x14ac:dyDescent="0.3"/>
    <row r="56" spans="3:3" ht="15.75" customHeight="1" x14ac:dyDescent="0.3"/>
    <row r="57" spans="3:3" ht="15.75" customHeight="1" x14ac:dyDescent="0.3"/>
    <row r="58" spans="3:3" ht="15.75" customHeight="1" x14ac:dyDescent="0.3"/>
    <row r="59" spans="3:3" ht="15.75" customHeight="1" x14ac:dyDescent="0.3"/>
    <row r="60" spans="3:3" ht="15.75" customHeight="1" x14ac:dyDescent="0.3"/>
    <row r="61" spans="3:3" ht="15.75" customHeight="1" x14ac:dyDescent="0.3"/>
    <row r="62" spans="3:3" ht="15.75" customHeight="1" x14ac:dyDescent="0.3"/>
    <row r="63" spans="3:3" ht="15.75" customHeight="1" x14ac:dyDescent="0.3"/>
    <row r="64" spans="3:3"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8:A10"/>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LDR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Froehlich</dc:creator>
  <cp:lastModifiedBy>Jon Froehlich</cp:lastModifiedBy>
  <dcterms:created xsi:type="dcterms:W3CDTF">2020-04-22T18:06:39Z</dcterms:created>
  <dcterms:modified xsi:type="dcterms:W3CDTF">2020-04-22T19:21:51Z</dcterms:modified>
</cp:coreProperties>
</file>