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3820"/>
  <mc:AlternateContent xmlns:mc="http://schemas.openxmlformats.org/markup-compatibility/2006">
    <mc:Choice Requires="x15">
      <x15ac:absPath xmlns:x15ac="http://schemas.microsoft.com/office/spreadsheetml/2010/11/ac" url="D:\Sicoob\Inteligência de Mercado - General\99_PROJETOS\python\sicoob-es\proj-funding-caixa-central\data\input\plano\"/>
    </mc:Choice>
  </mc:AlternateContent>
  <xr:revisionPtr revIDLastSave="0" documentId="13_ncr:1_{927D49C4-EE23-481D-A388-0CEA098BF19B}" xr6:coauthVersionLast="47" xr6:coauthVersionMax="47" xr10:uidLastSave="{00000000-0000-0000-0000-000000000000}"/>
  <bookViews>
    <workbookView xWindow="-108" yWindow="-108" windowWidth="23256" windowHeight="12576" tabRatio="943" activeTab="3" xr2:uid="{00000000-000D-0000-FFFF-FFFF00000000}"/>
  </bookViews>
  <sheets>
    <sheet name="PlanoGerencial" sheetId="2" r:id="rId1"/>
    <sheet name="PlanoFunding" sheetId="4" r:id="rId2"/>
    <sheet name="De-Para" sheetId="12" r:id="rId3"/>
    <sheet name="TabelaPrazosMoedaOrigem" sheetId="7" r:id="rId4"/>
    <sheet name="TabelaPrecosTransferencia" sheetId="8" r:id="rId5"/>
    <sheet name="PrecosTransferenciaApurados" sheetId="10" r:id="rId6"/>
    <sheet name="DI Futuro" sheetId="11" r:id="rId7"/>
  </sheets>
  <definedNames>
    <definedName name="_xlnm._FilterDatabase" localSheetId="2" hidden="1">'De-Para'!$A$1:$D$34</definedName>
    <definedName name="_xlnm._FilterDatabase" localSheetId="1" hidden="1">PlanoFunding!$A$1:$J$47</definedName>
    <definedName name="_xlnm._FilterDatabase" localSheetId="3" hidden="1">TabelaPrazosMoedaOrigem!$A$1:$K$22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6" i="4" l="1"/>
  <c r="J37" i="4"/>
  <c r="J36" i="4"/>
  <c r="J35" i="4"/>
  <c r="J34" i="4"/>
  <c r="J33" i="4"/>
  <c r="J32" i="4"/>
  <c r="J31" i="4"/>
  <c r="J44" i="4"/>
  <c r="D33" i="10"/>
  <c r="D34" i="10"/>
  <c r="D35" i="10"/>
  <c r="D36" i="10"/>
  <c r="D37" i="10"/>
  <c r="D38" i="10"/>
  <c r="D32" i="10"/>
  <c r="E162" i="11"/>
  <c r="D162" i="11"/>
  <c r="D115" i="11"/>
  <c r="E115" i="11" s="1"/>
  <c r="D75" i="11"/>
  <c r="E75" i="11" s="1"/>
  <c r="D42" i="11"/>
  <c r="E42" i="11" s="1"/>
  <c r="D25" i="11"/>
  <c r="E25" i="11" s="1"/>
  <c r="D17" i="11"/>
  <c r="E17" i="11" s="1"/>
  <c r="E12" i="11"/>
  <c r="D12" i="11"/>
  <c r="D14" i="10"/>
  <c r="D15" i="10"/>
  <c r="D16" i="10"/>
  <c r="D17" i="10"/>
  <c r="D18" i="10"/>
  <c r="D19" i="10"/>
  <c r="D13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" i="10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2" i="2"/>
  <c r="J38" i="4" l="1"/>
  <c r="J47" i="4"/>
  <c r="J27" i="4"/>
  <c r="J22" i="4"/>
  <c r="J26" i="4"/>
  <c r="J39" i="4"/>
  <c r="J2" i="4"/>
  <c r="J28" i="4"/>
  <c r="J40" i="4"/>
  <c r="J3" i="4"/>
  <c r="J29" i="4"/>
  <c r="J41" i="4"/>
  <c r="J4" i="4"/>
  <c r="J30" i="4"/>
  <c r="J42" i="4"/>
  <c r="J43" i="4"/>
  <c r="J8" i="4"/>
</calcChain>
</file>

<file path=xl/sharedStrings.xml><?xml version="1.0" encoding="utf-8"?>
<sst xmlns="http://schemas.openxmlformats.org/spreadsheetml/2006/main" count="633" uniqueCount="291">
  <si>
    <t>1.01.01.00.00.00.00</t>
  </si>
  <si>
    <t>DEPÓSITO A VISTA</t>
  </si>
  <si>
    <t>1.01.03.01.00.00.00</t>
  </si>
  <si>
    <t>CDI</t>
  </si>
  <si>
    <t>1.01.03.02.00.00.00</t>
  </si>
  <si>
    <t>DAP</t>
  </si>
  <si>
    <t>1.01.03.03.00.00.00</t>
  </si>
  <si>
    <t>RDC</t>
  </si>
  <si>
    <t>1.01.03.04.00.00.00</t>
  </si>
  <si>
    <t>CENTRALIZAÇÃO FINANCEIRA</t>
  </si>
  <si>
    <t>1.01.03.05.00.00.00</t>
  </si>
  <si>
    <t>LCA</t>
  </si>
  <si>
    <t>1.01.03.99.00.00.00</t>
  </si>
  <si>
    <t>OUTROS</t>
  </si>
  <si>
    <t>1.02.00.00.00.00.00</t>
  </si>
  <si>
    <t>RELAÇÕES INTERFINANCEIRAS</t>
  </si>
  <si>
    <t>1.03.01.00.00.00.00</t>
  </si>
  <si>
    <t>BANCOOB / OUTROS</t>
  </si>
  <si>
    <t>1.03.02.00.00.00.00</t>
  </si>
  <si>
    <t>COOPERATIVA CENTRAL</t>
  </si>
  <si>
    <t>1.04.01.00.00.00.00</t>
  </si>
  <si>
    <t>RECURSOS TRANSITÓRIOS</t>
  </si>
  <si>
    <t>1.04.03.00.00.00.00</t>
  </si>
  <si>
    <t>PROVISÃO TRIBUTOS</t>
  </si>
  <si>
    <t>1.04.04.00.00.00.00</t>
  </si>
  <si>
    <t>COOBRIGAÇÕES</t>
  </si>
  <si>
    <t>1.04.99.00.00.00.00</t>
  </si>
  <si>
    <t>1.05.00.00.00.00.00</t>
  </si>
  <si>
    <t>RESULTADO DE EXERCÍCIOS FUTUROS</t>
  </si>
  <si>
    <t>1.06.01.00.00.00.00</t>
  </si>
  <si>
    <t>CAPITAL SOCIAL</t>
  </si>
  <si>
    <t>1.06.02.00.00.00.00</t>
  </si>
  <si>
    <t>RESERVAS</t>
  </si>
  <si>
    <t>1.06.03.00.00.00.00</t>
  </si>
  <si>
    <t>SOBRAS/PERDAS EXERCÍCIO ANTERIOR</t>
  </si>
  <si>
    <t>1.06.04.00.00.00.00</t>
  </si>
  <si>
    <t>SOBRAS/PERDAS EXERCÍCIO ATUAL</t>
  </si>
  <si>
    <t>TESOURARIA</t>
  </si>
  <si>
    <t>2.01.01.00.00.00.00</t>
  </si>
  <si>
    <t>CAIXA</t>
  </si>
  <si>
    <t>2.01.02.00.00.00.00</t>
  </si>
  <si>
    <t>DEPÓSITOS BANCÁRIOS</t>
  </si>
  <si>
    <t>2.01.03.00.00.00.00</t>
  </si>
  <si>
    <t>2.01.04.00.00.00.00</t>
  </si>
  <si>
    <t>APLICAÇÃO TÍTULO PRIVADO</t>
  </si>
  <si>
    <t>2.01.05.00.00.00.00</t>
  </si>
  <si>
    <t>APLICAÇÃO TÍTULO PÚBLICO</t>
  </si>
  <si>
    <t>2.01.99.00.00.00.00</t>
  </si>
  <si>
    <t>OUTROS TESOURARIA</t>
  </si>
  <si>
    <t>2.03.01.00.00.00.00</t>
  </si>
  <si>
    <t>ADIANTAMENTO A DEPOSITANTE</t>
  </si>
  <si>
    <t>2.03.02.01.00.00.00</t>
  </si>
  <si>
    <t>EMPRÉSTIMOS</t>
  </si>
  <si>
    <t>2.03.02.02.00.00.00</t>
  </si>
  <si>
    <t>CONTA GARANTIDA</t>
  </si>
  <si>
    <t>2.03.02.03.00.00.00</t>
  </si>
  <si>
    <t>CHEQUE ESPECIAL</t>
  </si>
  <si>
    <t>2.03.04.00.00.00.00</t>
  </si>
  <si>
    <t>TÍTULOS DESCONTADOS</t>
  </si>
  <si>
    <t>2.03.05.00.00.00.00</t>
  </si>
  <si>
    <t>FINANCIAMENTOS</t>
  </si>
  <si>
    <t>2.03.06.00.00.00.00</t>
  </si>
  <si>
    <t>OPERAÇÕES RENEGOCIADAS</t>
  </si>
  <si>
    <t>2.03.08.01.00.00.00</t>
  </si>
  <si>
    <t>FINANCIAMENTOS RURAIS LIVRES</t>
  </si>
  <si>
    <t>2.03.08.02.00.00.00</t>
  </si>
  <si>
    <t xml:space="preserve">FINANCIAMENTOS RURAIS REPASSADOS </t>
  </si>
  <si>
    <t>2.03.08.03.00.00.00</t>
  </si>
  <si>
    <t>FINANCIAMENTOS RURAIS RPL</t>
  </si>
  <si>
    <t>2.03.08.04.00.00.00</t>
  </si>
  <si>
    <t>FINANCIAMENTOS AGROINDUSTRIAIS</t>
  </si>
  <si>
    <t>2.03.08.05.00.00.00</t>
  </si>
  <si>
    <t>FINANCIAMENTOS RURAIS DIRECIONADOS</t>
  </si>
  <si>
    <t>2.03.08.06.00.00.00</t>
  </si>
  <si>
    <t>FINANCIAMENTOS RURAIS FONTES PÚBLICAS</t>
  </si>
  <si>
    <t>2.03.10.00.00.00.00</t>
  </si>
  <si>
    <t>(-)PROVISÃO PARA OPERAÇÕES DE CRÉDITO</t>
  </si>
  <si>
    <t>2.04.01.00.00.00.00</t>
  </si>
  <si>
    <t>DEPÓSITO DA PIS/COFINS</t>
  </si>
  <si>
    <t>2.04.99.00.00.00.00</t>
  </si>
  <si>
    <t>2.05.00.00.00.00.00</t>
  </si>
  <si>
    <t>BENS NÃO DE USO PRÓPRIO</t>
  </si>
  <si>
    <t>PERMANENTE</t>
  </si>
  <si>
    <t>2.06.01.00.00.00.00</t>
  </si>
  <si>
    <t>INVESTIMENTOS</t>
  </si>
  <si>
    <t>2.06.02.00.00.00.00</t>
  </si>
  <si>
    <t>IMOBILIZADO</t>
  </si>
  <si>
    <t>2.06.03.00.00.00.00</t>
  </si>
  <si>
    <t>DIFERIDO</t>
  </si>
  <si>
    <t>2.06.04.00.00.00.00</t>
  </si>
  <si>
    <t>INTANGÍVEL</t>
  </si>
  <si>
    <t>3.01.01.01.00.00.00</t>
  </si>
  <si>
    <t>DESPESA COM CDI</t>
  </si>
  <si>
    <t>3.01.01.02.00.00.00</t>
  </si>
  <si>
    <t>DESPESA COM DAP</t>
  </si>
  <si>
    <t>3.01.01.03.00.00.00</t>
  </si>
  <si>
    <t>DESPESA COM RDC</t>
  </si>
  <si>
    <t>3.01.01.04.00.00.00</t>
  </si>
  <si>
    <t>DESPESA COM CENTRALIZAÇÃO FINANCEIRA</t>
  </si>
  <si>
    <t>3.01.01.05.00.00.00</t>
  </si>
  <si>
    <t>DESPESA COM LCA</t>
  </si>
  <si>
    <t>3.01.01.99.00.00.00</t>
  </si>
  <si>
    <t>OUTRAS DESPESAS</t>
  </si>
  <si>
    <t>3.01.02.00.00.00.00</t>
  </si>
  <si>
    <t>DESPESA POR RELAÇÕES INTERFINANCEIRAS</t>
  </si>
  <si>
    <t>3.01.03.01.00.00.00</t>
  </si>
  <si>
    <t>DESPESAS POR REPASSES DE BANCOOB/OUTROS</t>
  </si>
  <si>
    <t>3.01.03.02.00.00.00</t>
  </si>
  <si>
    <t>DESPESA COM REPASSES COOPERATIVA CENTRAL</t>
  </si>
  <si>
    <t>3.02.00.00.00.00.00</t>
  </si>
  <si>
    <t>DESPESAS ADMINISTRATIVAS</t>
  </si>
  <si>
    <t>3.03.00.00.00.00.00</t>
  </si>
  <si>
    <t>DEMAIS DESPESAS OPERACIONAIS</t>
  </si>
  <si>
    <t>3.03.99.06.00.00.00</t>
  </si>
  <si>
    <t>3.04.00.00.00.00.00</t>
  </si>
  <si>
    <t>DESPESAS NÃO OPERACIONAIS</t>
  </si>
  <si>
    <t>4.01.01.01.00.00.00</t>
  </si>
  <si>
    <t>RENDAS DE CENTRALIZAÇÃO FINANCEIRA</t>
  </si>
  <si>
    <t>4.01.01.02.00.00.00</t>
  </si>
  <si>
    <t>RENDAS DE APLICAÇÃO TÍTULO PRIVADO</t>
  </si>
  <si>
    <t>4.01.01.03.00.00.00</t>
  </si>
  <si>
    <t>RENDAS DE APLICAÇÃO TÍTULO PÚBLICO</t>
  </si>
  <si>
    <t>4.01.01.04.00.00.00</t>
  </si>
  <si>
    <t>OUTRAS RENDAS TESOURARIA</t>
  </si>
  <si>
    <t>4.01.03.01.00.00.00</t>
  </si>
  <si>
    <t>RENDAS DE ADIANTAMENTO A DEPOSITANTES</t>
  </si>
  <si>
    <t>4.01.03.02.01.00.00</t>
  </si>
  <si>
    <t>RENDAS DE EMPRÉSTIMOS</t>
  </si>
  <si>
    <t>4.01.03.02.02.00.00</t>
  </si>
  <si>
    <t>RENDAS DE CONTA GARANTIDA</t>
  </si>
  <si>
    <t>4.01.03.03.00.00.00</t>
  </si>
  <si>
    <t>RENDAS DE CHEQUE ESPECIAL</t>
  </si>
  <si>
    <t>4.01.03.04.00.00.00</t>
  </si>
  <si>
    <t>RENDAS DE TÍTULOS DESCONTADOS</t>
  </si>
  <si>
    <t>4.01.03.05.00.00.00</t>
  </si>
  <si>
    <t>RENDAS DE FINANCIAMENTOS</t>
  </si>
  <si>
    <t>4.01.03.06.00.00.00</t>
  </si>
  <si>
    <t>RENDAS DE OPERAÇÕES RENEGOCIADAS</t>
  </si>
  <si>
    <t>4.01.03.07.01.00.00</t>
  </si>
  <si>
    <t>RENDAS DE OPERAÇÕES DE FINANCIAMENTOS RURAIS LIVRES</t>
  </si>
  <si>
    <t>4.01.03.07.02.00.00</t>
  </si>
  <si>
    <t>RENDAS DE OPERAÇÕES DE FINANCIAMENTOS RURAIS REPASSADAS</t>
  </si>
  <si>
    <t>4.01.03.07.03.00.00</t>
  </si>
  <si>
    <t>RENDAS DE FINANCIAMENTOS RPL</t>
  </si>
  <si>
    <t>4.01.03.07.04.00.00</t>
  </si>
  <si>
    <t>RENDAS DE FINANCIMENTOS AGROINDUSTRIAIS</t>
  </si>
  <si>
    <t>4.01.03.07.05.00.00</t>
  </si>
  <si>
    <t>RENDAS FINANCIAMENTOS RURAIS DIRECIONADOS</t>
  </si>
  <si>
    <t>4.01.03.07.06.00.00</t>
  </si>
  <si>
    <t>RENDAS DE FINANCIAMENTOS RURAIS FONTES PUBLICAS</t>
  </si>
  <si>
    <t>4.02.00.00.00.00.00</t>
  </si>
  <si>
    <t>DEMAIS RECEITAS OPERACIONAIS</t>
  </si>
  <si>
    <t>4.03.00.00.00.00.00</t>
  </si>
  <si>
    <t>RECEITAS NÃO OPERACIONAIS</t>
  </si>
  <si>
    <t>BolSaldoDevedor</t>
  </si>
  <si>
    <t>NomeCtaGerencial</t>
  </si>
  <si>
    <t>CtaJuros</t>
  </si>
  <si>
    <t>CtaFunding</t>
  </si>
  <si>
    <t>Natureza</t>
  </si>
  <si>
    <t>A</t>
  </si>
  <si>
    <t>P</t>
  </si>
  <si>
    <t>C</t>
  </si>
  <si>
    <t>R</t>
  </si>
  <si>
    <t>Nome</t>
  </si>
  <si>
    <t>APLICAÇÕES FINANCEIRAS</t>
  </si>
  <si>
    <t>OUTROS ATIVOS</t>
  </si>
  <si>
    <t>ADIANTAMENTO A DEPOSITANTES</t>
  </si>
  <si>
    <t>CtaDesdobramento</t>
  </si>
  <si>
    <t>Fonte</t>
  </si>
  <si>
    <t>B</t>
  </si>
  <si>
    <t>HOME EQUITY</t>
  </si>
  <si>
    <t>DESDOBRAMENTO EMPRÉSTIMOS</t>
  </si>
  <si>
    <t>BolDesdobrarConta</t>
  </si>
  <si>
    <t>NEUTRO</t>
  </si>
  <si>
    <t>PRE</t>
  </si>
  <si>
    <t>OUTROS PASSIVOS</t>
  </si>
  <si>
    <t>OUTROS DEPÓSITOS</t>
  </si>
  <si>
    <t>RESERVA DE LUCROS AJUSTADA</t>
  </si>
  <si>
    <t>DESDOBRAMENTO CAPTAÇÃO REMUNERADA</t>
  </si>
  <si>
    <t>CRÉDITO RURAL REP</t>
  </si>
  <si>
    <t>CRÉDITOS NÃO MAPEADOS</t>
  </si>
  <si>
    <t>DEPÓSITOS NÃO MAPEADOS</t>
  </si>
  <si>
    <t>NomeFunding</t>
  </si>
  <si>
    <t>NomePrazo</t>
  </si>
  <si>
    <t>CodMoeda</t>
  </si>
  <si>
    <t>NomeMoeda</t>
  </si>
  <si>
    <t>TipoMoeda</t>
  </si>
  <si>
    <t>Origem</t>
  </si>
  <si>
    <t>RPL</t>
  </si>
  <si>
    <t>NEUTRO RPL CURTO PRAZO</t>
  </si>
  <si>
    <t>NEUTRO RPL LONGO PRAZO</t>
  </si>
  <si>
    <t>PRÉ RPL 1 DIA</t>
  </si>
  <si>
    <t>NumOrdemOrigem</t>
  </si>
  <si>
    <t>NumOrdemAplicacao</t>
  </si>
  <si>
    <t>LCI</t>
  </si>
  <si>
    <t>PRÉ RPL 30 DIAS</t>
  </si>
  <si>
    <t>PRÉ RPL 180 DIAS</t>
  </si>
  <si>
    <t>PRÉ RPL 360 DIAS</t>
  </si>
  <si>
    <t>PRÉ RPL 720 DIAS</t>
  </si>
  <si>
    <t>PRÉ RPL + 720 DIAS</t>
  </si>
  <si>
    <t>OrdemUtilizacaoFunding</t>
  </si>
  <si>
    <t>VlrPrazoInicial</t>
  </si>
  <si>
    <t>VlrPrazoFinal</t>
  </si>
  <si>
    <t>DIVERGÊNCIAS ATIVAS</t>
  </si>
  <si>
    <t>TipoSaldo</t>
  </si>
  <si>
    <t>D</t>
  </si>
  <si>
    <t>DC</t>
  </si>
  <si>
    <t>NumCtaGerencial</t>
  </si>
  <si>
    <t>EMPRÉSTIMOS PASSIVOS BANCOOB</t>
  </si>
  <si>
    <t>EMPRÉSTIMOS PASSIVOS COOP CENTRAL</t>
  </si>
  <si>
    <t>DI</t>
  </si>
  <si>
    <t>PRÉ RPL 60 DIAS</t>
  </si>
  <si>
    <t>PRÉ RPL 90 DIAS</t>
  </si>
  <si>
    <t>PÓS FIXADO DI RPL 1 DIA</t>
  </si>
  <si>
    <t>PÓS FIXADO DI RPL 720 DIAS</t>
  </si>
  <si>
    <t>PÓS FIXADO DI RPL 360 DIAS</t>
  </si>
  <si>
    <t>PÓS FIXADO DI RPL 180 DIAS</t>
  </si>
  <si>
    <t>PÓS FIXADO DI RPL 90 DIAS</t>
  </si>
  <si>
    <t>PÓS FIXADO DI RPL 60 DIAS</t>
  </si>
  <si>
    <t>PÓS FIXADO DI RPL 30 DIAS</t>
  </si>
  <si>
    <t>PÓS FIXADO DI RPL + 720 DIAS</t>
  </si>
  <si>
    <t>CodPrecoTransferencia</t>
  </si>
  <si>
    <t>NomePrecoTransferencia</t>
  </si>
  <si>
    <t>DI Futuro 30 dias</t>
  </si>
  <si>
    <t>DI Futuro 60 dias</t>
  </si>
  <si>
    <t>DI Futuro 90 dias</t>
  </si>
  <si>
    <t>DI Futuro 180 dias</t>
  </si>
  <si>
    <t>DI Futuro 360 dias</t>
  </si>
  <si>
    <t>DI Futuro 720 dias</t>
  </si>
  <si>
    <t>DI Futuro 1800 dias</t>
  </si>
  <si>
    <t>OUTROS RECURSOS SENSÍVEIS A JUROS - DI</t>
  </si>
  <si>
    <t>OUTROS RECURSOS SENSÍVEIS A JUROS - EMP CENTRAL</t>
  </si>
  <si>
    <t>OUTROS RECURSOS SENSÍVEIS A JUROS - EMP BANCOOB/OUTROS</t>
  </si>
  <si>
    <t>DI Orçado 30 dias</t>
  </si>
  <si>
    <t>DI Orçado 60 dias</t>
  </si>
  <si>
    <t>DI Orçado 90 dias</t>
  </si>
  <si>
    <t>DI Orçado 180 dias</t>
  </si>
  <si>
    <t>DI Orçado 360 dias</t>
  </si>
  <si>
    <t>DI Orçado 720 dias</t>
  </si>
  <si>
    <t>DI Orçado 1800 dias</t>
  </si>
  <si>
    <t>MCD</t>
  </si>
  <si>
    <t>CRÉDITO PESSOAL - COM CONSIGNAÇÃO EM FOLHA DE PAGAM.</t>
  </si>
  <si>
    <t>CRÉDITO PESSOAL - SEM CONSIGNAÇÃO EM FOLHA DE PAGAM.</t>
  </si>
  <si>
    <t>CAPITAL DE GIRO COM PRAZO DE VENCIMENTO ATÉ 365 DIAS</t>
  </si>
  <si>
    <t>CAPITAL DE GIRO COM PRAZO VENCIMENTO SUPERIOR 365 DIAS</t>
  </si>
  <si>
    <t>CAPITAL DE GIRO COM TETO ROTATIVO</t>
  </si>
  <si>
    <t>OUTROS EMPRESTIMOS</t>
  </si>
  <si>
    <t>AQUISIÇÃO DE BENS – VEÍCULOS AUTOMOTORES</t>
  </si>
  <si>
    <t>AQUISIÇÃO DE BENS – OUTROS BENS</t>
  </si>
  <si>
    <t>DESCONTO DE DUPLICATAS</t>
  </si>
  <si>
    <t>DESCONTO DE CHEQUES</t>
  </si>
  <si>
    <t>ANTECIPAÇÃO DE FATURA DE CARTAO DE CREDITO</t>
  </si>
  <si>
    <t>OUTROS TITULOS DESCONTADOS</t>
  </si>
  <si>
    <t>CUSTEIO E PRE-CUSTEIO - RPL</t>
  </si>
  <si>
    <t>INVESTIMENTO E CAPITAL DE GIRO DE FINANCIAM. AGROINDUSTR. - RPL</t>
  </si>
  <si>
    <t>COMERCIALIZAÇÃO E PRÉ-COMERCIALIZAÇÃO - RPL</t>
  </si>
  <si>
    <t>INDUSTRIALIZAÇÃO - RPL</t>
  </si>
  <si>
    <t>SELIC</t>
  </si>
  <si>
    <t>PÓS FIXADO SELIC RPL LONGO PRAZO</t>
  </si>
  <si>
    <t>DefinidoUsuario</t>
  </si>
  <si>
    <t>NÃO</t>
  </si>
  <si>
    <t>SIM</t>
  </si>
  <si>
    <t>IndiceCorrecao</t>
  </si>
  <si>
    <t>AnoMes</t>
  </si>
  <si>
    <t>Valor</t>
  </si>
  <si>
    <t>2021-08</t>
  </si>
  <si>
    <t>IPCA Mensal</t>
  </si>
  <si>
    <t>Custo Médio Bancoob/Outros Mensal</t>
  </si>
  <si>
    <t>Custo Médio Cooperativa Central Mensal</t>
  </si>
  <si>
    <t>2021-09</t>
  </si>
  <si>
    <t>DI Mensal</t>
  </si>
  <si>
    <t>Selic Mensal</t>
  </si>
  <si>
    <t>Dias Corridos</t>
  </si>
  <si>
    <t>DI x pré</t>
  </si>
  <si>
    <r>
      <t>252</t>
    </r>
    <r>
      <rPr>
        <vertAlign val="superscript"/>
        <sz val="10"/>
        <color rgb="FFFFFFFF"/>
        <rFont val="Montserrat"/>
      </rPr>
      <t>(2)(4)</t>
    </r>
  </si>
  <si>
    <r>
      <t>360</t>
    </r>
    <r>
      <rPr>
        <vertAlign val="superscript"/>
        <sz val="10"/>
        <color rgb="FFFFFFFF"/>
        <rFont val="Montserrat"/>
      </rPr>
      <t>(1)</t>
    </r>
  </si>
  <si>
    <t>https://www.b3.com.br/pt_br/market-data-e-indices/servicos-de-dados/market-data/consultas/mercado-de-derivativos/precos-referenciais/taxas-referenciais-bm-fbovespa/</t>
  </si>
  <si>
    <t>data base: 30/09/2021</t>
  </si>
  <si>
    <t>CodFunding</t>
  </si>
  <si>
    <t>Modalidade</t>
  </si>
  <si>
    <t>Submodalidade</t>
  </si>
  <si>
    <t>BolAplicacao</t>
  </si>
  <si>
    <t>Tipo</t>
  </si>
  <si>
    <t>DESPESA DE JUROS AO CAPITAL</t>
  </si>
  <si>
    <t>DESDOBRAMENTO CAPITAL SOCIAL</t>
  </si>
  <si>
    <t>CCA</t>
  </si>
  <si>
    <t>CCO</t>
  </si>
  <si>
    <t>DESDOBRAMENTO DEPÓSITOS A VISTA</t>
  </si>
  <si>
    <t>DIVERGÊNCIAS CAPTAÇÃO REMUNERADA</t>
  </si>
  <si>
    <t>DIVERGÊNCIAS DEPÓSITO A VISTA</t>
  </si>
  <si>
    <t>DIVERGÊNCIAS CAPITAL 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</si>
</sst>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0"/>
      <color theme="1"/>
      <name val="Tahoma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theme="0"/>
      <name val="Tahoma"/>
      <family val="2"/>
    </font>
    <font>
      <sz val="10"/>
      <color theme="0"/>
      <name val="Tahoma"/>
      <family val="2"/>
    </font>
    <font>
      <sz val="10"/>
      <color rgb="FFFFFFFF"/>
      <name val="Montserrat"/>
    </font>
    <font>
      <vertAlign val="superscript"/>
      <sz val="10"/>
      <color rgb="FFFFFFFF"/>
      <name val="Montserrat"/>
    </font>
    <font>
      <sz val="10"/>
      <color rgb="FF5C5F60"/>
      <name val="Montserrat"/>
    </font>
    <font>
      <sz val="1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5CA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E5E5E5"/>
      </bottom>
      <diagonal/>
    </border>
    <border>
      <left style="medium">
        <color rgb="FFE5E5E5"/>
      </left>
      <right style="medium">
        <color rgb="FFFFFFFF"/>
      </right>
      <top style="medium">
        <color rgb="FFE5E5E5"/>
      </top>
      <bottom/>
      <diagonal/>
    </border>
    <border>
      <left style="medium">
        <color rgb="FFFFFFFF"/>
      </left>
      <right/>
      <top style="medium">
        <color rgb="FFE5E5E5"/>
      </top>
      <bottom style="medium">
        <color rgb="FFFFFFFF"/>
      </bottom>
      <diagonal/>
    </border>
    <border>
      <left/>
      <right style="medium">
        <color rgb="FFE5E5E5"/>
      </right>
      <top style="medium">
        <color rgb="FFE5E5E5"/>
      </top>
      <bottom style="medium">
        <color rgb="FFFFFFFF"/>
      </bottom>
      <diagonal/>
    </border>
    <border>
      <left style="medium">
        <color rgb="FFE5E5E5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E5E5E5"/>
      </right>
      <top style="medium">
        <color rgb="FFFFFFFF"/>
      </top>
      <bottom style="medium">
        <color rgb="FFFFFFFF"/>
      </bottom>
      <diagonal/>
    </border>
    <border>
      <left style="medium">
        <color rgb="FFE5E5E5"/>
      </left>
      <right/>
      <top/>
      <bottom style="medium">
        <color rgb="FFE5E5E5"/>
      </bottom>
      <diagonal/>
    </border>
    <border>
      <left/>
      <right style="medium">
        <color rgb="FFE5E5E5"/>
      </right>
      <top/>
      <bottom style="medium">
        <color rgb="FFE5E5E5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43" fontId="0" fillId="0" borderId="1" xfId="1" applyFont="1" applyBorder="1"/>
    <xf numFmtId="43" fontId="4" fillId="2" borderId="0" xfId="1" applyFont="1" applyFill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9" fontId="3" fillId="2" borderId="0" xfId="2" applyFont="1" applyFill="1" applyAlignment="1">
      <alignment horizontal="center"/>
    </xf>
    <xf numFmtId="9" fontId="0" fillId="0" borderId="0" xfId="2" applyFont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right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right" vertical="center" wrapText="1"/>
    </xf>
    <xf numFmtId="4" fontId="3" fillId="2" borderId="0" xfId="0" applyNumberFormat="1" applyFont="1" applyFill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0" borderId="0" xfId="0" applyFont="1" applyFill="1" applyBorder="1"/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DC47-8961-4022-89C5-26C2A9E1B625}">
  <dimension ref="A1:H79"/>
  <sheetViews>
    <sheetView showGridLines="0" zoomScale="85" zoomScaleNormal="85" workbookViewId="0">
      <pane ySplit="1" topLeftCell="A2" activePane="bottomLeft" state="frozen"/>
      <selection pane="bottomLeft" activeCell="F29" sqref="F29"/>
    </sheetView>
  </sheetViews>
  <sheetFormatPr defaultColWidth="0" defaultRowHeight="13.2" x14ac:dyDescent="0.25"/>
  <cols>
    <col min="1" max="1" width="22.109375" customWidth="1"/>
    <col min="2" max="2" width="44.109375" bestFit="1" customWidth="1"/>
    <col min="3" max="6" width="22.109375" style="2" customWidth="1"/>
    <col min="7" max="7" width="40.44140625" style="3" bestFit="1" customWidth="1"/>
    <col min="8" max="8" width="0" hidden="1" customWidth="1"/>
    <col min="9" max="16384" width="9.109375" hidden="1"/>
  </cols>
  <sheetData>
    <row r="1" spans="1:7" x14ac:dyDescent="0.25">
      <c r="A1" s="17" t="s">
        <v>207</v>
      </c>
      <c r="B1" s="17" t="s">
        <v>155</v>
      </c>
      <c r="C1" s="16" t="s">
        <v>154</v>
      </c>
      <c r="D1" s="16" t="s">
        <v>158</v>
      </c>
      <c r="E1" s="16" t="s">
        <v>156</v>
      </c>
      <c r="F1" s="16" t="s">
        <v>157</v>
      </c>
      <c r="G1" s="19" t="s">
        <v>182</v>
      </c>
    </row>
    <row r="2" spans="1:7" x14ac:dyDescent="0.25">
      <c r="A2" t="s">
        <v>38</v>
      </c>
      <c r="B2" t="s">
        <v>39</v>
      </c>
      <c r="C2" s="2">
        <v>1</v>
      </c>
      <c r="D2" s="2" t="s">
        <v>159</v>
      </c>
      <c r="F2" s="2">
        <v>101</v>
      </c>
      <c r="G2" s="3" t="str">
        <f>IFERROR(VLOOKUP(F2,PlanoFunding!A:B,2,0),"")</f>
        <v>TESOURARIA</v>
      </c>
    </row>
    <row r="3" spans="1:7" x14ac:dyDescent="0.25">
      <c r="A3" t="s">
        <v>40</v>
      </c>
      <c r="B3" t="s">
        <v>41</v>
      </c>
      <c r="C3" s="2">
        <v>1</v>
      </c>
      <c r="D3" s="2" t="s">
        <v>159</v>
      </c>
      <c r="F3" s="2">
        <v>101</v>
      </c>
      <c r="G3" s="3" t="str">
        <f>IFERROR(VLOOKUP(F3,PlanoFunding!A:B,2,0),"")</f>
        <v>TESOURARIA</v>
      </c>
    </row>
    <row r="4" spans="1:7" x14ac:dyDescent="0.25">
      <c r="A4" t="s">
        <v>42</v>
      </c>
      <c r="B4" t="s">
        <v>9</v>
      </c>
      <c r="C4" s="2">
        <v>1</v>
      </c>
      <c r="D4" s="2" t="s">
        <v>159</v>
      </c>
      <c r="E4" s="2" t="s">
        <v>116</v>
      </c>
      <c r="F4" s="2">
        <v>103</v>
      </c>
      <c r="G4" s="3" t="str">
        <f>IFERROR(VLOOKUP(F4,PlanoFunding!A:B,2,0),"")</f>
        <v>APLICAÇÕES FINANCEIRAS</v>
      </c>
    </row>
    <row r="5" spans="1:7" x14ac:dyDescent="0.25">
      <c r="A5" t="s">
        <v>43</v>
      </c>
      <c r="B5" t="s">
        <v>44</v>
      </c>
      <c r="C5" s="2">
        <v>1</v>
      </c>
      <c r="D5" s="2" t="s">
        <v>159</v>
      </c>
      <c r="E5" s="2" t="s">
        <v>118</v>
      </c>
      <c r="F5" s="2">
        <v>103</v>
      </c>
      <c r="G5" s="3" t="str">
        <f>IFERROR(VLOOKUP(F5,PlanoFunding!A:B,2,0),"")</f>
        <v>APLICAÇÕES FINANCEIRAS</v>
      </c>
    </row>
    <row r="6" spans="1:7" x14ac:dyDescent="0.25">
      <c r="A6" t="s">
        <v>45</v>
      </c>
      <c r="B6" t="s">
        <v>46</v>
      </c>
      <c r="C6" s="2">
        <v>1</v>
      </c>
      <c r="D6" s="2" t="s">
        <v>159</v>
      </c>
      <c r="E6" s="2" t="s">
        <v>120</v>
      </c>
      <c r="F6" s="2">
        <v>103</v>
      </c>
      <c r="G6" s="3" t="str">
        <f>IFERROR(VLOOKUP(F6,PlanoFunding!A:B,2,0),"")</f>
        <v>APLICAÇÕES FINANCEIRAS</v>
      </c>
    </row>
    <row r="7" spans="1:7" x14ac:dyDescent="0.25">
      <c r="A7" t="s">
        <v>47</v>
      </c>
      <c r="B7" t="s">
        <v>48</v>
      </c>
      <c r="C7" s="2">
        <v>1</v>
      </c>
      <c r="D7" s="2" t="s">
        <v>159</v>
      </c>
      <c r="E7" s="2" t="s">
        <v>122</v>
      </c>
      <c r="F7" s="2">
        <v>103</v>
      </c>
      <c r="G7" s="3" t="str">
        <f>IFERROR(VLOOKUP(F7,PlanoFunding!A:B,2,0),"")</f>
        <v>APLICAÇÕES FINANCEIRAS</v>
      </c>
    </row>
    <row r="8" spans="1:7" x14ac:dyDescent="0.25">
      <c r="A8" t="s">
        <v>49</v>
      </c>
      <c r="B8" t="s">
        <v>50</v>
      </c>
      <c r="C8" s="2">
        <v>1</v>
      </c>
      <c r="D8" s="2" t="s">
        <v>159</v>
      </c>
      <c r="E8" s="2" t="s">
        <v>124</v>
      </c>
      <c r="F8" s="2">
        <v>120</v>
      </c>
      <c r="G8" s="3" t="str">
        <f>IFERROR(VLOOKUP(F8,PlanoFunding!A:B,2,0),"")</f>
        <v>DESDOBRAMENTO EMPRÉSTIMOS</v>
      </c>
    </row>
    <row r="9" spans="1:7" x14ac:dyDescent="0.25">
      <c r="A9" t="s">
        <v>51</v>
      </c>
      <c r="B9" t="s">
        <v>52</v>
      </c>
      <c r="C9" s="2">
        <v>1</v>
      </c>
      <c r="D9" s="2" t="s">
        <v>159</v>
      </c>
      <c r="E9" s="2" t="s">
        <v>126</v>
      </c>
      <c r="F9" s="2">
        <v>120</v>
      </c>
      <c r="G9" s="3" t="str">
        <f>IFERROR(VLOOKUP(F9,PlanoFunding!A:B,2,0),"")</f>
        <v>DESDOBRAMENTO EMPRÉSTIMOS</v>
      </c>
    </row>
    <row r="10" spans="1:7" x14ac:dyDescent="0.25">
      <c r="A10" t="s">
        <v>53</v>
      </c>
      <c r="B10" t="s">
        <v>54</v>
      </c>
      <c r="C10" s="2">
        <v>1</v>
      </c>
      <c r="D10" s="2" t="s">
        <v>159</v>
      </c>
      <c r="E10" s="2" t="s">
        <v>128</v>
      </c>
      <c r="F10" s="2">
        <v>120</v>
      </c>
      <c r="G10" s="3" t="str">
        <f>IFERROR(VLOOKUP(F10,PlanoFunding!A:B,2,0),"")</f>
        <v>DESDOBRAMENTO EMPRÉSTIMOS</v>
      </c>
    </row>
    <row r="11" spans="1:7" x14ac:dyDescent="0.25">
      <c r="A11" t="s">
        <v>55</v>
      </c>
      <c r="B11" t="s">
        <v>56</v>
      </c>
      <c r="C11" s="2">
        <v>1</v>
      </c>
      <c r="D11" s="2" t="s">
        <v>159</v>
      </c>
      <c r="E11" s="2" t="s">
        <v>130</v>
      </c>
      <c r="F11" s="2">
        <v>120</v>
      </c>
      <c r="G11" s="3" t="str">
        <f>IFERROR(VLOOKUP(F11,PlanoFunding!A:B,2,0),"")</f>
        <v>DESDOBRAMENTO EMPRÉSTIMOS</v>
      </c>
    </row>
    <row r="12" spans="1:7" x14ac:dyDescent="0.25">
      <c r="A12" t="s">
        <v>57</v>
      </c>
      <c r="B12" t="s">
        <v>58</v>
      </c>
      <c r="C12" s="2">
        <v>1</v>
      </c>
      <c r="D12" s="2" t="s">
        <v>159</v>
      </c>
      <c r="E12" s="2" t="s">
        <v>132</v>
      </c>
      <c r="F12" s="2">
        <v>120</v>
      </c>
      <c r="G12" s="3" t="str">
        <f>IFERROR(VLOOKUP(F12,PlanoFunding!A:B,2,0),"")</f>
        <v>DESDOBRAMENTO EMPRÉSTIMOS</v>
      </c>
    </row>
    <row r="13" spans="1:7" x14ac:dyDescent="0.25">
      <c r="A13" t="s">
        <v>59</v>
      </c>
      <c r="B13" t="s">
        <v>60</v>
      </c>
      <c r="C13" s="2">
        <v>1</v>
      </c>
      <c r="D13" s="2" t="s">
        <v>159</v>
      </c>
      <c r="E13" s="2" t="s">
        <v>134</v>
      </c>
      <c r="F13" s="2">
        <v>120</v>
      </c>
      <c r="G13" s="3" t="str">
        <f>IFERROR(VLOOKUP(F13,PlanoFunding!A:B,2,0),"")</f>
        <v>DESDOBRAMENTO EMPRÉSTIMOS</v>
      </c>
    </row>
    <row r="14" spans="1:7" x14ac:dyDescent="0.25">
      <c r="A14" t="s">
        <v>61</v>
      </c>
      <c r="B14" t="s">
        <v>62</v>
      </c>
      <c r="C14" s="2">
        <v>1</v>
      </c>
      <c r="D14" s="2" t="s">
        <v>159</v>
      </c>
      <c r="E14" s="2" t="s">
        <v>136</v>
      </c>
      <c r="F14" s="2">
        <v>120</v>
      </c>
      <c r="G14" s="3" t="str">
        <f>IFERROR(VLOOKUP(F14,PlanoFunding!A:B,2,0),"")</f>
        <v>DESDOBRAMENTO EMPRÉSTIMOS</v>
      </c>
    </row>
    <row r="15" spans="1:7" x14ac:dyDescent="0.25">
      <c r="A15" t="s">
        <v>63</v>
      </c>
      <c r="B15" t="s">
        <v>64</v>
      </c>
      <c r="C15" s="2">
        <v>1</v>
      </c>
      <c r="D15" s="2" t="s">
        <v>159</v>
      </c>
      <c r="E15" s="2" t="s">
        <v>138</v>
      </c>
      <c r="F15" s="2">
        <v>120</v>
      </c>
      <c r="G15" s="3" t="str">
        <f>IFERROR(VLOOKUP(F15,PlanoFunding!A:B,2,0),"")</f>
        <v>DESDOBRAMENTO EMPRÉSTIMOS</v>
      </c>
    </row>
    <row r="16" spans="1:7" x14ac:dyDescent="0.25">
      <c r="A16" t="s">
        <v>65</v>
      </c>
      <c r="B16" t="s">
        <v>66</v>
      </c>
      <c r="C16" s="2">
        <v>1</v>
      </c>
      <c r="D16" s="2" t="s">
        <v>159</v>
      </c>
      <c r="E16" s="2" t="s">
        <v>140</v>
      </c>
      <c r="F16" s="2">
        <v>185</v>
      </c>
      <c r="G16" s="3" t="str">
        <f>IFERROR(VLOOKUP(F16,PlanoFunding!A:B,2,0),"")</f>
        <v>CRÉDITO RURAL REP</v>
      </c>
    </row>
    <row r="17" spans="1:7" x14ac:dyDescent="0.25">
      <c r="A17" t="s">
        <v>67</v>
      </c>
      <c r="B17" t="s">
        <v>68</v>
      </c>
      <c r="C17" s="2">
        <v>1</v>
      </c>
      <c r="D17" s="2" t="s">
        <v>159</v>
      </c>
      <c r="E17" s="2" t="s">
        <v>142</v>
      </c>
      <c r="F17" s="2">
        <v>120</v>
      </c>
      <c r="G17" s="3" t="str">
        <f>IFERROR(VLOOKUP(F17,PlanoFunding!A:B,2,0),"")</f>
        <v>DESDOBRAMENTO EMPRÉSTIMOS</v>
      </c>
    </row>
    <row r="18" spans="1:7" x14ac:dyDescent="0.25">
      <c r="A18" t="s">
        <v>69</v>
      </c>
      <c r="B18" t="s">
        <v>70</v>
      </c>
      <c r="C18" s="2">
        <v>1</v>
      </c>
      <c r="D18" s="2" t="s">
        <v>159</v>
      </c>
      <c r="E18" s="2" t="s">
        <v>144</v>
      </c>
      <c r="F18" s="2">
        <v>120</v>
      </c>
      <c r="G18" s="3" t="str">
        <f>IFERROR(VLOOKUP(F18,PlanoFunding!A:B,2,0),"")</f>
        <v>DESDOBRAMENTO EMPRÉSTIMOS</v>
      </c>
    </row>
    <row r="19" spans="1:7" x14ac:dyDescent="0.25">
      <c r="A19" t="s">
        <v>71</v>
      </c>
      <c r="B19" t="s">
        <v>72</v>
      </c>
      <c r="C19" s="2">
        <v>1</v>
      </c>
      <c r="D19" s="2" t="s">
        <v>159</v>
      </c>
      <c r="E19" s="2" t="s">
        <v>146</v>
      </c>
      <c r="F19" s="2">
        <v>185</v>
      </c>
      <c r="G19" s="3" t="str">
        <f>IFERROR(VLOOKUP(F19,PlanoFunding!A:B,2,0),"")</f>
        <v>CRÉDITO RURAL REP</v>
      </c>
    </row>
    <row r="20" spans="1:7" x14ac:dyDescent="0.25">
      <c r="A20" t="s">
        <v>73</v>
      </c>
      <c r="B20" t="s">
        <v>74</v>
      </c>
      <c r="C20" s="2">
        <v>1</v>
      </c>
      <c r="D20" s="2" t="s">
        <v>159</v>
      </c>
      <c r="E20" s="2" t="s">
        <v>148</v>
      </c>
      <c r="F20" s="2">
        <v>185</v>
      </c>
      <c r="G20" s="3" t="str">
        <f>IFERROR(VLOOKUP(F20,PlanoFunding!A:B,2,0),"")</f>
        <v>CRÉDITO RURAL REP</v>
      </c>
    </row>
    <row r="21" spans="1:7" x14ac:dyDescent="0.25">
      <c r="A21" t="s">
        <v>75</v>
      </c>
      <c r="B21" t="s">
        <v>76</v>
      </c>
      <c r="C21" s="2">
        <v>0</v>
      </c>
      <c r="D21" s="2" t="s">
        <v>159</v>
      </c>
      <c r="F21" s="2">
        <v>270</v>
      </c>
      <c r="G21" s="3" t="str">
        <f>IFERROR(VLOOKUP(F21,PlanoFunding!A:B,2,0),"")</f>
        <v>RESERVA DE LUCROS AJUSTADA</v>
      </c>
    </row>
    <row r="22" spans="1:7" x14ac:dyDescent="0.25">
      <c r="A22" t="s">
        <v>77</v>
      </c>
      <c r="B22" t="s">
        <v>78</v>
      </c>
      <c r="C22" s="2">
        <v>1</v>
      </c>
      <c r="D22" s="2" t="s">
        <v>159</v>
      </c>
      <c r="F22" s="2">
        <v>102</v>
      </c>
      <c r="G22" s="3" t="str">
        <f>IFERROR(VLOOKUP(F22,PlanoFunding!A:B,2,0),"")</f>
        <v>OUTROS ATIVOS</v>
      </c>
    </row>
    <row r="23" spans="1:7" x14ac:dyDescent="0.25">
      <c r="A23" t="s">
        <v>79</v>
      </c>
      <c r="B23" t="s">
        <v>13</v>
      </c>
      <c r="C23" s="2">
        <v>1</v>
      </c>
      <c r="D23" s="2" t="s">
        <v>159</v>
      </c>
      <c r="F23" s="2">
        <v>102</v>
      </c>
      <c r="G23" s="3" t="str">
        <f>IFERROR(VLOOKUP(F23,PlanoFunding!A:B,2,0),"")</f>
        <v>OUTROS ATIVOS</v>
      </c>
    </row>
    <row r="24" spans="1:7" x14ac:dyDescent="0.25">
      <c r="A24" t="s">
        <v>80</v>
      </c>
      <c r="B24" t="s">
        <v>81</v>
      </c>
      <c r="C24" s="2">
        <v>1</v>
      </c>
      <c r="D24" s="2" t="s">
        <v>159</v>
      </c>
      <c r="F24" s="2">
        <v>102</v>
      </c>
      <c r="G24" s="3" t="str">
        <f>IFERROR(VLOOKUP(F24,PlanoFunding!A:B,2,0),"")</f>
        <v>OUTROS ATIVOS</v>
      </c>
    </row>
    <row r="25" spans="1:7" x14ac:dyDescent="0.25">
      <c r="A25" t="s">
        <v>83</v>
      </c>
      <c r="B25" t="s">
        <v>84</v>
      </c>
      <c r="C25" s="2">
        <v>1</v>
      </c>
      <c r="D25" s="2" t="s">
        <v>159</v>
      </c>
      <c r="F25" s="2">
        <v>190</v>
      </c>
      <c r="G25" s="3" t="str">
        <f>IFERROR(VLOOKUP(F25,PlanoFunding!A:B,2,0),"")</f>
        <v>PERMANENTE</v>
      </c>
    </row>
    <row r="26" spans="1:7" x14ac:dyDescent="0.25">
      <c r="A26" t="s">
        <v>85</v>
      </c>
      <c r="B26" t="s">
        <v>86</v>
      </c>
      <c r="C26" s="2">
        <v>1</v>
      </c>
      <c r="D26" s="2" t="s">
        <v>159</v>
      </c>
      <c r="F26" s="2">
        <v>190</v>
      </c>
      <c r="G26" s="3" t="str">
        <f>IFERROR(VLOOKUP(F26,PlanoFunding!A:B,2,0),"")</f>
        <v>PERMANENTE</v>
      </c>
    </row>
    <row r="27" spans="1:7" x14ac:dyDescent="0.25">
      <c r="A27" t="s">
        <v>87</v>
      </c>
      <c r="B27" t="s">
        <v>88</v>
      </c>
      <c r="C27" s="2">
        <v>1</v>
      </c>
      <c r="D27" s="2" t="s">
        <v>159</v>
      </c>
      <c r="F27" s="2">
        <v>190</v>
      </c>
      <c r="G27" s="3" t="str">
        <f>IFERROR(VLOOKUP(F27,PlanoFunding!A:B,2,0),"")</f>
        <v>PERMANENTE</v>
      </c>
    </row>
    <row r="28" spans="1:7" s="5" customFormat="1" x14ac:dyDescent="0.25">
      <c r="A28" s="5" t="s">
        <v>89</v>
      </c>
      <c r="B28" s="5" t="s">
        <v>90</v>
      </c>
      <c r="C28" s="4">
        <v>1</v>
      </c>
      <c r="D28" s="4" t="s">
        <v>159</v>
      </c>
      <c r="E28" s="4"/>
      <c r="F28" s="4">
        <v>190</v>
      </c>
      <c r="G28" s="18" t="str">
        <f>IFERROR(VLOOKUP(F28,PlanoFunding!A:B,2,0),"")</f>
        <v>PERMANENTE</v>
      </c>
    </row>
    <row r="29" spans="1:7" x14ac:dyDescent="0.25">
      <c r="A29" t="s">
        <v>0</v>
      </c>
      <c r="B29" t="s">
        <v>1</v>
      </c>
      <c r="C29" s="2">
        <v>0</v>
      </c>
      <c r="D29" s="2" t="s">
        <v>160</v>
      </c>
      <c r="F29" s="2">
        <v>201</v>
      </c>
      <c r="G29" s="3" t="str">
        <f>IFERROR(VLOOKUP(F29,PlanoFunding!A:B,2,0),"")</f>
        <v>DESDOBRAMENTO DEPÓSITOS A VISTA</v>
      </c>
    </row>
    <row r="30" spans="1:7" x14ac:dyDescent="0.25">
      <c r="A30" t="s">
        <v>2</v>
      </c>
      <c r="B30" t="s">
        <v>3</v>
      </c>
      <c r="C30" s="2">
        <v>0</v>
      </c>
      <c r="D30" s="2" t="s">
        <v>160</v>
      </c>
      <c r="E30" s="2" t="s">
        <v>91</v>
      </c>
      <c r="F30" s="2">
        <v>210</v>
      </c>
      <c r="G30" s="3" t="str">
        <f>IFERROR(VLOOKUP(F30,PlanoFunding!A:B,2,0),"")</f>
        <v>DESDOBRAMENTO CAPTAÇÃO REMUNERADA</v>
      </c>
    </row>
    <row r="31" spans="1:7" x14ac:dyDescent="0.25">
      <c r="A31" t="s">
        <v>4</v>
      </c>
      <c r="B31" t="s">
        <v>5</v>
      </c>
      <c r="C31" s="2">
        <v>0</v>
      </c>
      <c r="D31" s="2" t="s">
        <v>160</v>
      </c>
      <c r="E31" s="2" t="s">
        <v>93</v>
      </c>
      <c r="F31" s="2">
        <v>210</v>
      </c>
      <c r="G31" s="3" t="str">
        <f>IFERROR(VLOOKUP(F31,PlanoFunding!A:B,2,0),"")</f>
        <v>DESDOBRAMENTO CAPTAÇÃO REMUNERADA</v>
      </c>
    </row>
    <row r="32" spans="1:7" x14ac:dyDescent="0.25">
      <c r="A32" t="s">
        <v>6</v>
      </c>
      <c r="B32" t="s">
        <v>7</v>
      </c>
      <c r="C32" s="2">
        <v>0</v>
      </c>
      <c r="D32" s="2" t="s">
        <v>160</v>
      </c>
      <c r="E32" s="2" t="s">
        <v>95</v>
      </c>
      <c r="F32" s="2">
        <v>210</v>
      </c>
      <c r="G32" s="3" t="str">
        <f>IFERROR(VLOOKUP(F32,PlanoFunding!A:B,2,0),"")</f>
        <v>DESDOBRAMENTO CAPTAÇÃO REMUNERADA</v>
      </c>
    </row>
    <row r="33" spans="1:7" x14ac:dyDescent="0.25">
      <c r="A33" t="s">
        <v>8</v>
      </c>
      <c r="B33" t="s">
        <v>9</v>
      </c>
      <c r="C33" s="2">
        <v>0</v>
      </c>
      <c r="D33" s="2" t="s">
        <v>160</v>
      </c>
      <c r="E33" s="2" t="s">
        <v>97</v>
      </c>
      <c r="F33" s="2">
        <v>210</v>
      </c>
      <c r="G33" s="3" t="str">
        <f>IFERROR(VLOOKUP(F33,PlanoFunding!A:B,2,0),"")</f>
        <v>DESDOBRAMENTO CAPTAÇÃO REMUNERADA</v>
      </c>
    </row>
    <row r="34" spans="1:7" x14ac:dyDescent="0.25">
      <c r="A34" t="s">
        <v>10</v>
      </c>
      <c r="B34" t="s">
        <v>11</v>
      </c>
      <c r="C34" s="2">
        <v>0</v>
      </c>
      <c r="D34" s="2" t="s">
        <v>160</v>
      </c>
      <c r="E34" s="2" t="s">
        <v>99</v>
      </c>
      <c r="F34" s="2">
        <v>210</v>
      </c>
      <c r="G34" s="3" t="str">
        <f>IFERROR(VLOOKUP(F34,PlanoFunding!A:B,2,0),"")</f>
        <v>DESDOBRAMENTO CAPTAÇÃO REMUNERADA</v>
      </c>
    </row>
    <row r="35" spans="1:7" x14ac:dyDescent="0.25">
      <c r="A35" t="s">
        <v>12</v>
      </c>
      <c r="B35" t="s">
        <v>13</v>
      </c>
      <c r="C35" s="2">
        <v>0</v>
      </c>
      <c r="D35" s="2" t="s">
        <v>160</v>
      </c>
      <c r="E35" s="2" t="s">
        <v>101</v>
      </c>
      <c r="F35" s="2">
        <v>220</v>
      </c>
      <c r="G35" s="3" t="str">
        <f>IFERROR(VLOOKUP(F35,PlanoFunding!A:B,2,0),"")</f>
        <v>OUTROS DEPÓSITOS</v>
      </c>
    </row>
    <row r="36" spans="1:7" x14ac:dyDescent="0.25">
      <c r="A36" t="s">
        <v>14</v>
      </c>
      <c r="B36" t="s">
        <v>15</v>
      </c>
      <c r="C36" s="2">
        <v>0</v>
      </c>
      <c r="D36" s="2" t="s">
        <v>160</v>
      </c>
      <c r="E36" s="2" t="s">
        <v>103</v>
      </c>
      <c r="F36" s="2">
        <v>260</v>
      </c>
      <c r="G36" s="3" t="str">
        <f>IFERROR(VLOOKUP(F36,PlanoFunding!A:B,2,0),"")</f>
        <v>OUTROS PASSIVOS</v>
      </c>
    </row>
    <row r="37" spans="1:7" x14ac:dyDescent="0.25">
      <c r="A37" t="s">
        <v>16</v>
      </c>
      <c r="B37" t="s">
        <v>17</v>
      </c>
      <c r="C37" s="2">
        <v>0</v>
      </c>
      <c r="D37" s="2" t="s">
        <v>160</v>
      </c>
      <c r="E37" s="2" t="s">
        <v>105</v>
      </c>
      <c r="F37" s="2">
        <v>230</v>
      </c>
      <c r="G37" s="3" t="str">
        <f>IFERROR(VLOOKUP(F37,PlanoFunding!A:B,2,0),"")</f>
        <v>EMPRÉSTIMOS PASSIVOS BANCOOB</v>
      </c>
    </row>
    <row r="38" spans="1:7" x14ac:dyDescent="0.25">
      <c r="A38" t="s">
        <v>18</v>
      </c>
      <c r="B38" t="s">
        <v>19</v>
      </c>
      <c r="C38" s="2">
        <v>0</v>
      </c>
      <c r="D38" s="2" t="s">
        <v>160</v>
      </c>
      <c r="E38" s="2" t="s">
        <v>107</v>
      </c>
      <c r="F38" s="2">
        <v>231</v>
      </c>
      <c r="G38" s="3" t="str">
        <f>IFERROR(VLOOKUP(F38,PlanoFunding!A:B,2,0),"")</f>
        <v>EMPRÉSTIMOS PASSIVOS COOP CENTRAL</v>
      </c>
    </row>
    <row r="39" spans="1:7" x14ac:dyDescent="0.25">
      <c r="A39" t="s">
        <v>20</v>
      </c>
      <c r="B39" t="s">
        <v>21</v>
      </c>
      <c r="C39" s="2">
        <v>0</v>
      </c>
      <c r="D39" s="2" t="s">
        <v>160</v>
      </c>
      <c r="F39" s="2">
        <v>260</v>
      </c>
      <c r="G39" s="3" t="str">
        <f>IFERROR(VLOOKUP(F39,PlanoFunding!A:B,2,0),"")</f>
        <v>OUTROS PASSIVOS</v>
      </c>
    </row>
    <row r="40" spans="1:7" x14ac:dyDescent="0.25">
      <c r="A40" t="s">
        <v>22</v>
      </c>
      <c r="B40" t="s">
        <v>23</v>
      </c>
      <c r="C40" s="2">
        <v>0</v>
      </c>
      <c r="D40" s="2" t="s">
        <v>160</v>
      </c>
      <c r="F40" s="2">
        <v>260</v>
      </c>
      <c r="G40" s="3" t="str">
        <f>IFERROR(VLOOKUP(F40,PlanoFunding!A:B,2,0),"")</f>
        <v>OUTROS PASSIVOS</v>
      </c>
    </row>
    <row r="41" spans="1:7" x14ac:dyDescent="0.25">
      <c r="A41" t="s">
        <v>24</v>
      </c>
      <c r="B41" t="s">
        <v>25</v>
      </c>
      <c r="C41" s="2">
        <v>0</v>
      </c>
      <c r="D41" s="2" t="s">
        <v>160</v>
      </c>
      <c r="F41" s="2">
        <v>260</v>
      </c>
      <c r="G41" s="3" t="str">
        <f>IFERROR(VLOOKUP(F41,PlanoFunding!A:B,2,0),"")</f>
        <v>OUTROS PASSIVOS</v>
      </c>
    </row>
    <row r="42" spans="1:7" x14ac:dyDescent="0.25">
      <c r="A42" t="s">
        <v>26</v>
      </c>
      <c r="B42" t="s">
        <v>13</v>
      </c>
      <c r="C42" s="2">
        <v>0</v>
      </c>
      <c r="D42" s="2" t="s">
        <v>160</v>
      </c>
      <c r="F42" s="2">
        <v>260</v>
      </c>
      <c r="G42" s="3" t="str">
        <f>IFERROR(VLOOKUP(F42,PlanoFunding!A:B,2,0),"")</f>
        <v>OUTROS PASSIVOS</v>
      </c>
    </row>
    <row r="43" spans="1:7" x14ac:dyDescent="0.25">
      <c r="A43" t="s">
        <v>27</v>
      </c>
      <c r="B43" t="s">
        <v>28</v>
      </c>
      <c r="C43" s="2">
        <v>0</v>
      </c>
      <c r="D43" s="2" t="s">
        <v>160</v>
      </c>
      <c r="F43" s="2">
        <v>260</v>
      </c>
      <c r="G43" s="3" t="str">
        <f>IFERROR(VLOOKUP(F43,PlanoFunding!A:B,2,0),"")</f>
        <v>OUTROS PASSIVOS</v>
      </c>
    </row>
    <row r="44" spans="1:7" x14ac:dyDescent="0.25">
      <c r="A44" t="s">
        <v>29</v>
      </c>
      <c r="B44" t="s">
        <v>30</v>
      </c>
      <c r="C44" s="2">
        <v>0</v>
      </c>
      <c r="D44" s="2" t="s">
        <v>160</v>
      </c>
      <c r="E44" s="2" t="s">
        <v>113</v>
      </c>
      <c r="F44" s="2">
        <v>261</v>
      </c>
      <c r="G44" s="3" t="str">
        <f>IFERROR(VLOOKUP(F44,PlanoFunding!A:B,2,0),"")</f>
        <v>DESDOBRAMENTO CAPITAL SOCIAL</v>
      </c>
    </row>
    <row r="45" spans="1:7" x14ac:dyDescent="0.25">
      <c r="A45" t="s">
        <v>31</v>
      </c>
      <c r="B45" t="s">
        <v>32</v>
      </c>
      <c r="C45" s="2">
        <v>0</v>
      </c>
      <c r="D45" s="2" t="s">
        <v>160</v>
      </c>
      <c r="F45" s="2">
        <v>270</v>
      </c>
      <c r="G45" s="3" t="str">
        <f>IFERROR(VLOOKUP(F45,PlanoFunding!A:B,2,0),"")</f>
        <v>RESERVA DE LUCROS AJUSTADA</v>
      </c>
    </row>
    <row r="46" spans="1:7" x14ac:dyDescent="0.25">
      <c r="A46" t="s">
        <v>33</v>
      </c>
      <c r="B46" t="s">
        <v>34</v>
      </c>
      <c r="C46" s="2">
        <v>0</v>
      </c>
      <c r="D46" s="2" t="s">
        <v>160</v>
      </c>
      <c r="F46" s="2">
        <v>270</v>
      </c>
      <c r="G46" s="3" t="str">
        <f>IFERROR(VLOOKUP(F46,PlanoFunding!A:B,2,0),"")</f>
        <v>RESERVA DE LUCROS AJUSTADA</v>
      </c>
    </row>
    <row r="47" spans="1:7" s="5" customFormat="1" x14ac:dyDescent="0.25">
      <c r="A47" s="5" t="s">
        <v>35</v>
      </c>
      <c r="B47" s="5" t="s">
        <v>36</v>
      </c>
      <c r="C47" s="4">
        <v>0</v>
      </c>
      <c r="D47" s="4" t="s">
        <v>160</v>
      </c>
      <c r="E47" s="4"/>
      <c r="F47" s="4">
        <v>270</v>
      </c>
      <c r="G47" s="18" t="str">
        <f>IFERROR(VLOOKUP(F47,PlanoFunding!A:B,2,0),"")</f>
        <v>RESERVA DE LUCROS AJUSTADA</v>
      </c>
    </row>
    <row r="48" spans="1:7" x14ac:dyDescent="0.25">
      <c r="A48" t="s">
        <v>91</v>
      </c>
      <c r="B48" t="s">
        <v>92</v>
      </c>
      <c r="C48" s="2">
        <v>1</v>
      </c>
      <c r="D48" s="2" t="s">
        <v>205</v>
      </c>
      <c r="G48" s="3" t="str">
        <f>IFERROR(VLOOKUP(F48,PlanoFunding!A:B,2,0),"")</f>
        <v/>
      </c>
    </row>
    <row r="49" spans="1:7" x14ac:dyDescent="0.25">
      <c r="A49" t="s">
        <v>93</v>
      </c>
      <c r="B49" t="s">
        <v>94</v>
      </c>
      <c r="C49" s="2">
        <v>1</v>
      </c>
      <c r="D49" s="2" t="s">
        <v>205</v>
      </c>
      <c r="G49" s="3" t="str">
        <f>IFERROR(VLOOKUP(F49,PlanoFunding!A:B,2,0),"")</f>
        <v/>
      </c>
    </row>
    <row r="50" spans="1:7" x14ac:dyDescent="0.25">
      <c r="A50" t="s">
        <v>95</v>
      </c>
      <c r="B50" t="s">
        <v>96</v>
      </c>
      <c r="C50" s="2">
        <v>1</v>
      </c>
      <c r="D50" s="2" t="s">
        <v>205</v>
      </c>
      <c r="G50" s="3" t="str">
        <f>IFERROR(VLOOKUP(F50,PlanoFunding!A:B,2,0),"")</f>
        <v/>
      </c>
    </row>
    <row r="51" spans="1:7" x14ac:dyDescent="0.25">
      <c r="A51" t="s">
        <v>97</v>
      </c>
      <c r="B51" t="s">
        <v>98</v>
      </c>
      <c r="C51" s="2">
        <v>1</v>
      </c>
      <c r="D51" s="2" t="s">
        <v>205</v>
      </c>
      <c r="G51" s="3" t="str">
        <f>IFERROR(VLOOKUP(F51,PlanoFunding!A:B,2,0),"")</f>
        <v/>
      </c>
    </row>
    <row r="52" spans="1:7" x14ac:dyDescent="0.25">
      <c r="A52" t="s">
        <v>99</v>
      </c>
      <c r="B52" t="s">
        <v>100</v>
      </c>
      <c r="C52" s="2">
        <v>1</v>
      </c>
      <c r="D52" s="2" t="s">
        <v>205</v>
      </c>
      <c r="G52" s="3" t="str">
        <f>IFERROR(VLOOKUP(F52,PlanoFunding!A:B,2,0),"")</f>
        <v/>
      </c>
    </row>
    <row r="53" spans="1:7" x14ac:dyDescent="0.25">
      <c r="A53" t="s">
        <v>101</v>
      </c>
      <c r="B53" t="s">
        <v>102</v>
      </c>
      <c r="C53" s="2">
        <v>1</v>
      </c>
      <c r="D53" s="2" t="s">
        <v>205</v>
      </c>
      <c r="G53" s="3" t="str">
        <f>IFERROR(VLOOKUP(F53,PlanoFunding!A:B,2,0),"")</f>
        <v/>
      </c>
    </row>
    <row r="54" spans="1:7" x14ac:dyDescent="0.25">
      <c r="A54" t="s">
        <v>103</v>
      </c>
      <c r="B54" t="s">
        <v>104</v>
      </c>
      <c r="C54" s="2">
        <v>1</v>
      </c>
      <c r="D54" s="2" t="s">
        <v>205</v>
      </c>
      <c r="G54" s="3" t="str">
        <f>IFERROR(VLOOKUP(F54,PlanoFunding!A:B,2,0),"")</f>
        <v/>
      </c>
    </row>
    <row r="55" spans="1:7" x14ac:dyDescent="0.25">
      <c r="A55" t="s">
        <v>105</v>
      </c>
      <c r="B55" t="s">
        <v>106</v>
      </c>
      <c r="C55" s="2">
        <v>1</v>
      </c>
      <c r="D55" s="2" t="s">
        <v>205</v>
      </c>
      <c r="G55" s="3" t="str">
        <f>IFERROR(VLOOKUP(F55,PlanoFunding!A:B,2,0),"")</f>
        <v/>
      </c>
    </row>
    <row r="56" spans="1:7" x14ac:dyDescent="0.25">
      <c r="A56" t="s">
        <v>107</v>
      </c>
      <c r="B56" t="s">
        <v>108</v>
      </c>
      <c r="C56" s="2">
        <v>1</v>
      </c>
      <c r="D56" s="2" t="s">
        <v>205</v>
      </c>
      <c r="G56" s="3" t="str">
        <f>IFERROR(VLOOKUP(F56,PlanoFunding!A:B,2,0),"")</f>
        <v/>
      </c>
    </row>
    <row r="57" spans="1:7" x14ac:dyDescent="0.25">
      <c r="A57" t="s">
        <v>109</v>
      </c>
      <c r="B57" t="s">
        <v>110</v>
      </c>
      <c r="C57" s="2">
        <v>1</v>
      </c>
      <c r="D57" s="2" t="s">
        <v>205</v>
      </c>
      <c r="G57" s="3" t="str">
        <f>IFERROR(VLOOKUP(F57,PlanoFunding!A:B,2,0),"")</f>
        <v/>
      </c>
    </row>
    <row r="58" spans="1:7" x14ac:dyDescent="0.25">
      <c r="A58" t="s">
        <v>111</v>
      </c>
      <c r="B58" t="s">
        <v>112</v>
      </c>
      <c r="C58" s="2">
        <v>1</v>
      </c>
      <c r="D58" s="2" t="s">
        <v>205</v>
      </c>
      <c r="G58" s="3" t="str">
        <f>IFERROR(VLOOKUP(F58,PlanoFunding!A:B,2,0),"")</f>
        <v/>
      </c>
    </row>
    <row r="59" spans="1:7" x14ac:dyDescent="0.25">
      <c r="A59" t="s">
        <v>113</v>
      </c>
      <c r="B59" t="s">
        <v>283</v>
      </c>
      <c r="C59" s="2">
        <v>1</v>
      </c>
      <c r="D59" s="2" t="s">
        <v>205</v>
      </c>
    </row>
    <row r="60" spans="1:7" x14ac:dyDescent="0.25">
      <c r="A60" t="s">
        <v>114</v>
      </c>
      <c r="B60" t="s">
        <v>115</v>
      </c>
      <c r="C60" s="2">
        <v>1</v>
      </c>
      <c r="D60" s="2" t="s">
        <v>205</v>
      </c>
      <c r="G60" s="3" t="str">
        <f>IFERROR(VLOOKUP(F60,PlanoFunding!A:B,2,0),"")</f>
        <v/>
      </c>
    </row>
    <row r="61" spans="1:7" x14ac:dyDescent="0.25">
      <c r="A61" t="s">
        <v>116</v>
      </c>
      <c r="B61" t="s">
        <v>117</v>
      </c>
      <c r="C61" s="2">
        <v>0</v>
      </c>
      <c r="D61" s="2" t="s">
        <v>162</v>
      </c>
      <c r="G61" s="3" t="str">
        <f>IFERROR(VLOOKUP(F61,PlanoFunding!A:B,2,0),"")</f>
        <v/>
      </c>
    </row>
    <row r="62" spans="1:7" x14ac:dyDescent="0.25">
      <c r="A62" t="s">
        <v>118</v>
      </c>
      <c r="B62" t="s">
        <v>119</v>
      </c>
      <c r="C62" s="2">
        <v>0</v>
      </c>
      <c r="D62" s="2" t="s">
        <v>162</v>
      </c>
      <c r="G62" s="3" t="str">
        <f>IFERROR(VLOOKUP(F62,PlanoFunding!A:B,2,0),"")</f>
        <v/>
      </c>
    </row>
    <row r="63" spans="1:7" x14ac:dyDescent="0.25">
      <c r="A63" t="s">
        <v>120</v>
      </c>
      <c r="B63" t="s">
        <v>121</v>
      </c>
      <c r="C63" s="2">
        <v>0</v>
      </c>
      <c r="D63" s="2" t="s">
        <v>162</v>
      </c>
      <c r="G63" s="3" t="str">
        <f>IFERROR(VLOOKUP(F63,PlanoFunding!A:B,2,0),"")</f>
        <v/>
      </c>
    </row>
    <row r="64" spans="1:7" x14ac:dyDescent="0.25">
      <c r="A64" t="s">
        <v>122</v>
      </c>
      <c r="B64" t="s">
        <v>123</v>
      </c>
      <c r="C64" s="2">
        <v>0</v>
      </c>
      <c r="D64" s="2" t="s">
        <v>162</v>
      </c>
      <c r="G64" s="3" t="str">
        <f>IFERROR(VLOOKUP(F64,PlanoFunding!A:B,2,0),"")</f>
        <v/>
      </c>
    </row>
    <row r="65" spans="1:7" x14ac:dyDescent="0.25">
      <c r="A65" t="s">
        <v>124</v>
      </c>
      <c r="B65" t="s">
        <v>125</v>
      </c>
      <c r="C65" s="2">
        <v>0</v>
      </c>
      <c r="D65" s="2" t="s">
        <v>162</v>
      </c>
      <c r="G65" s="3" t="str">
        <f>IFERROR(VLOOKUP(F65,PlanoFunding!A:B,2,0),"")</f>
        <v/>
      </c>
    </row>
    <row r="66" spans="1:7" x14ac:dyDescent="0.25">
      <c r="A66" t="s">
        <v>126</v>
      </c>
      <c r="B66" t="s">
        <v>127</v>
      </c>
      <c r="C66" s="2">
        <v>0</v>
      </c>
      <c r="D66" s="2" t="s">
        <v>162</v>
      </c>
      <c r="G66" s="3" t="str">
        <f>IFERROR(VLOOKUP(F66,PlanoFunding!A:B,2,0),"")</f>
        <v/>
      </c>
    </row>
    <row r="67" spans="1:7" x14ac:dyDescent="0.25">
      <c r="A67" t="s">
        <v>128</v>
      </c>
      <c r="B67" t="s">
        <v>129</v>
      </c>
      <c r="C67" s="2">
        <v>0</v>
      </c>
      <c r="D67" s="2" t="s">
        <v>162</v>
      </c>
      <c r="G67" s="3" t="str">
        <f>IFERROR(VLOOKUP(F67,PlanoFunding!A:B,2,0),"")</f>
        <v/>
      </c>
    </row>
    <row r="68" spans="1:7" x14ac:dyDescent="0.25">
      <c r="A68" t="s">
        <v>130</v>
      </c>
      <c r="B68" t="s">
        <v>131</v>
      </c>
      <c r="C68" s="2">
        <v>0</v>
      </c>
      <c r="D68" s="2" t="s">
        <v>162</v>
      </c>
      <c r="G68" s="3" t="str">
        <f>IFERROR(VLOOKUP(F68,PlanoFunding!A:B,2,0),"")</f>
        <v/>
      </c>
    </row>
    <row r="69" spans="1:7" x14ac:dyDescent="0.25">
      <c r="A69" t="s">
        <v>132</v>
      </c>
      <c r="B69" t="s">
        <v>133</v>
      </c>
      <c r="C69" s="2">
        <v>0</v>
      </c>
      <c r="D69" s="2" t="s">
        <v>162</v>
      </c>
      <c r="G69" s="3" t="str">
        <f>IFERROR(VLOOKUP(F69,PlanoFunding!A:B,2,0),"")</f>
        <v/>
      </c>
    </row>
    <row r="70" spans="1:7" x14ac:dyDescent="0.25">
      <c r="A70" t="s">
        <v>134</v>
      </c>
      <c r="B70" t="s">
        <v>135</v>
      </c>
      <c r="C70" s="2">
        <v>0</v>
      </c>
      <c r="D70" s="2" t="s">
        <v>162</v>
      </c>
      <c r="G70" s="3" t="str">
        <f>IFERROR(VLOOKUP(F70,PlanoFunding!A:B,2,0),"")</f>
        <v/>
      </c>
    </row>
    <row r="71" spans="1:7" x14ac:dyDescent="0.25">
      <c r="A71" t="s">
        <v>136</v>
      </c>
      <c r="B71" t="s">
        <v>137</v>
      </c>
      <c r="C71" s="2">
        <v>0</v>
      </c>
      <c r="D71" s="2" t="s">
        <v>162</v>
      </c>
      <c r="G71" s="3" t="str">
        <f>IFERROR(VLOOKUP(F71,PlanoFunding!A:B,2,0),"")</f>
        <v/>
      </c>
    </row>
    <row r="72" spans="1:7" x14ac:dyDescent="0.25">
      <c r="A72" t="s">
        <v>138</v>
      </c>
      <c r="B72" t="s">
        <v>139</v>
      </c>
      <c r="C72" s="2">
        <v>0</v>
      </c>
      <c r="D72" s="2" t="s">
        <v>162</v>
      </c>
      <c r="G72" s="3" t="str">
        <f>IFERROR(VLOOKUP(F72,PlanoFunding!A:B,2,0),"")</f>
        <v/>
      </c>
    </row>
    <row r="73" spans="1:7" x14ac:dyDescent="0.25">
      <c r="A73" t="s">
        <v>140</v>
      </c>
      <c r="B73" t="s">
        <v>141</v>
      </c>
      <c r="C73" s="2">
        <v>0</v>
      </c>
      <c r="D73" s="2" t="s">
        <v>162</v>
      </c>
      <c r="G73" s="3" t="str">
        <f>IFERROR(VLOOKUP(F73,PlanoFunding!A:B,2,0),"")</f>
        <v/>
      </c>
    </row>
    <row r="74" spans="1:7" x14ac:dyDescent="0.25">
      <c r="A74" t="s">
        <v>142</v>
      </c>
      <c r="B74" t="s">
        <v>143</v>
      </c>
      <c r="C74" s="2">
        <v>0</v>
      </c>
      <c r="D74" s="2" t="s">
        <v>162</v>
      </c>
      <c r="G74" s="3" t="str">
        <f>IFERROR(VLOOKUP(F74,PlanoFunding!A:B,2,0),"")</f>
        <v/>
      </c>
    </row>
    <row r="75" spans="1:7" x14ac:dyDescent="0.25">
      <c r="A75" t="s">
        <v>144</v>
      </c>
      <c r="B75" t="s">
        <v>145</v>
      </c>
      <c r="C75" s="2">
        <v>0</v>
      </c>
      <c r="D75" s="2" t="s">
        <v>162</v>
      </c>
      <c r="G75" s="3" t="str">
        <f>IFERROR(VLOOKUP(F75,PlanoFunding!A:B,2,0),"")</f>
        <v/>
      </c>
    </row>
    <row r="76" spans="1:7" x14ac:dyDescent="0.25">
      <c r="A76" t="s">
        <v>146</v>
      </c>
      <c r="B76" t="s">
        <v>147</v>
      </c>
      <c r="C76" s="2">
        <v>0</v>
      </c>
      <c r="D76" s="2" t="s">
        <v>162</v>
      </c>
      <c r="G76" s="3" t="str">
        <f>IFERROR(VLOOKUP(F76,PlanoFunding!A:B,2,0),"")</f>
        <v/>
      </c>
    </row>
    <row r="77" spans="1:7" x14ac:dyDescent="0.25">
      <c r="A77" t="s">
        <v>148</v>
      </c>
      <c r="B77" t="s">
        <v>149</v>
      </c>
      <c r="C77" s="2">
        <v>0</v>
      </c>
      <c r="D77" s="2" t="s">
        <v>162</v>
      </c>
      <c r="G77" s="3" t="str">
        <f>IFERROR(VLOOKUP(F77,PlanoFunding!A:B,2,0),"")</f>
        <v/>
      </c>
    </row>
    <row r="78" spans="1:7" x14ac:dyDescent="0.25">
      <c r="A78" t="s">
        <v>150</v>
      </c>
      <c r="B78" t="s">
        <v>151</v>
      </c>
      <c r="C78" s="2">
        <v>0</v>
      </c>
      <c r="D78" s="2" t="s">
        <v>162</v>
      </c>
      <c r="G78" s="3" t="str">
        <f>IFERROR(VLOOKUP(F78,PlanoFunding!A:B,2,0),"")</f>
        <v/>
      </c>
    </row>
    <row r="79" spans="1:7" x14ac:dyDescent="0.25">
      <c r="A79" t="s">
        <v>152</v>
      </c>
      <c r="B79" t="s">
        <v>153</v>
      </c>
      <c r="C79" s="2">
        <v>0</v>
      </c>
      <c r="D79" s="2" t="s">
        <v>162</v>
      </c>
      <c r="G79" s="3" t="str">
        <f>IFERROR(VLOOKUP(F79,PlanoFunding!A:B,2,0),"")</f>
        <v/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19DB-9131-4DD0-A33A-9E5DFD02921C}">
  <sheetPr>
    <pageSetUpPr fitToPage="1"/>
  </sheetPr>
  <dimension ref="A1:L70"/>
  <sheetViews>
    <sheetView showGridLines="0" zoomScale="85" zoomScaleNormal="85" workbookViewId="0">
      <pane ySplit="1" topLeftCell="A3" activePane="bottomLeft" state="frozen"/>
      <selection pane="bottomLeft" activeCell="H43" sqref="H43"/>
    </sheetView>
  </sheetViews>
  <sheetFormatPr defaultColWidth="0" defaultRowHeight="10.199999999999999" zeroHeight="1" x14ac:dyDescent="0.2"/>
  <cols>
    <col min="1" max="1" width="12.6640625" style="6" customWidth="1"/>
    <col min="2" max="2" width="42.109375" style="1" customWidth="1"/>
    <col min="3" max="8" width="12.5546875" style="6" customWidth="1"/>
    <col min="9" max="9" width="10.109375" style="11" customWidth="1"/>
    <col min="10" max="10" width="47.109375" style="1" customWidth="1"/>
    <col min="11" max="12" width="18.88671875" style="1" hidden="1" customWidth="1"/>
    <col min="13" max="16384" width="9.109375" style="1" hidden="1"/>
  </cols>
  <sheetData>
    <row r="1" spans="1:10" s="38" customFormat="1" ht="20.399999999999999" x14ac:dyDescent="0.25">
      <c r="A1" s="36" t="s">
        <v>157</v>
      </c>
      <c r="B1" s="39" t="s">
        <v>163</v>
      </c>
      <c r="C1" s="36" t="s">
        <v>168</v>
      </c>
      <c r="D1" s="36" t="s">
        <v>281</v>
      </c>
      <c r="E1" s="36" t="s">
        <v>204</v>
      </c>
      <c r="F1" s="36" t="s">
        <v>167</v>
      </c>
      <c r="G1" s="36" t="s">
        <v>172</v>
      </c>
      <c r="H1" s="36" t="s">
        <v>200</v>
      </c>
      <c r="I1" s="37" t="s">
        <v>184</v>
      </c>
      <c r="J1" s="36" t="s">
        <v>183</v>
      </c>
    </row>
    <row r="2" spans="1:10" x14ac:dyDescent="0.2">
      <c r="A2" s="6">
        <v>101</v>
      </c>
      <c r="B2" s="1" t="s">
        <v>37</v>
      </c>
      <c r="C2" s="6" t="s">
        <v>169</v>
      </c>
      <c r="D2" s="6">
        <v>1</v>
      </c>
      <c r="E2" s="6" t="s">
        <v>205</v>
      </c>
      <c r="G2" s="6">
        <v>0</v>
      </c>
      <c r="H2" s="6">
        <v>3</v>
      </c>
      <c r="I2" s="11">
        <v>1</v>
      </c>
      <c r="J2" s="1" t="str">
        <f>IFERROR(VLOOKUP(I2,TabelaPrazosMoedaOrigem!A:D,4,0),"")</f>
        <v>NEUTRO RPL CURTO PRAZO</v>
      </c>
    </row>
    <row r="3" spans="1:10" x14ac:dyDescent="0.2">
      <c r="A3" s="6">
        <v>102</v>
      </c>
      <c r="B3" s="1" t="s">
        <v>165</v>
      </c>
      <c r="C3" s="6" t="s">
        <v>169</v>
      </c>
      <c r="D3" s="6">
        <v>1</v>
      </c>
      <c r="E3" s="6" t="s">
        <v>205</v>
      </c>
      <c r="G3" s="6">
        <v>0</v>
      </c>
      <c r="H3" s="6">
        <v>4</v>
      </c>
      <c r="I3" s="11">
        <v>1</v>
      </c>
      <c r="J3" s="1" t="str">
        <f>IFERROR(VLOOKUP(I3,TabelaPrazosMoedaOrigem!A:D,4,0),"")</f>
        <v>NEUTRO RPL CURTO PRAZO</v>
      </c>
    </row>
    <row r="4" spans="1:10" x14ac:dyDescent="0.2">
      <c r="A4" s="6">
        <v>103</v>
      </c>
      <c r="B4" s="1" t="s">
        <v>164</v>
      </c>
      <c r="C4" s="6" t="s">
        <v>169</v>
      </c>
      <c r="D4" s="6">
        <v>1</v>
      </c>
      <c r="E4" s="6" t="s">
        <v>205</v>
      </c>
      <c r="G4" s="6">
        <v>0</v>
      </c>
      <c r="H4" s="6">
        <v>2</v>
      </c>
      <c r="I4" s="11">
        <v>5</v>
      </c>
      <c r="J4" s="1" t="str">
        <f>IFERROR(VLOOKUP(I4,TabelaPrazosMoedaOrigem!A:D,4,0),"")</f>
        <v>OUTROS RECURSOS SENSÍVEIS A JUROS - DI</v>
      </c>
    </row>
    <row r="5" spans="1:10" x14ac:dyDescent="0.2">
      <c r="A5" s="6">
        <v>110</v>
      </c>
      <c r="B5" s="1" t="s">
        <v>166</v>
      </c>
      <c r="C5" s="6" t="s">
        <v>159</v>
      </c>
      <c r="D5" s="6">
        <v>1</v>
      </c>
      <c r="E5" s="6" t="s">
        <v>205</v>
      </c>
      <c r="F5" s="6">
        <v>120</v>
      </c>
      <c r="G5" s="6">
        <v>0</v>
      </c>
      <c r="H5" s="6">
        <v>5</v>
      </c>
    </row>
    <row r="6" spans="1:10" x14ac:dyDescent="0.2">
      <c r="A6" s="6">
        <v>111</v>
      </c>
      <c r="B6" s="1" t="s">
        <v>56</v>
      </c>
      <c r="C6" s="6" t="s">
        <v>159</v>
      </c>
      <c r="D6" s="6">
        <v>1</v>
      </c>
      <c r="E6" s="6" t="s">
        <v>205</v>
      </c>
      <c r="F6" s="6">
        <v>120</v>
      </c>
      <c r="G6" s="6">
        <v>0</v>
      </c>
      <c r="H6" s="6">
        <v>7</v>
      </c>
    </row>
    <row r="7" spans="1:10" x14ac:dyDescent="0.2">
      <c r="A7" s="6">
        <v>112</v>
      </c>
      <c r="B7" s="1" t="s">
        <v>54</v>
      </c>
      <c r="C7" s="6" t="s">
        <v>159</v>
      </c>
      <c r="D7" s="6">
        <v>1</v>
      </c>
      <c r="E7" s="6" t="s">
        <v>205</v>
      </c>
      <c r="F7" s="6">
        <v>120</v>
      </c>
      <c r="G7" s="6">
        <v>0</v>
      </c>
      <c r="H7" s="6">
        <v>6</v>
      </c>
    </row>
    <row r="8" spans="1:10" s="25" customFormat="1" x14ac:dyDescent="0.2">
      <c r="A8" s="23">
        <v>120</v>
      </c>
      <c r="B8" s="25" t="s">
        <v>171</v>
      </c>
      <c r="C8" s="23" t="s">
        <v>169</v>
      </c>
      <c r="D8" s="23">
        <v>1</v>
      </c>
      <c r="E8" s="23" t="s">
        <v>205</v>
      </c>
      <c r="F8" s="23"/>
      <c r="G8" s="23">
        <v>1</v>
      </c>
      <c r="H8" s="23">
        <v>8</v>
      </c>
      <c r="I8" s="24"/>
      <c r="J8" s="25" t="str">
        <f>IFERROR(VLOOKUP(I8,TabelaPrazosMoedaOrigem!A:D,4,0),"")</f>
        <v/>
      </c>
    </row>
    <row r="9" spans="1:10" s="25" customFormat="1" x14ac:dyDescent="0.2">
      <c r="A9" s="23">
        <v>121</v>
      </c>
      <c r="B9" s="25" t="s">
        <v>241</v>
      </c>
      <c r="C9" s="23" t="s">
        <v>159</v>
      </c>
      <c r="D9" s="23">
        <v>1</v>
      </c>
      <c r="E9" s="23" t="s">
        <v>205</v>
      </c>
      <c r="F9" s="23">
        <v>120</v>
      </c>
      <c r="G9" s="23">
        <v>0</v>
      </c>
      <c r="H9" s="23">
        <v>17</v>
      </c>
      <c r="I9" s="24"/>
    </row>
    <row r="10" spans="1:10" s="25" customFormat="1" x14ac:dyDescent="0.2">
      <c r="A10" s="23">
        <v>122</v>
      </c>
      <c r="B10" s="25" t="s">
        <v>242</v>
      </c>
      <c r="C10" s="23" t="s">
        <v>159</v>
      </c>
      <c r="D10" s="23">
        <v>1</v>
      </c>
      <c r="E10" s="23" t="s">
        <v>205</v>
      </c>
      <c r="F10" s="23">
        <v>120</v>
      </c>
      <c r="G10" s="23">
        <v>0</v>
      </c>
      <c r="H10" s="23">
        <v>16</v>
      </c>
      <c r="I10" s="24"/>
    </row>
    <row r="11" spans="1:10" s="25" customFormat="1" x14ac:dyDescent="0.2">
      <c r="A11" s="23">
        <v>123</v>
      </c>
      <c r="B11" s="25" t="s">
        <v>170</v>
      </c>
      <c r="C11" s="23" t="s">
        <v>159</v>
      </c>
      <c r="D11" s="23">
        <v>1</v>
      </c>
      <c r="E11" s="23" t="s">
        <v>205</v>
      </c>
      <c r="F11" s="23">
        <v>120</v>
      </c>
      <c r="G11" s="23">
        <v>0</v>
      </c>
      <c r="H11" s="23">
        <v>20</v>
      </c>
      <c r="I11" s="24"/>
    </row>
    <row r="12" spans="1:10" s="25" customFormat="1" x14ac:dyDescent="0.2">
      <c r="A12" s="23">
        <v>124</v>
      </c>
      <c r="B12" s="25" t="s">
        <v>243</v>
      </c>
      <c r="C12" s="23" t="s">
        <v>159</v>
      </c>
      <c r="D12" s="23">
        <v>1</v>
      </c>
      <c r="E12" s="23" t="s">
        <v>205</v>
      </c>
      <c r="F12" s="23">
        <v>120</v>
      </c>
      <c r="G12" s="23">
        <v>0</v>
      </c>
      <c r="H12" s="23">
        <v>14</v>
      </c>
      <c r="I12" s="24"/>
    </row>
    <row r="13" spans="1:10" s="25" customFormat="1" x14ac:dyDescent="0.2">
      <c r="A13" s="23">
        <v>125</v>
      </c>
      <c r="B13" s="25" t="s">
        <v>244</v>
      </c>
      <c r="C13" s="23" t="s">
        <v>159</v>
      </c>
      <c r="D13" s="23">
        <v>1</v>
      </c>
      <c r="E13" s="23" t="s">
        <v>205</v>
      </c>
      <c r="F13" s="23">
        <v>120</v>
      </c>
      <c r="G13" s="23">
        <v>0</v>
      </c>
      <c r="H13" s="23">
        <v>15</v>
      </c>
      <c r="I13" s="24"/>
    </row>
    <row r="14" spans="1:10" s="25" customFormat="1" x14ac:dyDescent="0.2">
      <c r="A14" s="23">
        <v>126</v>
      </c>
      <c r="B14" s="25" t="s">
        <v>245</v>
      </c>
      <c r="C14" s="23" t="s">
        <v>159</v>
      </c>
      <c r="D14" s="23">
        <v>1</v>
      </c>
      <c r="E14" s="23" t="s">
        <v>205</v>
      </c>
      <c r="F14" s="23">
        <v>120</v>
      </c>
      <c r="G14" s="23">
        <v>0</v>
      </c>
      <c r="H14" s="23">
        <v>9</v>
      </c>
      <c r="I14" s="24"/>
    </row>
    <row r="15" spans="1:10" s="25" customFormat="1" x14ac:dyDescent="0.2">
      <c r="A15" s="23">
        <v>127</v>
      </c>
      <c r="B15" s="25" t="s">
        <v>246</v>
      </c>
      <c r="C15" s="23" t="s">
        <v>159</v>
      </c>
      <c r="D15" s="23">
        <v>1</v>
      </c>
      <c r="E15" s="23" t="s">
        <v>205</v>
      </c>
      <c r="F15" s="23">
        <v>120</v>
      </c>
      <c r="G15" s="23">
        <v>0</v>
      </c>
      <c r="H15" s="23">
        <v>21</v>
      </c>
      <c r="I15" s="24"/>
    </row>
    <row r="16" spans="1:10" s="25" customFormat="1" x14ac:dyDescent="0.2">
      <c r="A16" s="23">
        <v>128</v>
      </c>
      <c r="B16" s="25" t="s">
        <v>247</v>
      </c>
      <c r="C16" s="23" t="s">
        <v>159</v>
      </c>
      <c r="D16" s="23">
        <v>1</v>
      </c>
      <c r="E16" s="23" t="s">
        <v>205</v>
      </c>
      <c r="F16" s="23">
        <v>120</v>
      </c>
      <c r="G16" s="23">
        <v>0</v>
      </c>
      <c r="H16" s="23">
        <v>19</v>
      </c>
      <c r="I16" s="24"/>
    </row>
    <row r="17" spans="1:10" s="25" customFormat="1" x14ac:dyDescent="0.2">
      <c r="A17" s="23">
        <v>129</v>
      </c>
      <c r="B17" s="25" t="s">
        <v>248</v>
      </c>
      <c r="C17" s="23" t="s">
        <v>159</v>
      </c>
      <c r="D17" s="23">
        <v>1</v>
      </c>
      <c r="E17" s="23" t="s">
        <v>205</v>
      </c>
      <c r="F17" s="23">
        <v>120</v>
      </c>
      <c r="G17" s="23">
        <v>0</v>
      </c>
      <c r="H17" s="23">
        <v>18</v>
      </c>
      <c r="I17" s="24"/>
    </row>
    <row r="18" spans="1:10" s="25" customFormat="1" x14ac:dyDescent="0.2">
      <c r="A18" s="23">
        <v>130</v>
      </c>
      <c r="B18" s="25" t="s">
        <v>249</v>
      </c>
      <c r="C18" s="23" t="s">
        <v>159</v>
      </c>
      <c r="D18" s="23">
        <v>1</v>
      </c>
      <c r="E18" s="23" t="s">
        <v>205</v>
      </c>
      <c r="F18" s="23">
        <v>120</v>
      </c>
      <c r="G18" s="23">
        <v>0</v>
      </c>
      <c r="H18" s="23">
        <v>10</v>
      </c>
      <c r="I18" s="24"/>
    </row>
    <row r="19" spans="1:10" s="25" customFormat="1" x14ac:dyDescent="0.2">
      <c r="A19" s="23">
        <v>131</v>
      </c>
      <c r="B19" s="25" t="s">
        <v>250</v>
      </c>
      <c r="C19" s="23" t="s">
        <v>159</v>
      </c>
      <c r="D19" s="23">
        <v>1</v>
      </c>
      <c r="E19" s="23" t="s">
        <v>205</v>
      </c>
      <c r="F19" s="23">
        <v>120</v>
      </c>
      <c r="G19" s="23">
        <v>0</v>
      </c>
      <c r="H19" s="23">
        <v>11</v>
      </c>
      <c r="I19" s="24"/>
    </row>
    <row r="20" spans="1:10" s="25" customFormat="1" x14ac:dyDescent="0.2">
      <c r="A20" s="23">
        <v>132</v>
      </c>
      <c r="B20" s="25" t="s">
        <v>251</v>
      </c>
      <c r="C20" s="23" t="s">
        <v>159</v>
      </c>
      <c r="D20" s="23">
        <v>1</v>
      </c>
      <c r="E20" s="23" t="s">
        <v>205</v>
      </c>
      <c r="F20" s="23">
        <v>120</v>
      </c>
      <c r="G20" s="23">
        <v>0</v>
      </c>
      <c r="H20" s="23">
        <v>12</v>
      </c>
      <c r="I20" s="24"/>
    </row>
    <row r="21" spans="1:10" s="25" customFormat="1" x14ac:dyDescent="0.2">
      <c r="A21" s="23">
        <v>133</v>
      </c>
      <c r="B21" s="25" t="s">
        <v>252</v>
      </c>
      <c r="C21" s="23" t="s">
        <v>159</v>
      </c>
      <c r="D21" s="23">
        <v>1</v>
      </c>
      <c r="E21" s="23" t="s">
        <v>205</v>
      </c>
      <c r="F21" s="23">
        <v>120</v>
      </c>
      <c r="G21" s="23">
        <v>0</v>
      </c>
      <c r="H21" s="23">
        <v>13</v>
      </c>
      <c r="I21" s="24"/>
    </row>
    <row r="22" spans="1:10" s="25" customFormat="1" x14ac:dyDescent="0.2">
      <c r="A22" s="23">
        <v>134</v>
      </c>
      <c r="B22" s="40" t="s">
        <v>253</v>
      </c>
      <c r="C22" s="23" t="s">
        <v>159</v>
      </c>
      <c r="D22" s="23">
        <v>1</v>
      </c>
      <c r="E22" s="23" t="s">
        <v>205</v>
      </c>
      <c r="F22" s="23">
        <v>120</v>
      </c>
      <c r="G22" s="23">
        <v>0</v>
      </c>
      <c r="H22" s="23">
        <v>22</v>
      </c>
      <c r="I22" s="24"/>
      <c r="J22" s="25" t="str">
        <f>IFERROR(VLOOKUP(I22,TabelaPrazosMoedaOrigem!A:D,4,0),"")</f>
        <v/>
      </c>
    </row>
    <row r="23" spans="1:10" s="25" customFormat="1" x14ac:dyDescent="0.2">
      <c r="A23" s="23">
        <v>135</v>
      </c>
      <c r="B23" s="40" t="s">
        <v>254</v>
      </c>
      <c r="C23" s="23" t="s">
        <v>159</v>
      </c>
      <c r="D23" s="23">
        <v>1</v>
      </c>
      <c r="E23" s="23" t="s">
        <v>205</v>
      </c>
      <c r="F23" s="23">
        <v>120</v>
      </c>
      <c r="G23" s="23">
        <v>0</v>
      </c>
      <c r="H23" s="23">
        <v>23</v>
      </c>
      <c r="I23" s="24"/>
    </row>
    <row r="24" spans="1:10" s="25" customFormat="1" x14ac:dyDescent="0.2">
      <c r="A24" s="23">
        <v>136</v>
      </c>
      <c r="B24" s="40" t="s">
        <v>255</v>
      </c>
      <c r="C24" s="23" t="s">
        <v>159</v>
      </c>
      <c r="D24" s="23">
        <v>1</v>
      </c>
      <c r="E24" s="23" t="s">
        <v>205</v>
      </c>
      <c r="F24" s="23">
        <v>120</v>
      </c>
      <c r="G24" s="23">
        <v>0</v>
      </c>
      <c r="H24" s="23">
        <v>24</v>
      </c>
      <c r="I24" s="24"/>
    </row>
    <row r="25" spans="1:10" s="25" customFormat="1" x14ac:dyDescent="0.2">
      <c r="A25" s="23">
        <v>137</v>
      </c>
      <c r="B25" s="40" t="s">
        <v>256</v>
      </c>
      <c r="C25" s="23" t="s">
        <v>159</v>
      </c>
      <c r="D25" s="23">
        <v>1</v>
      </c>
      <c r="E25" s="23" t="s">
        <v>205</v>
      </c>
      <c r="F25" s="23">
        <v>120</v>
      </c>
      <c r="G25" s="23">
        <v>0</v>
      </c>
      <c r="H25" s="23">
        <v>25</v>
      </c>
      <c r="I25" s="24"/>
    </row>
    <row r="26" spans="1:10" s="25" customFormat="1" x14ac:dyDescent="0.2">
      <c r="A26" s="23">
        <v>185</v>
      </c>
      <c r="B26" s="25" t="s">
        <v>179</v>
      </c>
      <c r="C26" s="23" t="s">
        <v>169</v>
      </c>
      <c r="D26" s="23">
        <v>1</v>
      </c>
      <c r="E26" s="23" t="s">
        <v>205</v>
      </c>
      <c r="F26" s="23"/>
      <c r="G26" s="23">
        <v>0</v>
      </c>
      <c r="H26" s="23">
        <v>1</v>
      </c>
      <c r="I26" s="24">
        <v>3</v>
      </c>
      <c r="J26" s="25" t="str">
        <f>IFERROR(VLOOKUP(I26,TabelaPrazosMoedaOrigem!A:D,4,0),"")</f>
        <v>OUTROS RECURSOS SENSÍVEIS A JUROS - EMP BANCOOB/OUTROS</v>
      </c>
    </row>
    <row r="27" spans="1:10" s="25" customFormat="1" x14ac:dyDescent="0.2">
      <c r="A27" s="23">
        <v>188</v>
      </c>
      <c r="B27" s="25" t="s">
        <v>203</v>
      </c>
      <c r="C27" s="23" t="s">
        <v>169</v>
      </c>
      <c r="D27" s="23">
        <v>1</v>
      </c>
      <c r="E27" s="23" t="s">
        <v>206</v>
      </c>
      <c r="F27" s="23">
        <v>120</v>
      </c>
      <c r="G27" s="23">
        <v>0</v>
      </c>
      <c r="H27" s="23">
        <v>26</v>
      </c>
      <c r="I27" s="24">
        <v>6</v>
      </c>
      <c r="J27" s="25" t="str">
        <f>IFERROR(VLOOKUP(I27,TabelaPrazosMoedaOrigem!A:D,4,0),"")</f>
        <v>PRÉ RPL 1 DIA</v>
      </c>
    </row>
    <row r="28" spans="1:10" s="25" customFormat="1" x14ac:dyDescent="0.2">
      <c r="A28" s="23">
        <v>189</v>
      </c>
      <c r="B28" s="25" t="s">
        <v>180</v>
      </c>
      <c r="C28" s="23" t="s">
        <v>159</v>
      </c>
      <c r="D28" s="23">
        <v>1</v>
      </c>
      <c r="E28" s="23" t="s">
        <v>205</v>
      </c>
      <c r="F28" s="23">
        <v>120</v>
      </c>
      <c r="G28" s="23">
        <v>0</v>
      </c>
      <c r="H28" s="23">
        <v>27</v>
      </c>
      <c r="I28" s="24"/>
      <c r="J28" s="25" t="str">
        <f>IFERROR(VLOOKUP(I28,TabelaPrazosMoedaOrigem!A:D,4,0),"")</f>
        <v/>
      </c>
    </row>
    <row r="29" spans="1:10" s="25" customFormat="1" x14ac:dyDescent="0.2">
      <c r="A29" s="7">
        <v>190</v>
      </c>
      <c r="B29" s="8" t="s">
        <v>82</v>
      </c>
      <c r="C29" s="7" t="s">
        <v>169</v>
      </c>
      <c r="D29" s="7">
        <v>1</v>
      </c>
      <c r="E29" s="7" t="s">
        <v>205</v>
      </c>
      <c r="F29" s="7"/>
      <c r="G29" s="7">
        <v>0</v>
      </c>
      <c r="H29" s="7">
        <v>28</v>
      </c>
      <c r="I29" s="12">
        <v>2</v>
      </c>
      <c r="J29" s="8" t="str">
        <f>IFERROR(VLOOKUP(I29,TabelaPrazosMoedaOrigem!A:D,4,0),"")</f>
        <v>NEUTRO RPL LONGO PRAZO</v>
      </c>
    </row>
    <row r="30" spans="1:10" s="25" customFormat="1" x14ac:dyDescent="0.2">
      <c r="A30" s="23">
        <v>201</v>
      </c>
      <c r="B30" s="25" t="s">
        <v>287</v>
      </c>
      <c r="C30" s="23" t="s">
        <v>169</v>
      </c>
      <c r="D30" s="23">
        <v>0</v>
      </c>
      <c r="E30" s="23" t="s">
        <v>161</v>
      </c>
      <c r="F30" s="23"/>
      <c r="G30" s="23">
        <v>1</v>
      </c>
      <c r="H30" s="23">
        <v>4</v>
      </c>
      <c r="I30" s="24"/>
      <c r="J30" s="25" t="str">
        <f>IFERROR(VLOOKUP(I30,TabelaPrazosMoedaOrigem!A:D,4,0),"")</f>
        <v/>
      </c>
    </row>
    <row r="31" spans="1:10" s="25" customFormat="1" x14ac:dyDescent="0.2">
      <c r="A31" s="23">
        <v>202</v>
      </c>
      <c r="B31" s="25" t="s">
        <v>1</v>
      </c>
      <c r="C31" s="23" t="s">
        <v>205</v>
      </c>
      <c r="D31" s="23">
        <v>0</v>
      </c>
      <c r="E31" s="23" t="s">
        <v>161</v>
      </c>
      <c r="F31" s="23">
        <v>201</v>
      </c>
      <c r="G31" s="23">
        <v>0</v>
      </c>
      <c r="H31" s="23">
        <v>5</v>
      </c>
      <c r="I31" s="24"/>
      <c r="J31" s="25" t="str">
        <f>IFERROR(VLOOKUP(I31,TabelaPrazosMoedaOrigem!A:D,4,0),"")</f>
        <v/>
      </c>
    </row>
    <row r="32" spans="1:10" s="25" customFormat="1" x14ac:dyDescent="0.2">
      <c r="A32" s="23">
        <v>203</v>
      </c>
      <c r="B32" s="25" t="s">
        <v>289</v>
      </c>
      <c r="C32" s="23" t="s">
        <v>169</v>
      </c>
      <c r="D32" s="23">
        <v>0</v>
      </c>
      <c r="E32" s="23" t="s">
        <v>206</v>
      </c>
      <c r="F32" s="23">
        <v>201</v>
      </c>
      <c r="G32" s="23">
        <v>0</v>
      </c>
      <c r="H32" s="23">
        <v>13</v>
      </c>
      <c r="I32" s="24">
        <v>1</v>
      </c>
      <c r="J32" s="25" t="str">
        <f>IFERROR(VLOOKUP(I32,TabelaPrazosMoedaOrigem!A:D,4,0),"")</f>
        <v>NEUTRO RPL CURTO PRAZO</v>
      </c>
    </row>
    <row r="33" spans="1:10" x14ac:dyDescent="0.2">
      <c r="A33" s="6">
        <v>210</v>
      </c>
      <c r="B33" s="1" t="s">
        <v>178</v>
      </c>
      <c r="C33" s="6" t="s">
        <v>169</v>
      </c>
      <c r="D33" s="6">
        <v>0</v>
      </c>
      <c r="E33" s="6" t="s">
        <v>161</v>
      </c>
      <c r="G33" s="6">
        <v>1</v>
      </c>
      <c r="H33" s="6">
        <v>7</v>
      </c>
      <c r="J33" s="1" t="str">
        <f>IFERROR(VLOOKUP(I33,TabelaPrazosMoedaOrigem!A:D,4,0),"")</f>
        <v/>
      </c>
    </row>
    <row r="34" spans="1:10" x14ac:dyDescent="0.2">
      <c r="A34" s="6">
        <v>211</v>
      </c>
      <c r="B34" s="1" t="s">
        <v>5</v>
      </c>
      <c r="C34" s="6" t="s">
        <v>161</v>
      </c>
      <c r="D34" s="6">
        <v>0</v>
      </c>
      <c r="E34" s="6" t="s">
        <v>161</v>
      </c>
      <c r="F34" s="6">
        <v>210</v>
      </c>
      <c r="G34" s="6">
        <v>0</v>
      </c>
      <c r="H34" s="6">
        <v>8</v>
      </c>
      <c r="J34" s="1" t="str">
        <f>IFERROR(VLOOKUP(I34,TabelaPrazosMoedaOrigem!A:D,4,0),"")</f>
        <v/>
      </c>
    </row>
    <row r="35" spans="1:10" x14ac:dyDescent="0.2">
      <c r="A35" s="6">
        <v>212</v>
      </c>
      <c r="B35" s="1" t="s">
        <v>7</v>
      </c>
      <c r="C35" s="6" t="s">
        <v>161</v>
      </c>
      <c r="D35" s="6">
        <v>0</v>
      </c>
      <c r="E35" s="6" t="s">
        <v>161</v>
      </c>
      <c r="F35" s="6">
        <v>210</v>
      </c>
      <c r="G35" s="6">
        <v>0</v>
      </c>
      <c r="H35" s="6">
        <v>9</v>
      </c>
      <c r="J35" s="1" t="str">
        <f>IFERROR(VLOOKUP(I35,TabelaPrazosMoedaOrigem!A:D,4,0),"")</f>
        <v/>
      </c>
    </row>
    <row r="36" spans="1:10" x14ac:dyDescent="0.2">
      <c r="A36" s="6">
        <v>213</v>
      </c>
      <c r="B36" s="1" t="s">
        <v>11</v>
      </c>
      <c r="C36" s="6" t="s">
        <v>161</v>
      </c>
      <c r="D36" s="6">
        <v>0</v>
      </c>
      <c r="E36" s="6" t="s">
        <v>161</v>
      </c>
      <c r="F36" s="6">
        <v>210</v>
      </c>
      <c r="G36" s="6">
        <v>0</v>
      </c>
      <c r="H36" s="6">
        <v>10</v>
      </c>
      <c r="J36" s="1" t="str">
        <f>IFERROR(VLOOKUP(I36,TabelaPrazosMoedaOrigem!A:D,4,0),"")</f>
        <v/>
      </c>
    </row>
    <row r="37" spans="1:10" x14ac:dyDescent="0.2">
      <c r="A37" s="6">
        <v>214</v>
      </c>
      <c r="B37" s="1" t="s">
        <v>194</v>
      </c>
      <c r="C37" s="6" t="s">
        <v>161</v>
      </c>
      <c r="D37" s="6">
        <v>0</v>
      </c>
      <c r="E37" s="6" t="s">
        <v>161</v>
      </c>
      <c r="F37" s="6">
        <v>210</v>
      </c>
      <c r="G37" s="6">
        <v>0</v>
      </c>
      <c r="H37" s="6">
        <v>11</v>
      </c>
      <c r="J37" s="1" t="str">
        <f>IFERROR(VLOOKUP(I37,TabelaPrazosMoedaOrigem!A:D,4,0),"")</f>
        <v/>
      </c>
    </row>
    <row r="38" spans="1:10" x14ac:dyDescent="0.2">
      <c r="A38" s="6">
        <v>218</v>
      </c>
      <c r="B38" s="1" t="s">
        <v>288</v>
      </c>
      <c r="C38" s="6" t="s">
        <v>169</v>
      </c>
      <c r="D38" s="6">
        <v>0</v>
      </c>
      <c r="E38" s="6" t="s">
        <v>206</v>
      </c>
      <c r="F38" s="6">
        <v>210</v>
      </c>
      <c r="G38" s="6">
        <v>0</v>
      </c>
      <c r="H38" s="6">
        <v>13</v>
      </c>
      <c r="I38" s="11">
        <v>6</v>
      </c>
      <c r="J38" s="1" t="str">
        <f>IFERROR(VLOOKUP(I38,TabelaPrazosMoedaOrigem!A:D,4,0),"")</f>
        <v>PRÉ RPL 1 DIA</v>
      </c>
    </row>
    <row r="39" spans="1:10" x14ac:dyDescent="0.2">
      <c r="A39" s="6">
        <v>219</v>
      </c>
      <c r="B39" s="1" t="s">
        <v>181</v>
      </c>
      <c r="C39" s="6" t="s">
        <v>161</v>
      </c>
      <c r="D39" s="6">
        <v>0</v>
      </c>
      <c r="E39" s="6" t="s">
        <v>161</v>
      </c>
      <c r="F39" s="6">
        <v>210</v>
      </c>
      <c r="G39" s="6">
        <v>0</v>
      </c>
      <c r="H39" s="6">
        <v>12</v>
      </c>
      <c r="J39" s="1" t="str">
        <f>IFERROR(VLOOKUP(I39,TabelaPrazosMoedaOrigem!A:D,4,0),"")</f>
        <v/>
      </c>
    </row>
    <row r="40" spans="1:10" x14ac:dyDescent="0.2">
      <c r="A40" s="6">
        <v>220</v>
      </c>
      <c r="B40" s="1" t="s">
        <v>176</v>
      </c>
      <c r="C40" s="6" t="s">
        <v>169</v>
      </c>
      <c r="D40" s="6">
        <v>0</v>
      </c>
      <c r="E40" s="6" t="s">
        <v>161</v>
      </c>
      <c r="G40" s="6">
        <v>0</v>
      </c>
      <c r="H40" s="6">
        <v>6</v>
      </c>
      <c r="I40" s="11">
        <v>1</v>
      </c>
      <c r="J40" s="1" t="str">
        <f>IFERROR(VLOOKUP(I40,TabelaPrazosMoedaOrigem!A:D,4,0),"")</f>
        <v>NEUTRO RPL CURTO PRAZO</v>
      </c>
    </row>
    <row r="41" spans="1:10" x14ac:dyDescent="0.2">
      <c r="A41" s="6">
        <v>230</v>
      </c>
      <c r="B41" s="1" t="s">
        <v>208</v>
      </c>
      <c r="C41" s="6" t="s">
        <v>169</v>
      </c>
      <c r="D41" s="6">
        <v>0</v>
      </c>
      <c r="E41" s="6" t="s">
        <v>161</v>
      </c>
      <c r="G41" s="6">
        <v>0</v>
      </c>
      <c r="H41" s="6">
        <v>1</v>
      </c>
      <c r="I41" s="11">
        <v>3</v>
      </c>
      <c r="J41" s="1" t="str">
        <f>IFERROR(VLOOKUP(I41,TabelaPrazosMoedaOrigem!A:D,4,0),"")</f>
        <v>OUTROS RECURSOS SENSÍVEIS A JUROS - EMP BANCOOB/OUTROS</v>
      </c>
    </row>
    <row r="42" spans="1:10" x14ac:dyDescent="0.2">
      <c r="A42" s="6">
        <v>231</v>
      </c>
      <c r="B42" s="1" t="s">
        <v>209</v>
      </c>
      <c r="C42" s="6" t="s">
        <v>169</v>
      </c>
      <c r="D42" s="6">
        <v>0</v>
      </c>
      <c r="E42" s="6" t="s">
        <v>161</v>
      </c>
      <c r="G42" s="6">
        <v>0</v>
      </c>
      <c r="H42" s="6">
        <v>2</v>
      </c>
      <c r="I42" s="11">
        <v>4</v>
      </c>
      <c r="J42" s="1" t="str">
        <f>IFERROR(VLOOKUP(I42,TabelaPrazosMoedaOrigem!A:D,4,0),"")</f>
        <v>OUTROS RECURSOS SENSÍVEIS A JUROS - EMP CENTRAL</v>
      </c>
    </row>
    <row r="43" spans="1:10" x14ac:dyDescent="0.2">
      <c r="A43" s="6">
        <v>260</v>
      </c>
      <c r="B43" s="1" t="s">
        <v>175</v>
      </c>
      <c r="C43" s="6" t="s">
        <v>169</v>
      </c>
      <c r="D43" s="6">
        <v>0</v>
      </c>
      <c r="E43" s="6" t="s">
        <v>161</v>
      </c>
      <c r="G43" s="6">
        <v>0</v>
      </c>
      <c r="H43" s="6">
        <v>3</v>
      </c>
      <c r="I43" s="11">
        <v>1</v>
      </c>
      <c r="J43" s="1" t="str">
        <f>IFERROR(VLOOKUP(I43,TabelaPrazosMoedaOrigem!A:D,4,0),"")</f>
        <v>NEUTRO RPL CURTO PRAZO</v>
      </c>
    </row>
    <row r="44" spans="1:10" x14ac:dyDescent="0.2">
      <c r="A44" s="6">
        <v>261</v>
      </c>
      <c r="B44" s="1" t="s">
        <v>284</v>
      </c>
      <c r="C44" s="6" t="s">
        <v>169</v>
      </c>
      <c r="D44" s="6">
        <v>0</v>
      </c>
      <c r="E44" s="6" t="s">
        <v>161</v>
      </c>
      <c r="G44" s="6">
        <v>1</v>
      </c>
      <c r="H44" s="6">
        <v>14</v>
      </c>
      <c r="J44" s="1" t="str">
        <f>IFERROR(VLOOKUP(I44,TabelaPrazosMoedaOrigem!A:D,4,0),"")</f>
        <v/>
      </c>
    </row>
    <row r="45" spans="1:10" x14ac:dyDescent="0.2">
      <c r="A45" s="6">
        <v>262</v>
      </c>
      <c r="B45" s="1" t="s">
        <v>30</v>
      </c>
      <c r="C45" s="6" t="s">
        <v>160</v>
      </c>
      <c r="D45" s="6">
        <v>0</v>
      </c>
      <c r="E45" s="6" t="s">
        <v>161</v>
      </c>
      <c r="F45" s="6">
        <v>261</v>
      </c>
      <c r="G45" s="6">
        <v>0</v>
      </c>
      <c r="H45" s="6">
        <v>15</v>
      </c>
    </row>
    <row r="46" spans="1:10" x14ac:dyDescent="0.2">
      <c r="A46" s="6">
        <v>263</v>
      </c>
      <c r="B46" s="1" t="s">
        <v>290</v>
      </c>
      <c r="C46" s="6" t="s">
        <v>169</v>
      </c>
      <c r="D46" s="6">
        <v>0</v>
      </c>
      <c r="E46" s="6" t="s">
        <v>206</v>
      </c>
      <c r="F46" s="6">
        <v>261</v>
      </c>
      <c r="G46" s="6">
        <v>0</v>
      </c>
      <c r="H46" s="6">
        <v>13</v>
      </c>
      <c r="I46" s="11">
        <v>22</v>
      </c>
      <c r="J46" s="1" t="str">
        <f>IFERROR(VLOOKUP(I46,TabelaPrazosMoedaOrigem!A:D,4,0),"")</f>
        <v>PÓS FIXADO SELIC RPL LONGO PRAZO</v>
      </c>
    </row>
    <row r="47" spans="1:10" x14ac:dyDescent="0.2">
      <c r="A47" s="6">
        <v>270</v>
      </c>
      <c r="B47" s="1" t="s">
        <v>177</v>
      </c>
      <c r="C47" s="6" t="s">
        <v>169</v>
      </c>
      <c r="D47" s="6">
        <v>0</v>
      </c>
      <c r="E47" s="6" t="s">
        <v>161</v>
      </c>
      <c r="G47" s="6">
        <v>0</v>
      </c>
      <c r="H47" s="6">
        <v>16</v>
      </c>
      <c r="I47" s="11">
        <v>2</v>
      </c>
      <c r="J47" s="1" t="str">
        <f>IFERROR(VLOOKUP(I47,TabelaPrazosMoedaOrigem!A:D,4,0),"")</f>
        <v>NEUTRO RPL LONGO PRAZO</v>
      </c>
    </row>
    <row r="48" spans="1:10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</sheetData>
  <autoFilter ref="A1:J47" xr:uid="{D06485C4-0EAF-44E5-9BB0-68D61767C42D}"/>
  <printOptions horizontalCentered="1"/>
  <pageMargins left="0.39370078740157483" right="0.39370078740157483" top="0.39370078740157483" bottom="0.39370078740157483" header="0.31496062992125984" footer="0.31496062992125984"/>
  <pageSetup paperSize="9" scale="80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3A0A-7084-41A8-8EA5-9225F829387E}">
  <dimension ref="A1:D34"/>
  <sheetViews>
    <sheetView workbookViewId="0">
      <pane ySplit="1" topLeftCell="A2" activePane="bottomLeft" state="frozen"/>
      <selection pane="bottomLeft" activeCell="C34" sqref="C34"/>
    </sheetView>
  </sheetViews>
  <sheetFormatPr defaultRowHeight="10.199999999999999" x14ac:dyDescent="0.2"/>
  <cols>
    <col min="1" max="4" width="14.33203125" style="6" customWidth="1"/>
    <col min="5" max="16384" width="8.88671875" style="1"/>
  </cols>
  <sheetData>
    <row r="1" spans="1:4" x14ac:dyDescent="0.2">
      <c r="A1" s="6" t="s">
        <v>282</v>
      </c>
      <c r="B1" s="6" t="s">
        <v>279</v>
      </c>
      <c r="C1" s="6" t="s">
        <v>280</v>
      </c>
      <c r="D1" s="6" t="s">
        <v>278</v>
      </c>
    </row>
    <row r="2" spans="1:4" x14ac:dyDescent="0.2">
      <c r="A2" s="6" t="s">
        <v>159</v>
      </c>
      <c r="B2" s="6">
        <v>1</v>
      </c>
      <c r="C2" s="6">
        <v>1</v>
      </c>
      <c r="D2" s="6">
        <v>110</v>
      </c>
    </row>
    <row r="3" spans="1:4" x14ac:dyDescent="0.2">
      <c r="A3" s="6" t="s">
        <v>159</v>
      </c>
      <c r="B3" s="6">
        <v>2</v>
      </c>
      <c r="C3" s="6">
        <v>2</v>
      </c>
      <c r="D3" s="6">
        <v>121</v>
      </c>
    </row>
    <row r="4" spans="1:4" x14ac:dyDescent="0.2">
      <c r="A4" s="6" t="s">
        <v>159</v>
      </c>
      <c r="B4" s="6">
        <v>2</v>
      </c>
      <c r="C4" s="6">
        <v>3</v>
      </c>
      <c r="D4" s="6">
        <v>122</v>
      </c>
    </row>
    <row r="5" spans="1:4" x14ac:dyDescent="0.2">
      <c r="A5" s="6" t="s">
        <v>159</v>
      </c>
      <c r="B5" s="6">
        <v>2</v>
      </c>
      <c r="C5" s="6">
        <v>4</v>
      </c>
      <c r="D5" s="6">
        <v>127</v>
      </c>
    </row>
    <row r="6" spans="1:4" x14ac:dyDescent="0.2">
      <c r="A6" s="6" t="s">
        <v>159</v>
      </c>
      <c r="B6" s="6">
        <v>2</v>
      </c>
      <c r="C6" s="6">
        <v>8</v>
      </c>
      <c r="D6" s="6">
        <v>127</v>
      </c>
    </row>
    <row r="7" spans="1:4" x14ac:dyDescent="0.2">
      <c r="A7" s="6" t="s">
        <v>159</v>
      </c>
      <c r="B7" s="6">
        <v>2</v>
      </c>
      <c r="C7" s="6">
        <v>10</v>
      </c>
      <c r="D7" s="6">
        <v>127</v>
      </c>
    </row>
    <row r="8" spans="1:4" x14ac:dyDescent="0.2">
      <c r="A8" s="6" t="s">
        <v>159</v>
      </c>
      <c r="B8" s="6">
        <v>2</v>
      </c>
      <c r="C8" s="6">
        <v>11</v>
      </c>
      <c r="D8" s="6">
        <v>123</v>
      </c>
    </row>
    <row r="9" spans="1:4" x14ac:dyDescent="0.2">
      <c r="A9" s="6" t="s">
        <v>159</v>
      </c>
      <c r="B9" s="6">
        <v>2</v>
      </c>
      <c r="C9" s="6">
        <v>13</v>
      </c>
      <c r="D9" s="6">
        <v>111</v>
      </c>
    </row>
    <row r="10" spans="1:4" x14ac:dyDescent="0.2">
      <c r="A10" s="6" t="s">
        <v>159</v>
      </c>
      <c r="B10" s="6">
        <v>2</v>
      </c>
      <c r="C10" s="6">
        <v>14</v>
      </c>
      <c r="D10" s="6">
        <v>112</v>
      </c>
    </row>
    <row r="11" spans="1:4" x14ac:dyDescent="0.2">
      <c r="A11" s="6" t="s">
        <v>159</v>
      </c>
      <c r="B11" s="6">
        <v>2</v>
      </c>
      <c r="C11" s="6">
        <v>15</v>
      </c>
      <c r="D11" s="6">
        <v>124</v>
      </c>
    </row>
    <row r="12" spans="1:4" x14ac:dyDescent="0.2">
      <c r="A12" s="6" t="s">
        <v>159</v>
      </c>
      <c r="B12" s="6">
        <v>2</v>
      </c>
      <c r="C12" s="6">
        <v>16</v>
      </c>
      <c r="D12" s="6">
        <v>125</v>
      </c>
    </row>
    <row r="13" spans="1:4" x14ac:dyDescent="0.2">
      <c r="A13" s="6" t="s">
        <v>159</v>
      </c>
      <c r="B13" s="6">
        <v>2</v>
      </c>
      <c r="C13" s="6">
        <v>17</v>
      </c>
      <c r="D13" s="6">
        <v>126</v>
      </c>
    </row>
    <row r="14" spans="1:4" x14ac:dyDescent="0.2">
      <c r="A14" s="6" t="s">
        <v>159</v>
      </c>
      <c r="B14" s="6">
        <v>2</v>
      </c>
      <c r="C14" s="6">
        <v>90</v>
      </c>
      <c r="D14" s="6">
        <v>127</v>
      </c>
    </row>
    <row r="15" spans="1:4" x14ac:dyDescent="0.2">
      <c r="A15" s="6" t="s">
        <v>159</v>
      </c>
      <c r="B15" s="6">
        <v>2</v>
      </c>
      <c r="C15" s="6">
        <v>99</v>
      </c>
      <c r="D15" s="6">
        <v>127</v>
      </c>
    </row>
    <row r="16" spans="1:4" x14ac:dyDescent="0.2">
      <c r="A16" s="6" t="s">
        <v>159</v>
      </c>
      <c r="B16" s="6">
        <v>3</v>
      </c>
      <c r="C16" s="6">
        <v>1</v>
      </c>
      <c r="D16" s="6">
        <v>130</v>
      </c>
    </row>
    <row r="17" spans="1:4" x14ac:dyDescent="0.2">
      <c r="A17" s="6" t="s">
        <v>159</v>
      </c>
      <c r="B17" s="6">
        <v>3</v>
      </c>
      <c r="C17" s="6">
        <v>2</v>
      </c>
      <c r="D17" s="6">
        <v>131</v>
      </c>
    </row>
    <row r="18" spans="1:4" x14ac:dyDescent="0.2">
      <c r="A18" s="6" t="s">
        <v>159</v>
      </c>
      <c r="B18" s="6">
        <v>3</v>
      </c>
      <c r="C18" s="6">
        <v>3</v>
      </c>
      <c r="D18" s="6">
        <v>132</v>
      </c>
    </row>
    <row r="19" spans="1:4" x14ac:dyDescent="0.2">
      <c r="A19" s="6" t="s">
        <v>159</v>
      </c>
      <c r="B19" s="6">
        <v>3</v>
      </c>
      <c r="C19" s="6">
        <v>99</v>
      </c>
      <c r="D19" s="6">
        <v>133</v>
      </c>
    </row>
    <row r="20" spans="1:4" x14ac:dyDescent="0.2">
      <c r="A20" s="6" t="s">
        <v>159</v>
      </c>
      <c r="B20" s="6">
        <v>4</v>
      </c>
      <c r="C20" s="6">
        <v>1</v>
      </c>
      <c r="D20" s="6">
        <v>128</v>
      </c>
    </row>
    <row r="21" spans="1:4" x14ac:dyDescent="0.2">
      <c r="A21" s="6" t="s">
        <v>159</v>
      </c>
      <c r="B21" s="6">
        <v>4</v>
      </c>
      <c r="C21" s="6">
        <v>2</v>
      </c>
      <c r="D21" s="6">
        <v>129</v>
      </c>
    </row>
    <row r="22" spans="1:4" x14ac:dyDescent="0.2">
      <c r="A22" s="6" t="s">
        <v>159</v>
      </c>
      <c r="B22" s="6">
        <v>4</v>
      </c>
      <c r="C22" s="6">
        <v>3</v>
      </c>
      <c r="D22" s="6">
        <v>129</v>
      </c>
    </row>
    <row r="23" spans="1:4" x14ac:dyDescent="0.2">
      <c r="A23" s="6" t="s">
        <v>159</v>
      </c>
      <c r="B23" s="6">
        <v>4</v>
      </c>
      <c r="C23" s="6">
        <v>90</v>
      </c>
      <c r="D23" s="6">
        <v>129</v>
      </c>
    </row>
    <row r="24" spans="1:4" x14ac:dyDescent="0.2">
      <c r="A24" s="6" t="s">
        <v>159</v>
      </c>
      <c r="B24" s="6">
        <v>4</v>
      </c>
      <c r="C24" s="6">
        <v>99</v>
      </c>
      <c r="D24" s="6">
        <v>129</v>
      </c>
    </row>
    <row r="25" spans="1:4" x14ac:dyDescent="0.2">
      <c r="A25" s="6" t="s">
        <v>159</v>
      </c>
      <c r="B25" s="6">
        <v>8</v>
      </c>
      <c r="C25" s="6">
        <v>1</v>
      </c>
      <c r="D25" s="6">
        <v>134</v>
      </c>
    </row>
    <row r="26" spans="1:4" x14ac:dyDescent="0.2">
      <c r="A26" s="6" t="s">
        <v>159</v>
      </c>
      <c r="B26" s="6">
        <v>8</v>
      </c>
      <c r="C26" s="6">
        <v>2</v>
      </c>
      <c r="D26" s="6">
        <v>135</v>
      </c>
    </row>
    <row r="27" spans="1:4" x14ac:dyDescent="0.2">
      <c r="A27" s="6" t="s">
        <v>159</v>
      </c>
      <c r="B27" s="6">
        <v>8</v>
      </c>
      <c r="C27" s="6">
        <v>3</v>
      </c>
      <c r="D27" s="6">
        <v>136</v>
      </c>
    </row>
    <row r="28" spans="1:4" x14ac:dyDescent="0.2">
      <c r="A28" s="7" t="s">
        <v>159</v>
      </c>
      <c r="B28" s="7">
        <v>8</v>
      </c>
      <c r="C28" s="7">
        <v>4</v>
      </c>
      <c r="D28" s="7">
        <v>137</v>
      </c>
    </row>
    <row r="29" spans="1:4" x14ac:dyDescent="0.2">
      <c r="A29" s="6" t="s">
        <v>161</v>
      </c>
      <c r="B29" s="6" t="s">
        <v>5</v>
      </c>
      <c r="C29" s="6" t="s">
        <v>5</v>
      </c>
      <c r="D29" s="6">
        <v>211</v>
      </c>
    </row>
    <row r="30" spans="1:4" x14ac:dyDescent="0.2">
      <c r="A30" s="6" t="s">
        <v>161</v>
      </c>
      <c r="B30" s="6" t="s">
        <v>11</v>
      </c>
      <c r="C30" s="6" t="s">
        <v>11</v>
      </c>
      <c r="D30" s="6">
        <v>213</v>
      </c>
    </row>
    <row r="31" spans="1:4" x14ac:dyDescent="0.2">
      <c r="A31" s="6" t="s">
        <v>161</v>
      </c>
      <c r="B31" s="6" t="s">
        <v>194</v>
      </c>
      <c r="C31" s="6" t="s">
        <v>194</v>
      </c>
      <c r="D31" s="6">
        <v>214</v>
      </c>
    </row>
    <row r="32" spans="1:4" x14ac:dyDescent="0.2">
      <c r="A32" s="7" t="s">
        <v>161</v>
      </c>
      <c r="B32" s="7" t="s">
        <v>7</v>
      </c>
      <c r="C32" s="7" t="s">
        <v>7</v>
      </c>
      <c r="D32" s="7">
        <v>212</v>
      </c>
    </row>
    <row r="33" spans="1:4" x14ac:dyDescent="0.2">
      <c r="A33" s="9" t="s">
        <v>160</v>
      </c>
      <c r="B33" s="9" t="s">
        <v>285</v>
      </c>
      <c r="C33" s="9" t="s">
        <v>285</v>
      </c>
      <c r="D33" s="9">
        <v>262</v>
      </c>
    </row>
    <row r="34" spans="1:4" x14ac:dyDescent="0.2">
      <c r="A34" s="6" t="s">
        <v>205</v>
      </c>
      <c r="B34" s="6" t="s">
        <v>286</v>
      </c>
      <c r="C34" s="6" t="s">
        <v>286</v>
      </c>
      <c r="D34" s="6">
        <v>202</v>
      </c>
    </row>
  </sheetData>
  <autoFilter ref="A1:D34" xr:uid="{1E933A0A-7084-41A8-8EA5-9225F829387E}">
    <sortState xmlns:xlrd2="http://schemas.microsoft.com/office/spreadsheetml/2017/richdata2" ref="A2:D34">
      <sortCondition ref="A2:A34"/>
      <sortCondition ref="B2:B34"/>
      <sortCondition ref="C2:C34"/>
      <sortCondition ref="D2:D34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9DC01-8EB4-4DF2-A696-C6E76FFF8412}">
  <dimension ref="A1:N52"/>
  <sheetViews>
    <sheetView showGridLines="0" tabSelected="1" workbookViewId="0">
      <pane ySplit="1" topLeftCell="A2" activePane="bottomLeft" state="frozen"/>
      <selection pane="bottomLeft" activeCell="E4" sqref="E4"/>
    </sheetView>
  </sheetViews>
  <sheetFormatPr defaultColWidth="0" defaultRowHeight="10.199999999999999" zeroHeight="1" x14ac:dyDescent="0.2"/>
  <cols>
    <col min="1" max="1" width="11.6640625" style="6" customWidth="1"/>
    <col min="2" max="2" width="10.44140625" style="6" customWidth="1"/>
    <col min="3" max="3" width="11.6640625" style="6" customWidth="1"/>
    <col min="4" max="4" width="38.33203125" style="11" customWidth="1"/>
    <col min="5" max="5" width="14.6640625" style="11" customWidth="1"/>
    <col min="6" max="6" width="22" style="11" customWidth="1"/>
    <col min="7" max="10" width="10.109375" style="6" customWidth="1"/>
    <col min="11" max="14" width="0" style="1" hidden="1" customWidth="1"/>
    <col min="15" max="16384" width="19.44140625" style="1" hidden="1"/>
  </cols>
  <sheetData>
    <row r="1" spans="1:10" s="38" customFormat="1" ht="27.6" customHeight="1" x14ac:dyDescent="0.25">
      <c r="A1" s="36" t="s">
        <v>184</v>
      </c>
      <c r="B1" s="36" t="s">
        <v>187</v>
      </c>
      <c r="C1" s="36" t="s">
        <v>186</v>
      </c>
      <c r="D1" s="37" t="s">
        <v>185</v>
      </c>
      <c r="E1" s="37" t="s">
        <v>221</v>
      </c>
      <c r="F1" s="37" t="s">
        <v>222</v>
      </c>
      <c r="G1" s="36" t="s">
        <v>201</v>
      </c>
      <c r="H1" s="36" t="s">
        <v>202</v>
      </c>
      <c r="I1" s="36" t="s">
        <v>192</v>
      </c>
      <c r="J1" s="36" t="s">
        <v>193</v>
      </c>
    </row>
    <row r="2" spans="1:10" ht="12.6" customHeight="1" x14ac:dyDescent="0.2">
      <c r="A2" s="6">
        <v>1</v>
      </c>
      <c r="B2" s="6" t="s">
        <v>188</v>
      </c>
      <c r="C2" s="6" t="s">
        <v>173</v>
      </c>
      <c r="D2" s="11" t="s">
        <v>189</v>
      </c>
      <c r="E2" s="11">
        <v>4</v>
      </c>
      <c r="F2" s="11" t="str">
        <f>IFERROR(VLOOKUP(E2,TabelaPrecosTransferencia!A:B,2,0),"")</f>
        <v>DI Mensal</v>
      </c>
      <c r="G2" s="6">
        <v>-999999</v>
      </c>
      <c r="H2" s="6">
        <v>1</v>
      </c>
      <c r="I2" s="6">
        <v>4</v>
      </c>
      <c r="J2" s="6">
        <v>4</v>
      </c>
    </row>
    <row r="3" spans="1:10" s="8" customFormat="1" ht="12.6" customHeight="1" x14ac:dyDescent="0.2">
      <c r="A3" s="7">
        <v>2</v>
      </c>
      <c r="B3" s="7" t="s">
        <v>188</v>
      </c>
      <c r="C3" s="7" t="s">
        <v>173</v>
      </c>
      <c r="D3" s="12" t="s">
        <v>190</v>
      </c>
      <c r="E3" s="12">
        <v>4</v>
      </c>
      <c r="F3" s="12" t="str">
        <f>IFERROR(VLOOKUP(E3,TabelaPrecosTransferencia!A:B,2,0),"")</f>
        <v>DI Mensal</v>
      </c>
      <c r="G3" s="7">
        <v>1</v>
      </c>
      <c r="H3" s="7">
        <v>999999</v>
      </c>
      <c r="I3" s="7">
        <v>999</v>
      </c>
      <c r="J3" s="7">
        <v>999</v>
      </c>
    </row>
    <row r="4" spans="1:10" s="10" customFormat="1" ht="12.6" customHeight="1" x14ac:dyDescent="0.2">
      <c r="A4" s="9">
        <v>3</v>
      </c>
      <c r="B4" s="9" t="s">
        <v>240</v>
      </c>
      <c r="C4" s="9" t="s">
        <v>13</v>
      </c>
      <c r="D4" s="13" t="s">
        <v>232</v>
      </c>
      <c r="E4" s="13">
        <v>2</v>
      </c>
      <c r="F4" s="13" t="str">
        <f>IFERROR(VLOOKUP(E4,TabelaPrecosTransferencia!A:B,2,0),"")</f>
        <v>Custo Médio Bancoob/Outros Mensal</v>
      </c>
      <c r="G4" s="9">
        <v>-999999</v>
      </c>
      <c r="H4" s="9">
        <v>999999</v>
      </c>
      <c r="I4" s="9">
        <v>1</v>
      </c>
      <c r="J4" s="9">
        <v>1</v>
      </c>
    </row>
    <row r="5" spans="1:10" s="22" customFormat="1" ht="12.6" customHeight="1" x14ac:dyDescent="0.2">
      <c r="A5" s="20">
        <v>4</v>
      </c>
      <c r="B5" s="20" t="s">
        <v>240</v>
      </c>
      <c r="C5" s="20" t="s">
        <v>13</v>
      </c>
      <c r="D5" s="21" t="s">
        <v>231</v>
      </c>
      <c r="E5" s="21">
        <v>3</v>
      </c>
      <c r="F5" s="21" t="str">
        <f>IFERROR(VLOOKUP(E5,TabelaPrecosTransferencia!A:B,2,0),"")</f>
        <v>Custo Médio Cooperativa Central Mensal</v>
      </c>
      <c r="G5" s="20">
        <v>-999999</v>
      </c>
      <c r="H5" s="20">
        <v>999999</v>
      </c>
      <c r="I5" s="20">
        <v>2</v>
      </c>
      <c r="J5" s="20">
        <v>2</v>
      </c>
    </row>
    <row r="6" spans="1:10" s="22" customFormat="1" ht="12.6" customHeight="1" x14ac:dyDescent="0.2">
      <c r="A6" s="20">
        <v>5</v>
      </c>
      <c r="B6" s="20" t="s">
        <v>240</v>
      </c>
      <c r="C6" s="20" t="s">
        <v>13</v>
      </c>
      <c r="D6" s="21" t="s">
        <v>230</v>
      </c>
      <c r="E6" s="21">
        <v>4</v>
      </c>
      <c r="F6" s="21" t="str">
        <f>IFERROR(VLOOKUP(E6,TabelaPrecosTransferencia!A:B,2,0),"")</f>
        <v>DI Mensal</v>
      </c>
      <c r="G6" s="20">
        <v>-999999</v>
      </c>
      <c r="H6" s="20">
        <v>999999</v>
      </c>
      <c r="I6" s="20">
        <v>3</v>
      </c>
      <c r="J6" s="20">
        <v>3</v>
      </c>
    </row>
    <row r="7" spans="1:10" s="22" customFormat="1" ht="12.6" customHeight="1" x14ac:dyDescent="0.2">
      <c r="A7" s="20">
        <v>6</v>
      </c>
      <c r="B7" s="20" t="s">
        <v>188</v>
      </c>
      <c r="C7" s="20" t="s">
        <v>174</v>
      </c>
      <c r="D7" s="21" t="s">
        <v>191</v>
      </c>
      <c r="E7" s="21">
        <v>4</v>
      </c>
      <c r="F7" s="21" t="str">
        <f>IFERROR(VLOOKUP(E7,TabelaPrecosTransferencia!A:B,2,0),"")</f>
        <v>DI Mensal</v>
      </c>
      <c r="G7" s="20">
        <v>-999999</v>
      </c>
      <c r="H7" s="20">
        <v>1</v>
      </c>
      <c r="I7" s="20">
        <v>5</v>
      </c>
      <c r="J7" s="20">
        <v>5</v>
      </c>
    </row>
    <row r="8" spans="1:10" s="8" customFormat="1" ht="12.6" customHeight="1" x14ac:dyDescent="0.2">
      <c r="A8" s="7">
        <v>7</v>
      </c>
      <c r="B8" s="7" t="s">
        <v>188</v>
      </c>
      <c r="C8" s="7" t="s">
        <v>210</v>
      </c>
      <c r="D8" s="12" t="s">
        <v>213</v>
      </c>
      <c r="E8" s="12">
        <v>4</v>
      </c>
      <c r="F8" s="12" t="str">
        <f>IFERROR(VLOOKUP(E8,TabelaPrecosTransferencia!A:B,2,0),"")</f>
        <v>DI Mensal</v>
      </c>
      <c r="G8" s="7">
        <v>-999999</v>
      </c>
      <c r="H8" s="7">
        <v>1</v>
      </c>
      <c r="I8" s="7">
        <v>6</v>
      </c>
      <c r="J8" s="7">
        <v>6</v>
      </c>
    </row>
    <row r="9" spans="1:10" ht="12.6" customHeight="1" x14ac:dyDescent="0.2">
      <c r="A9" s="6">
        <v>8</v>
      </c>
      <c r="B9" s="6" t="s">
        <v>188</v>
      </c>
      <c r="C9" s="6" t="s">
        <v>174</v>
      </c>
      <c r="D9" s="11" t="s">
        <v>195</v>
      </c>
      <c r="E9" s="11">
        <v>5</v>
      </c>
      <c r="F9" s="11" t="str">
        <f>IFERROR(VLOOKUP(E9,TabelaPrecosTransferencia!A:B,2,0),"")</f>
        <v>DI Futuro 30 dias</v>
      </c>
      <c r="G9" s="6">
        <v>2</v>
      </c>
      <c r="H9" s="6">
        <v>30</v>
      </c>
      <c r="I9" s="6">
        <v>7</v>
      </c>
      <c r="J9" s="6">
        <v>7</v>
      </c>
    </row>
    <row r="10" spans="1:10" s="8" customFormat="1" ht="12.6" customHeight="1" x14ac:dyDescent="0.2">
      <c r="A10" s="7">
        <v>9</v>
      </c>
      <c r="B10" s="7" t="s">
        <v>188</v>
      </c>
      <c r="C10" s="7" t="s">
        <v>210</v>
      </c>
      <c r="D10" s="12" t="s">
        <v>219</v>
      </c>
      <c r="E10" s="12">
        <v>5</v>
      </c>
      <c r="F10" s="12" t="str">
        <f>IFERROR(VLOOKUP(E10,TabelaPrecosTransferencia!A:B,2,0),"")</f>
        <v>DI Futuro 30 dias</v>
      </c>
      <c r="G10" s="7">
        <v>2</v>
      </c>
      <c r="H10" s="7">
        <v>30</v>
      </c>
      <c r="I10" s="7">
        <v>8</v>
      </c>
      <c r="J10" s="7">
        <v>8</v>
      </c>
    </row>
    <row r="11" spans="1:10" s="25" customFormat="1" ht="12.6" customHeight="1" x14ac:dyDescent="0.2">
      <c r="A11" s="23">
        <v>10</v>
      </c>
      <c r="B11" s="23" t="s">
        <v>188</v>
      </c>
      <c r="C11" s="23" t="s">
        <v>174</v>
      </c>
      <c r="D11" s="24" t="s">
        <v>211</v>
      </c>
      <c r="E11" s="24">
        <v>6</v>
      </c>
      <c r="F11" s="24" t="str">
        <f>IFERROR(VLOOKUP(E11,TabelaPrecosTransferencia!A:B,2,0),"")</f>
        <v>DI Futuro 60 dias</v>
      </c>
      <c r="G11" s="23">
        <v>31</v>
      </c>
      <c r="H11" s="23">
        <v>60</v>
      </c>
      <c r="I11" s="23">
        <v>9</v>
      </c>
      <c r="J11" s="23">
        <v>9</v>
      </c>
    </row>
    <row r="12" spans="1:10" s="8" customFormat="1" ht="12.6" customHeight="1" x14ac:dyDescent="0.2">
      <c r="A12" s="7">
        <v>11</v>
      </c>
      <c r="B12" s="7" t="s">
        <v>188</v>
      </c>
      <c r="C12" s="7" t="s">
        <v>210</v>
      </c>
      <c r="D12" s="12" t="s">
        <v>218</v>
      </c>
      <c r="E12" s="12">
        <v>6</v>
      </c>
      <c r="F12" s="12" t="str">
        <f>IFERROR(VLOOKUP(E12,TabelaPrecosTransferencia!A:B,2,0),"")</f>
        <v>DI Futuro 60 dias</v>
      </c>
      <c r="G12" s="7">
        <v>31</v>
      </c>
      <c r="H12" s="7">
        <v>60</v>
      </c>
      <c r="I12" s="7">
        <v>10</v>
      </c>
      <c r="J12" s="7">
        <v>10</v>
      </c>
    </row>
    <row r="13" spans="1:10" s="25" customFormat="1" ht="12.6" customHeight="1" x14ac:dyDescent="0.2">
      <c r="A13" s="23">
        <v>12</v>
      </c>
      <c r="B13" s="23" t="s">
        <v>188</v>
      </c>
      <c r="C13" s="23" t="s">
        <v>174</v>
      </c>
      <c r="D13" s="24" t="s">
        <v>212</v>
      </c>
      <c r="E13" s="24">
        <v>7</v>
      </c>
      <c r="F13" s="24" t="str">
        <f>IFERROR(VLOOKUP(E13,TabelaPrecosTransferencia!A:B,2,0),"")</f>
        <v>DI Futuro 90 dias</v>
      </c>
      <c r="G13" s="23">
        <v>61</v>
      </c>
      <c r="H13" s="23">
        <v>90</v>
      </c>
      <c r="I13" s="23">
        <v>11</v>
      </c>
      <c r="J13" s="23">
        <v>11</v>
      </c>
    </row>
    <row r="14" spans="1:10" s="8" customFormat="1" ht="12.6" customHeight="1" x14ac:dyDescent="0.2">
      <c r="A14" s="7">
        <v>13</v>
      </c>
      <c r="B14" s="7" t="s">
        <v>188</v>
      </c>
      <c r="C14" s="7" t="s">
        <v>210</v>
      </c>
      <c r="D14" s="12" t="s">
        <v>217</v>
      </c>
      <c r="E14" s="12">
        <v>7</v>
      </c>
      <c r="F14" s="12" t="str">
        <f>IFERROR(VLOOKUP(E14,TabelaPrecosTransferencia!A:B,2,0),"")</f>
        <v>DI Futuro 90 dias</v>
      </c>
      <c r="G14" s="7">
        <v>61</v>
      </c>
      <c r="H14" s="7">
        <v>90</v>
      </c>
      <c r="I14" s="7">
        <v>12</v>
      </c>
      <c r="J14" s="7">
        <v>12</v>
      </c>
    </row>
    <row r="15" spans="1:10" ht="12.6" customHeight="1" x14ac:dyDescent="0.2">
      <c r="A15" s="6">
        <v>14</v>
      </c>
      <c r="B15" s="6" t="s">
        <v>188</v>
      </c>
      <c r="C15" s="6" t="s">
        <v>174</v>
      </c>
      <c r="D15" s="11" t="s">
        <v>196</v>
      </c>
      <c r="E15" s="11">
        <v>8</v>
      </c>
      <c r="F15" s="11" t="str">
        <f>IFERROR(VLOOKUP(E15,TabelaPrecosTransferencia!A:B,2,0),"")</f>
        <v>DI Futuro 180 dias</v>
      </c>
      <c r="G15" s="6">
        <v>91</v>
      </c>
      <c r="H15" s="6">
        <v>180</v>
      </c>
      <c r="I15" s="6">
        <v>13</v>
      </c>
      <c r="J15" s="6">
        <v>13</v>
      </c>
    </row>
    <row r="16" spans="1:10" s="8" customFormat="1" ht="12.6" customHeight="1" x14ac:dyDescent="0.2">
      <c r="A16" s="7">
        <v>15</v>
      </c>
      <c r="B16" s="7" t="s">
        <v>188</v>
      </c>
      <c r="C16" s="7" t="s">
        <v>210</v>
      </c>
      <c r="D16" s="12" t="s">
        <v>216</v>
      </c>
      <c r="E16" s="12">
        <v>8</v>
      </c>
      <c r="F16" s="12" t="str">
        <f>IFERROR(VLOOKUP(E16,TabelaPrecosTransferencia!A:B,2,0),"")</f>
        <v>DI Futuro 180 dias</v>
      </c>
      <c r="G16" s="7">
        <v>91</v>
      </c>
      <c r="H16" s="7">
        <v>180</v>
      </c>
      <c r="I16" s="7">
        <v>14</v>
      </c>
      <c r="J16" s="7">
        <v>14</v>
      </c>
    </row>
    <row r="17" spans="1:10" ht="12.6" customHeight="1" x14ac:dyDescent="0.2">
      <c r="A17" s="6">
        <v>16</v>
      </c>
      <c r="B17" s="6" t="s">
        <v>188</v>
      </c>
      <c r="C17" s="6" t="s">
        <v>174</v>
      </c>
      <c r="D17" s="11" t="s">
        <v>197</v>
      </c>
      <c r="E17" s="11">
        <v>9</v>
      </c>
      <c r="F17" s="11" t="str">
        <f>IFERROR(VLOOKUP(E17,TabelaPrecosTransferencia!A:B,2,0),"")</f>
        <v>DI Futuro 360 dias</v>
      </c>
      <c r="G17" s="6">
        <v>181</v>
      </c>
      <c r="H17" s="6">
        <v>360</v>
      </c>
      <c r="I17" s="6">
        <v>15</v>
      </c>
      <c r="J17" s="6">
        <v>15</v>
      </c>
    </row>
    <row r="18" spans="1:10" s="8" customFormat="1" ht="12.6" customHeight="1" x14ac:dyDescent="0.2">
      <c r="A18" s="7">
        <v>17</v>
      </c>
      <c r="B18" s="7" t="s">
        <v>188</v>
      </c>
      <c r="C18" s="7" t="s">
        <v>210</v>
      </c>
      <c r="D18" s="12" t="s">
        <v>215</v>
      </c>
      <c r="E18" s="12">
        <v>9</v>
      </c>
      <c r="F18" s="12" t="str">
        <f>IFERROR(VLOOKUP(E18,TabelaPrecosTransferencia!A:B,2,0),"")</f>
        <v>DI Futuro 360 dias</v>
      </c>
      <c r="G18" s="7">
        <v>181</v>
      </c>
      <c r="H18" s="7">
        <v>360</v>
      </c>
      <c r="I18" s="7">
        <v>16</v>
      </c>
      <c r="J18" s="7">
        <v>16</v>
      </c>
    </row>
    <row r="19" spans="1:10" ht="12.6" customHeight="1" x14ac:dyDescent="0.2">
      <c r="A19" s="6">
        <v>18</v>
      </c>
      <c r="B19" s="6" t="s">
        <v>188</v>
      </c>
      <c r="C19" s="6" t="s">
        <v>174</v>
      </c>
      <c r="D19" s="11" t="s">
        <v>198</v>
      </c>
      <c r="E19" s="11">
        <v>10</v>
      </c>
      <c r="F19" s="11" t="str">
        <f>IFERROR(VLOOKUP(E19,TabelaPrecosTransferencia!A:B,2,0),"")</f>
        <v>DI Futuro 720 dias</v>
      </c>
      <c r="G19" s="6">
        <v>361</v>
      </c>
      <c r="H19" s="6">
        <v>720</v>
      </c>
      <c r="I19" s="6">
        <v>17</v>
      </c>
      <c r="J19" s="6">
        <v>17</v>
      </c>
    </row>
    <row r="20" spans="1:10" s="8" customFormat="1" ht="12.6" customHeight="1" x14ac:dyDescent="0.2">
      <c r="A20" s="7">
        <v>19</v>
      </c>
      <c r="B20" s="7" t="s">
        <v>188</v>
      </c>
      <c r="C20" s="7" t="s">
        <v>210</v>
      </c>
      <c r="D20" s="12" t="s">
        <v>214</v>
      </c>
      <c r="E20" s="12">
        <v>10</v>
      </c>
      <c r="F20" s="12" t="str">
        <f>IFERROR(VLOOKUP(E20,TabelaPrecosTransferencia!A:B,2,0),"")</f>
        <v>DI Futuro 720 dias</v>
      </c>
      <c r="G20" s="7">
        <v>361</v>
      </c>
      <c r="H20" s="7">
        <v>720</v>
      </c>
      <c r="I20" s="7">
        <v>18</v>
      </c>
      <c r="J20" s="7">
        <v>18</v>
      </c>
    </row>
    <row r="21" spans="1:10" ht="12.6" customHeight="1" x14ac:dyDescent="0.2">
      <c r="A21" s="6">
        <v>20</v>
      </c>
      <c r="B21" s="6" t="s">
        <v>188</v>
      </c>
      <c r="C21" s="6" t="s">
        <v>174</v>
      </c>
      <c r="D21" s="11" t="s">
        <v>199</v>
      </c>
      <c r="E21" s="11">
        <v>11</v>
      </c>
      <c r="F21" s="11" t="str">
        <f>IFERROR(VLOOKUP(E21,TabelaPrecosTransferencia!A:B,2,0),"")</f>
        <v>DI Futuro 1800 dias</v>
      </c>
      <c r="G21" s="6">
        <v>720</v>
      </c>
      <c r="H21" s="6">
        <v>999999</v>
      </c>
      <c r="I21" s="6">
        <v>19</v>
      </c>
      <c r="J21" s="6">
        <v>19</v>
      </c>
    </row>
    <row r="22" spans="1:10" ht="12.6" customHeight="1" x14ac:dyDescent="0.2">
      <c r="A22" s="7">
        <v>21</v>
      </c>
      <c r="B22" s="7" t="s">
        <v>188</v>
      </c>
      <c r="C22" s="7" t="s">
        <v>210</v>
      </c>
      <c r="D22" s="12" t="s">
        <v>220</v>
      </c>
      <c r="E22" s="12">
        <v>11</v>
      </c>
      <c r="F22" s="12" t="str">
        <f>IFERROR(VLOOKUP(E22,TabelaPrecosTransferencia!A:B,2,0),"")</f>
        <v>DI Futuro 1800 dias</v>
      </c>
      <c r="G22" s="7">
        <v>720</v>
      </c>
      <c r="H22" s="7">
        <v>999999</v>
      </c>
      <c r="I22" s="7">
        <v>20</v>
      </c>
      <c r="J22" s="7">
        <v>20</v>
      </c>
    </row>
    <row r="23" spans="1:10" x14ac:dyDescent="0.2">
      <c r="A23" s="6">
        <v>22</v>
      </c>
      <c r="B23" s="6" t="s">
        <v>188</v>
      </c>
      <c r="C23" s="6" t="s">
        <v>257</v>
      </c>
      <c r="D23" s="11" t="s">
        <v>258</v>
      </c>
      <c r="E23" s="11">
        <v>19</v>
      </c>
      <c r="F23" s="11" t="str">
        <f>IFERROR(VLOOKUP(E23,TabelaPrecosTransferencia!A:B,2,0),"")</f>
        <v>Selic Mensal</v>
      </c>
      <c r="G23" s="6">
        <v>-999999</v>
      </c>
      <c r="H23" s="6">
        <v>999999</v>
      </c>
      <c r="I23" s="6">
        <v>998</v>
      </c>
      <c r="J23" s="6">
        <v>998</v>
      </c>
    </row>
    <row r="24" spans="1:10" x14ac:dyDescent="0.2"/>
    <row r="25" spans="1:10" x14ac:dyDescent="0.2"/>
    <row r="26" spans="1:10" x14ac:dyDescent="0.2"/>
    <row r="27" spans="1:10" x14ac:dyDescent="0.2"/>
    <row r="28" spans="1:10" x14ac:dyDescent="0.2"/>
    <row r="29" spans="1:10" x14ac:dyDescent="0.2"/>
    <row r="30" spans="1:10" x14ac:dyDescent="0.2"/>
    <row r="31" spans="1:10" x14ac:dyDescent="0.2"/>
    <row r="32" spans="1:10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</sheetData>
  <autoFilter ref="A1:K22" xr:uid="{6952C849-D6A7-4EE4-9205-21FC30917544}"/>
  <printOptions horizontalCentered="1"/>
  <pageMargins left="0.39370078740157483" right="0.39370078740157483" top="0.39370078740157483" bottom="0.39370078740157483" header="0.31496062992125984" footer="0.31496062992125984"/>
  <pageSetup paperSize="9" scale="6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AC89-279A-4EDD-B918-3FE209427555}">
  <dimension ref="A1:E20"/>
  <sheetViews>
    <sheetView workbookViewId="0">
      <selection activeCell="B21" sqref="B21"/>
    </sheetView>
  </sheetViews>
  <sheetFormatPr defaultRowHeight="13.2" x14ac:dyDescent="0.25"/>
  <cols>
    <col min="1" max="1" width="15.6640625" style="2" bestFit="1" customWidth="1"/>
    <col min="2" max="2" width="43.6640625" customWidth="1"/>
    <col min="3" max="4" width="15.6640625" style="2" bestFit="1" customWidth="1"/>
    <col min="5" max="5" width="15.6640625" style="27" bestFit="1" customWidth="1"/>
  </cols>
  <sheetData>
    <row r="1" spans="1:5" x14ac:dyDescent="0.25">
      <c r="A1" s="14" t="s">
        <v>221</v>
      </c>
      <c r="B1" s="15" t="s">
        <v>222</v>
      </c>
      <c r="C1" s="14" t="s">
        <v>259</v>
      </c>
      <c r="D1" s="14" t="s">
        <v>221</v>
      </c>
      <c r="E1" s="26" t="s">
        <v>262</v>
      </c>
    </row>
    <row r="2" spans="1:5" x14ac:dyDescent="0.25">
      <c r="A2" s="2">
        <v>1</v>
      </c>
      <c r="B2" t="s">
        <v>266</v>
      </c>
      <c r="C2" s="2" t="s">
        <v>260</v>
      </c>
    </row>
    <row r="3" spans="1:5" x14ac:dyDescent="0.25">
      <c r="A3" s="2">
        <v>2</v>
      </c>
      <c r="B3" t="s">
        <v>267</v>
      </c>
      <c r="C3" s="2" t="s">
        <v>260</v>
      </c>
    </row>
    <row r="4" spans="1:5" x14ac:dyDescent="0.25">
      <c r="A4" s="2">
        <v>3</v>
      </c>
      <c r="B4" t="s">
        <v>268</v>
      </c>
      <c r="C4" s="2" t="s">
        <v>260</v>
      </c>
    </row>
    <row r="5" spans="1:5" x14ac:dyDescent="0.25">
      <c r="A5" s="2">
        <v>4</v>
      </c>
      <c r="B5" t="s">
        <v>270</v>
      </c>
      <c r="C5" s="2" t="s">
        <v>260</v>
      </c>
    </row>
    <row r="6" spans="1:5" x14ac:dyDescent="0.25">
      <c r="A6" s="2">
        <v>5</v>
      </c>
      <c r="B6" t="s">
        <v>223</v>
      </c>
      <c r="C6" s="2" t="s">
        <v>260</v>
      </c>
    </row>
    <row r="7" spans="1:5" x14ac:dyDescent="0.25">
      <c r="A7" s="2">
        <v>6</v>
      </c>
      <c r="B7" t="s">
        <v>224</v>
      </c>
      <c r="C7" s="2" t="s">
        <v>260</v>
      </c>
    </row>
    <row r="8" spans="1:5" x14ac:dyDescent="0.25">
      <c r="A8" s="2">
        <v>7</v>
      </c>
      <c r="B8" t="s">
        <v>225</v>
      </c>
      <c r="C8" s="2" t="s">
        <v>260</v>
      </c>
    </row>
    <row r="9" spans="1:5" x14ac:dyDescent="0.25">
      <c r="A9" s="2">
        <v>8</v>
      </c>
      <c r="B9" t="s">
        <v>226</v>
      </c>
      <c r="C9" s="2" t="s">
        <v>260</v>
      </c>
    </row>
    <row r="10" spans="1:5" x14ac:dyDescent="0.25">
      <c r="A10" s="2">
        <v>9</v>
      </c>
      <c r="B10" t="s">
        <v>227</v>
      </c>
      <c r="C10" s="2" t="s">
        <v>260</v>
      </c>
    </row>
    <row r="11" spans="1:5" x14ac:dyDescent="0.25">
      <c r="A11" s="2">
        <v>10</v>
      </c>
      <c r="B11" t="s">
        <v>228</v>
      </c>
      <c r="C11" s="2" t="s">
        <v>260</v>
      </c>
    </row>
    <row r="12" spans="1:5" x14ac:dyDescent="0.25">
      <c r="A12" s="2">
        <v>11</v>
      </c>
      <c r="B12" t="s">
        <v>229</v>
      </c>
      <c r="C12" s="2" t="s">
        <v>260</v>
      </c>
    </row>
    <row r="13" spans="1:5" x14ac:dyDescent="0.25">
      <c r="A13" s="2">
        <v>12</v>
      </c>
      <c r="B13" t="s">
        <v>233</v>
      </c>
      <c r="C13" s="2" t="s">
        <v>261</v>
      </c>
      <c r="D13" s="2">
        <v>4</v>
      </c>
      <c r="E13" s="27">
        <v>1</v>
      </c>
    </row>
    <row r="14" spans="1:5" x14ac:dyDescent="0.25">
      <c r="A14" s="2">
        <v>13</v>
      </c>
      <c r="B14" t="s">
        <v>234</v>
      </c>
      <c r="C14" s="2" t="s">
        <v>261</v>
      </c>
      <c r="D14" s="2">
        <v>4</v>
      </c>
      <c r="E14" s="27">
        <v>1.05</v>
      </c>
    </row>
    <row r="15" spans="1:5" x14ac:dyDescent="0.25">
      <c r="A15" s="2">
        <v>14</v>
      </c>
      <c r="B15" t="s">
        <v>235</v>
      </c>
      <c r="C15" s="2" t="s">
        <v>261</v>
      </c>
      <c r="D15" s="2">
        <v>4</v>
      </c>
      <c r="E15" s="27">
        <v>1.1000000000000001</v>
      </c>
    </row>
    <row r="16" spans="1:5" x14ac:dyDescent="0.25">
      <c r="A16" s="2">
        <v>15</v>
      </c>
      <c r="B16" t="s">
        <v>236</v>
      </c>
      <c r="C16" s="2" t="s">
        <v>261</v>
      </c>
      <c r="D16" s="2">
        <v>4</v>
      </c>
      <c r="E16" s="27">
        <v>1.1499999999999999</v>
      </c>
    </row>
    <row r="17" spans="1:5" x14ac:dyDescent="0.25">
      <c r="A17" s="2">
        <v>16</v>
      </c>
      <c r="B17" t="s">
        <v>237</v>
      </c>
      <c r="C17" s="2" t="s">
        <v>261</v>
      </c>
      <c r="D17" s="2">
        <v>4</v>
      </c>
      <c r="E17" s="27">
        <v>1.2</v>
      </c>
    </row>
    <row r="18" spans="1:5" x14ac:dyDescent="0.25">
      <c r="A18" s="2">
        <v>17</v>
      </c>
      <c r="B18" t="s">
        <v>238</v>
      </c>
      <c r="C18" s="2" t="s">
        <v>261</v>
      </c>
      <c r="D18" s="2">
        <v>4</v>
      </c>
      <c r="E18" s="27">
        <v>1.3</v>
      </c>
    </row>
    <row r="19" spans="1:5" x14ac:dyDescent="0.25">
      <c r="A19" s="2">
        <v>18</v>
      </c>
      <c r="B19" t="s">
        <v>239</v>
      </c>
      <c r="C19" s="2" t="s">
        <v>261</v>
      </c>
      <c r="D19" s="2">
        <v>4</v>
      </c>
      <c r="E19" s="27">
        <v>1.5</v>
      </c>
    </row>
    <row r="20" spans="1:5" x14ac:dyDescent="0.25">
      <c r="A20" s="2">
        <v>19</v>
      </c>
      <c r="B20" t="s">
        <v>271</v>
      </c>
      <c r="C20" s="2" t="s">
        <v>260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F7B1B-FFA3-47C1-BE92-09E7A0C45633}">
  <dimension ref="A1:D39"/>
  <sheetViews>
    <sheetView workbookViewId="0">
      <selection activeCell="D24" sqref="D24"/>
    </sheetView>
  </sheetViews>
  <sheetFormatPr defaultRowHeight="13.2" x14ac:dyDescent="0.25"/>
  <cols>
    <col min="1" max="1" width="15.6640625" style="2" bestFit="1" customWidth="1"/>
    <col min="2" max="2" width="15.6640625" bestFit="1" customWidth="1"/>
    <col min="3" max="3" width="44" customWidth="1"/>
    <col min="4" max="4" width="15.6640625" style="34" bestFit="1" customWidth="1"/>
  </cols>
  <sheetData>
    <row r="1" spans="1:4" x14ac:dyDescent="0.25">
      <c r="A1" s="14" t="s">
        <v>263</v>
      </c>
      <c r="B1" s="14" t="s">
        <v>221</v>
      </c>
      <c r="C1" s="15" t="s">
        <v>222</v>
      </c>
      <c r="D1" s="33" t="s">
        <v>264</v>
      </c>
    </row>
    <row r="2" spans="1:4" x14ac:dyDescent="0.25">
      <c r="A2" s="2" t="s">
        <v>265</v>
      </c>
      <c r="B2">
        <v>1</v>
      </c>
      <c r="C2" t="str">
        <f>VLOOKUP(B2,TabelaPrecosTransferencia!A:B,2,0)</f>
        <v>IPCA Mensal</v>
      </c>
      <c r="D2" s="34">
        <v>0.87</v>
      </c>
    </row>
    <row r="3" spans="1:4" x14ac:dyDescent="0.25">
      <c r="A3" s="2" t="s">
        <v>265</v>
      </c>
      <c r="B3">
        <v>2</v>
      </c>
      <c r="C3" t="str">
        <f>VLOOKUP(B3,TabelaPrecosTransferencia!A:B,2,0)</f>
        <v>Custo Médio Bancoob/Outros Mensal</v>
      </c>
      <c r="D3" s="34">
        <v>0.43</v>
      </c>
    </row>
    <row r="4" spans="1:4" x14ac:dyDescent="0.25">
      <c r="A4" s="2" t="s">
        <v>265</v>
      </c>
      <c r="B4">
        <v>3</v>
      </c>
      <c r="C4" t="str">
        <f>VLOOKUP(B4,TabelaPrecosTransferencia!A:B,2,0)</f>
        <v>Custo Médio Cooperativa Central Mensal</v>
      </c>
      <c r="D4" s="34">
        <v>0.43</v>
      </c>
    </row>
    <row r="5" spans="1:4" x14ac:dyDescent="0.25">
      <c r="A5" s="2" t="s">
        <v>265</v>
      </c>
      <c r="B5">
        <v>4</v>
      </c>
      <c r="C5" t="str">
        <f>VLOOKUP(B5,TabelaPrecosTransferencia!A:B,2,0)</f>
        <v>DI Mensal</v>
      </c>
      <c r="D5" s="34">
        <v>0.43</v>
      </c>
    </row>
    <row r="6" spans="1:4" x14ac:dyDescent="0.25">
      <c r="A6" s="2" t="s">
        <v>265</v>
      </c>
      <c r="B6">
        <v>5</v>
      </c>
      <c r="C6" t="str">
        <f>VLOOKUP(B6,TabelaPrecosTransferencia!A:B,2,0)</f>
        <v>DI Futuro 30 dias</v>
      </c>
      <c r="D6" s="34">
        <v>0.44240812097819937</v>
      </c>
    </row>
    <row r="7" spans="1:4" x14ac:dyDescent="0.25">
      <c r="A7" s="2" t="s">
        <v>265</v>
      </c>
      <c r="B7">
        <v>6</v>
      </c>
      <c r="C7" t="str">
        <f>VLOOKUP(B7,TabelaPrecosTransferencia!A:B,2,0)</f>
        <v>DI Futuro 60 dias</v>
      </c>
      <c r="D7" s="34">
        <v>0.47410646014303115</v>
      </c>
    </row>
    <row r="8" spans="1:4" x14ac:dyDescent="0.25">
      <c r="A8" s="2" t="s">
        <v>265</v>
      </c>
      <c r="B8">
        <v>7</v>
      </c>
      <c r="C8" t="str">
        <f>VLOOKUP(B8,TabelaPrecosTransferencia!A:B,2,0)</f>
        <v>DI Futuro 90 dias</v>
      </c>
      <c r="D8" s="34">
        <v>0.50805993126556981</v>
      </c>
    </row>
    <row r="9" spans="1:4" x14ac:dyDescent="0.25">
      <c r="A9" s="2" t="s">
        <v>265</v>
      </c>
      <c r="B9">
        <v>8</v>
      </c>
      <c r="C9" t="str">
        <f>VLOOKUP(B9,TabelaPrecosTransferencia!A:B,2,0)</f>
        <v>DI Futuro 180 dias</v>
      </c>
      <c r="D9" s="34">
        <v>0.58809974512248342</v>
      </c>
    </row>
    <row r="10" spans="1:4" x14ac:dyDescent="0.25">
      <c r="A10" s="2" t="s">
        <v>265</v>
      </c>
      <c r="B10">
        <v>9</v>
      </c>
      <c r="C10" t="str">
        <f>VLOOKUP(B10,TabelaPrecosTransferencia!A:B,2,0)</f>
        <v>DI Futuro 360 dias</v>
      </c>
      <c r="D10" s="34">
        <v>0.65737059494446193</v>
      </c>
    </row>
    <row r="11" spans="1:4" x14ac:dyDescent="0.25">
      <c r="A11" s="2" t="s">
        <v>265</v>
      </c>
      <c r="B11">
        <v>10</v>
      </c>
      <c r="C11" t="str">
        <f>VLOOKUP(B11,TabelaPrecosTransferencia!A:B,2,0)</f>
        <v>DI Futuro 720 dias</v>
      </c>
      <c r="D11" s="34">
        <v>0.71919212972189062</v>
      </c>
    </row>
    <row r="12" spans="1:4" x14ac:dyDescent="0.25">
      <c r="A12" s="2" t="s">
        <v>265</v>
      </c>
      <c r="B12">
        <v>11</v>
      </c>
      <c r="C12" t="str">
        <f>VLOOKUP(B12,TabelaPrecosTransferencia!A:B,2,0)</f>
        <v>DI Futuro 1800 dias</v>
      </c>
      <c r="D12" s="34">
        <v>0.78748164364241813</v>
      </c>
    </row>
    <row r="13" spans="1:4" x14ac:dyDescent="0.25">
      <c r="A13" s="2" t="s">
        <v>265</v>
      </c>
      <c r="B13">
        <v>12</v>
      </c>
      <c r="C13" t="str">
        <f>VLOOKUP(B13,TabelaPrecosTransferencia!A:B,2,0)</f>
        <v>DI Orçado 30 dias</v>
      </c>
      <c r="D13" s="34">
        <f>VLOOKUP(B13,TabelaPrecosTransferencia!A:E,5,0)*VLOOKUP(VLOOKUP(B13,TabelaPrecosTransferencia!A:D,4,0),$B$2:$D$12,3,0)</f>
        <v>0.43</v>
      </c>
    </row>
    <row r="14" spans="1:4" x14ac:dyDescent="0.25">
      <c r="A14" s="2" t="s">
        <v>265</v>
      </c>
      <c r="B14">
        <v>13</v>
      </c>
      <c r="C14" t="str">
        <f>VLOOKUP(B14,TabelaPrecosTransferencia!A:B,2,0)</f>
        <v>DI Orçado 60 dias</v>
      </c>
      <c r="D14" s="34">
        <f>VLOOKUP(B14,TabelaPrecosTransferencia!A:E,5,0)*VLOOKUP(VLOOKUP(B14,TabelaPrecosTransferencia!A:D,4,0),$B$2:$D$12,3,0)</f>
        <v>0.45150000000000001</v>
      </c>
    </row>
    <row r="15" spans="1:4" x14ac:dyDescent="0.25">
      <c r="A15" s="2" t="s">
        <v>265</v>
      </c>
      <c r="B15">
        <v>14</v>
      </c>
      <c r="C15" t="str">
        <f>VLOOKUP(B15,TabelaPrecosTransferencia!A:B,2,0)</f>
        <v>DI Orçado 90 dias</v>
      </c>
      <c r="D15" s="34">
        <f>VLOOKUP(B15,TabelaPrecosTransferencia!A:E,5,0)*VLOOKUP(VLOOKUP(B15,TabelaPrecosTransferencia!A:D,4,0),$B$2:$D$12,3,0)</f>
        <v>0.47300000000000003</v>
      </c>
    </row>
    <row r="16" spans="1:4" x14ac:dyDescent="0.25">
      <c r="A16" s="2" t="s">
        <v>265</v>
      </c>
      <c r="B16">
        <v>15</v>
      </c>
      <c r="C16" t="str">
        <f>VLOOKUP(B16,TabelaPrecosTransferencia!A:B,2,0)</f>
        <v>DI Orçado 180 dias</v>
      </c>
      <c r="D16" s="34">
        <f>VLOOKUP(B16,TabelaPrecosTransferencia!A:E,5,0)*VLOOKUP(VLOOKUP(B16,TabelaPrecosTransferencia!A:D,4,0),$B$2:$D$12,3,0)</f>
        <v>0.49449999999999994</v>
      </c>
    </row>
    <row r="17" spans="1:4" x14ac:dyDescent="0.25">
      <c r="A17" s="2" t="s">
        <v>265</v>
      </c>
      <c r="B17">
        <v>16</v>
      </c>
      <c r="C17" t="str">
        <f>VLOOKUP(B17,TabelaPrecosTransferencia!A:B,2,0)</f>
        <v>DI Orçado 360 dias</v>
      </c>
      <c r="D17" s="34">
        <f>VLOOKUP(B17,TabelaPrecosTransferencia!A:E,5,0)*VLOOKUP(VLOOKUP(B17,TabelaPrecosTransferencia!A:D,4,0),$B$2:$D$12,3,0)</f>
        <v>0.51600000000000001</v>
      </c>
    </row>
    <row r="18" spans="1:4" x14ac:dyDescent="0.25">
      <c r="A18" s="2" t="s">
        <v>265</v>
      </c>
      <c r="B18">
        <v>17</v>
      </c>
      <c r="C18" t="str">
        <f>VLOOKUP(B18,TabelaPrecosTransferencia!A:B,2,0)</f>
        <v>DI Orçado 720 dias</v>
      </c>
      <c r="D18" s="34">
        <f>VLOOKUP(B18,TabelaPrecosTransferencia!A:E,5,0)*VLOOKUP(VLOOKUP(B18,TabelaPrecosTransferencia!A:D,4,0),$B$2:$D$12,3,0)</f>
        <v>0.55900000000000005</v>
      </c>
    </row>
    <row r="19" spans="1:4" x14ac:dyDescent="0.25">
      <c r="A19" s="2" t="s">
        <v>265</v>
      </c>
      <c r="B19">
        <v>18</v>
      </c>
      <c r="C19" t="str">
        <f>VLOOKUP(B19,TabelaPrecosTransferencia!A:B,2,0)</f>
        <v>DI Orçado 1800 dias</v>
      </c>
      <c r="D19" s="34">
        <f>VLOOKUP(B19,TabelaPrecosTransferencia!A:E,5,0)*VLOOKUP(VLOOKUP(B19,TabelaPrecosTransferencia!A:D,4,0),$B$2:$D$12,3,0)</f>
        <v>0.64500000000000002</v>
      </c>
    </row>
    <row r="20" spans="1:4" x14ac:dyDescent="0.25">
      <c r="A20" s="4" t="s">
        <v>265</v>
      </c>
      <c r="B20" s="5">
        <v>19</v>
      </c>
      <c r="C20" s="5" t="str">
        <f>VLOOKUP(B20,TabelaPrecosTransferencia!A:B,2,0)</f>
        <v>Selic Mensal</v>
      </c>
      <c r="D20" s="35">
        <v>0.43</v>
      </c>
    </row>
    <row r="21" spans="1:4" x14ac:dyDescent="0.25">
      <c r="A21" s="2" t="s">
        <v>269</v>
      </c>
      <c r="B21">
        <v>1</v>
      </c>
      <c r="C21" t="str">
        <f>VLOOKUP(B21,TabelaPrecosTransferencia!A:B,2,0)</f>
        <v>IPCA Mensal</v>
      </c>
      <c r="D21" s="34">
        <v>1.1599999999999999</v>
      </c>
    </row>
    <row r="22" spans="1:4" x14ac:dyDescent="0.25">
      <c r="A22" s="2" t="s">
        <v>269</v>
      </c>
      <c r="B22">
        <v>2</v>
      </c>
      <c r="C22" t="str">
        <f>VLOOKUP(B22,TabelaPrecosTransferencia!A:B,2,0)</f>
        <v>Custo Médio Bancoob/Outros Mensal</v>
      </c>
      <c r="D22" s="34">
        <v>0.43</v>
      </c>
    </row>
    <row r="23" spans="1:4" x14ac:dyDescent="0.25">
      <c r="A23" s="2" t="s">
        <v>269</v>
      </c>
      <c r="B23">
        <v>3</v>
      </c>
      <c r="C23" t="str">
        <f>VLOOKUP(B23,TabelaPrecosTransferencia!A:B,2,0)</f>
        <v>Custo Médio Cooperativa Central Mensal</v>
      </c>
      <c r="D23" s="34">
        <v>0.43</v>
      </c>
    </row>
    <row r="24" spans="1:4" x14ac:dyDescent="0.25">
      <c r="A24" s="2" t="s">
        <v>269</v>
      </c>
      <c r="B24">
        <v>4</v>
      </c>
      <c r="C24" t="str">
        <f>VLOOKUP(B24,TabelaPrecosTransferencia!A:B,2,0)</f>
        <v>DI Mensal</v>
      </c>
      <c r="D24" s="34">
        <v>0.44</v>
      </c>
    </row>
    <row r="25" spans="1:4" x14ac:dyDescent="0.25">
      <c r="A25" s="2" t="s">
        <v>269</v>
      </c>
      <c r="B25">
        <v>5</v>
      </c>
      <c r="C25" t="str">
        <f>VLOOKUP(B25,TabelaPrecosTransferencia!A:B,2,0)</f>
        <v>DI Futuro 30 dias</v>
      </c>
      <c r="D25" s="34">
        <v>0.50648349497708356</v>
      </c>
    </row>
    <row r="26" spans="1:4" x14ac:dyDescent="0.25">
      <c r="A26" s="2" t="s">
        <v>269</v>
      </c>
      <c r="B26">
        <v>6</v>
      </c>
      <c r="C26" t="str">
        <f>VLOOKUP(B26,TabelaPrecosTransferencia!A:B,2,0)</f>
        <v>DI Futuro 60 dias</v>
      </c>
      <c r="D26" s="34">
        <v>0.54188769814262905</v>
      </c>
    </row>
    <row r="27" spans="1:4" x14ac:dyDescent="0.25">
      <c r="A27" s="2" t="s">
        <v>269</v>
      </c>
      <c r="B27">
        <v>7</v>
      </c>
      <c r="C27" t="str">
        <f>VLOOKUP(B27,TabelaPrecosTransferencia!A:B,2,0)</f>
        <v>DI Futuro 90 dias</v>
      </c>
      <c r="D27" s="34">
        <v>0.57793747418921626</v>
      </c>
    </row>
    <row r="28" spans="1:4" x14ac:dyDescent="0.25">
      <c r="A28" s="2" t="s">
        <v>269</v>
      </c>
      <c r="B28">
        <v>8</v>
      </c>
      <c r="C28" t="str">
        <f>VLOOKUP(B28,TabelaPrecosTransferencia!A:B,2,0)</f>
        <v>DI Futuro 180 dias</v>
      </c>
      <c r="D28" s="34">
        <v>0.64650876169554117</v>
      </c>
    </row>
    <row r="29" spans="1:4" x14ac:dyDescent="0.25">
      <c r="A29" s="2" t="s">
        <v>269</v>
      </c>
      <c r="B29">
        <v>9</v>
      </c>
      <c r="C29" t="str">
        <f>VLOOKUP(B29,TabelaPrecosTransferencia!A:B,2,0)</f>
        <v>DI Futuro 360 dias</v>
      </c>
      <c r="D29" s="34">
        <v>0.71919212972189062</v>
      </c>
    </row>
    <row r="30" spans="1:4" x14ac:dyDescent="0.25">
      <c r="A30" s="2" t="s">
        <v>269</v>
      </c>
      <c r="B30">
        <v>10</v>
      </c>
      <c r="C30" t="str">
        <f>VLOOKUP(B30,TabelaPrecosTransferencia!A:B,2,0)</f>
        <v>DI Futuro 720 dias</v>
      </c>
      <c r="D30" s="34">
        <v>0.78289382544214359</v>
      </c>
    </row>
    <row r="31" spans="1:4" x14ac:dyDescent="0.25">
      <c r="A31" s="2" t="s">
        <v>269</v>
      </c>
      <c r="B31">
        <v>11</v>
      </c>
      <c r="C31" t="str">
        <f>VLOOKUP(B31,TabelaPrecosTransferencia!A:B,2,0)</f>
        <v>DI Futuro 1800 dias</v>
      </c>
      <c r="D31" s="34">
        <v>0.84463641548930823</v>
      </c>
    </row>
    <row r="32" spans="1:4" x14ac:dyDescent="0.25">
      <c r="A32" s="2" t="s">
        <v>269</v>
      </c>
      <c r="B32">
        <v>12</v>
      </c>
      <c r="C32" t="str">
        <f>VLOOKUP(B32,TabelaPrecosTransferencia!A:B,2,0)</f>
        <v>DI Orçado 30 dias</v>
      </c>
      <c r="D32" s="34">
        <f>VLOOKUP(B32,TabelaPrecosTransferencia!A:E,5,0)*VLOOKUP(VLOOKUP(B32,TabelaPrecosTransferencia!A:D,4,0),$B$21:$D$31,3,0)</f>
        <v>0.44</v>
      </c>
    </row>
    <row r="33" spans="1:4" x14ac:dyDescent="0.25">
      <c r="A33" s="2" t="s">
        <v>269</v>
      </c>
      <c r="B33">
        <v>13</v>
      </c>
      <c r="C33" t="str">
        <f>VLOOKUP(B33,TabelaPrecosTransferencia!A:B,2,0)</f>
        <v>DI Orçado 60 dias</v>
      </c>
      <c r="D33" s="34">
        <f>VLOOKUP(B33,TabelaPrecosTransferencia!A:E,5,0)*VLOOKUP(VLOOKUP(B33,TabelaPrecosTransferencia!A:D,4,0),$B$21:$D$31,3,0)</f>
        <v>0.46200000000000002</v>
      </c>
    </row>
    <row r="34" spans="1:4" x14ac:dyDescent="0.25">
      <c r="A34" s="2" t="s">
        <v>269</v>
      </c>
      <c r="B34">
        <v>14</v>
      </c>
      <c r="C34" t="str">
        <f>VLOOKUP(B34,TabelaPrecosTransferencia!A:B,2,0)</f>
        <v>DI Orçado 90 dias</v>
      </c>
      <c r="D34" s="34">
        <f>VLOOKUP(B34,TabelaPrecosTransferencia!A:E,5,0)*VLOOKUP(VLOOKUP(B34,TabelaPrecosTransferencia!A:D,4,0),$B$21:$D$31,3,0)</f>
        <v>0.48400000000000004</v>
      </c>
    </row>
    <row r="35" spans="1:4" x14ac:dyDescent="0.25">
      <c r="A35" s="2" t="s">
        <v>269</v>
      </c>
      <c r="B35">
        <v>15</v>
      </c>
      <c r="C35" t="str">
        <f>VLOOKUP(B35,TabelaPrecosTransferencia!A:B,2,0)</f>
        <v>DI Orçado 180 dias</v>
      </c>
      <c r="D35" s="34">
        <f>VLOOKUP(B35,TabelaPrecosTransferencia!A:E,5,0)*VLOOKUP(VLOOKUP(B35,TabelaPrecosTransferencia!A:D,4,0),$B$21:$D$31,3,0)</f>
        <v>0.50600000000000001</v>
      </c>
    </row>
    <row r="36" spans="1:4" x14ac:dyDescent="0.25">
      <c r="A36" s="2" t="s">
        <v>269</v>
      </c>
      <c r="B36">
        <v>16</v>
      </c>
      <c r="C36" t="str">
        <f>VLOOKUP(B36,TabelaPrecosTransferencia!A:B,2,0)</f>
        <v>DI Orçado 360 dias</v>
      </c>
      <c r="D36" s="34">
        <f>VLOOKUP(B36,TabelaPrecosTransferencia!A:E,5,0)*VLOOKUP(VLOOKUP(B36,TabelaPrecosTransferencia!A:D,4,0),$B$21:$D$31,3,0)</f>
        <v>0.52800000000000002</v>
      </c>
    </row>
    <row r="37" spans="1:4" x14ac:dyDescent="0.25">
      <c r="A37" s="2" t="s">
        <v>269</v>
      </c>
      <c r="B37">
        <v>17</v>
      </c>
      <c r="C37" t="str">
        <f>VLOOKUP(B37,TabelaPrecosTransferencia!A:B,2,0)</f>
        <v>DI Orçado 720 dias</v>
      </c>
      <c r="D37" s="34">
        <f>VLOOKUP(B37,TabelaPrecosTransferencia!A:E,5,0)*VLOOKUP(VLOOKUP(B37,TabelaPrecosTransferencia!A:D,4,0),$B$21:$D$31,3,0)</f>
        <v>0.57200000000000006</v>
      </c>
    </row>
    <row r="38" spans="1:4" x14ac:dyDescent="0.25">
      <c r="A38" s="2" t="s">
        <v>269</v>
      </c>
      <c r="B38">
        <v>18</v>
      </c>
      <c r="C38" t="str">
        <f>VLOOKUP(B38,TabelaPrecosTransferencia!A:B,2,0)</f>
        <v>DI Orçado 1800 dias</v>
      </c>
      <c r="D38" s="34">
        <f>VLOOKUP(B38,TabelaPrecosTransferencia!A:E,5,0)*VLOOKUP(VLOOKUP(B38,TabelaPrecosTransferencia!A:D,4,0),$B$21:$D$31,3,0)</f>
        <v>0.66</v>
      </c>
    </row>
    <row r="39" spans="1:4" x14ac:dyDescent="0.25">
      <c r="A39" s="2" t="s">
        <v>269</v>
      </c>
      <c r="B39">
        <v>19</v>
      </c>
      <c r="C39" t="str">
        <f>VLOOKUP(B39,TabelaPrecosTransferencia!A:B,2,0)</f>
        <v>Selic Mensal</v>
      </c>
      <c r="D39" s="34">
        <v>0.44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F7DB-5A62-4D96-A687-C73D6315D4D8}">
  <dimension ref="A1:E277"/>
  <sheetViews>
    <sheetView workbookViewId="0">
      <selection activeCell="B3" sqref="B3:C3"/>
    </sheetView>
  </sheetViews>
  <sheetFormatPr defaultRowHeight="13.2" x14ac:dyDescent="0.25"/>
  <cols>
    <col min="1" max="3" width="25.5546875" customWidth="1"/>
  </cols>
  <sheetData>
    <row r="1" spans="1:5" x14ac:dyDescent="0.25">
      <c r="A1" t="s">
        <v>276</v>
      </c>
    </row>
    <row r="2" spans="1:5" ht="13.8" thickBot="1" x14ac:dyDescent="0.3">
      <c r="A2" t="s">
        <v>277</v>
      </c>
      <c r="B2" t="s">
        <v>273</v>
      </c>
    </row>
    <row r="3" spans="1:5" ht="16.2" customHeight="1" thickBot="1" x14ac:dyDescent="0.3">
      <c r="A3" s="41" t="s">
        <v>272</v>
      </c>
      <c r="B3" s="43" t="s">
        <v>273</v>
      </c>
      <c r="C3" s="44"/>
    </row>
    <row r="4" spans="1:5" ht="16.2" customHeight="1" thickBot="1" x14ac:dyDescent="0.3">
      <c r="A4" s="42"/>
      <c r="B4" s="28" t="s">
        <v>274</v>
      </c>
      <c r="C4" s="30" t="s">
        <v>275</v>
      </c>
    </row>
    <row r="5" spans="1:5" ht="16.8" thickBot="1" x14ac:dyDescent="0.3">
      <c r="A5" s="31">
        <v>1</v>
      </c>
      <c r="B5" s="29">
        <v>6.15</v>
      </c>
      <c r="C5" s="32">
        <v>0</v>
      </c>
    </row>
    <row r="6" spans="1:5" ht="16.8" thickBot="1" x14ac:dyDescent="0.3">
      <c r="A6" s="31">
        <v>7</v>
      </c>
      <c r="B6" s="29">
        <v>6.24</v>
      </c>
      <c r="C6" s="32">
        <v>6.37</v>
      </c>
    </row>
    <row r="7" spans="1:5" ht="16.8" thickBot="1" x14ac:dyDescent="0.3">
      <c r="A7" s="31">
        <v>13</v>
      </c>
      <c r="B7" s="29">
        <v>6.25</v>
      </c>
      <c r="C7" s="32">
        <v>5.47</v>
      </c>
    </row>
    <row r="8" spans="1:5" ht="16.8" thickBot="1" x14ac:dyDescent="0.3">
      <c r="A8" s="31">
        <v>14</v>
      </c>
      <c r="B8" s="29">
        <v>6.25</v>
      </c>
      <c r="C8" s="32">
        <v>5.72</v>
      </c>
    </row>
    <row r="9" spans="1:5" ht="16.8" thickBot="1" x14ac:dyDescent="0.3">
      <c r="A9" s="31">
        <v>15</v>
      </c>
      <c r="B9" s="29">
        <v>6.25</v>
      </c>
      <c r="C9" s="32">
        <v>5.94</v>
      </c>
    </row>
    <row r="10" spans="1:5" ht="16.8" thickBot="1" x14ac:dyDescent="0.3">
      <c r="A10" s="31">
        <v>21</v>
      </c>
      <c r="B10" s="29">
        <v>6.25</v>
      </c>
      <c r="C10" s="32">
        <v>5.94</v>
      </c>
    </row>
    <row r="11" spans="1:5" ht="16.8" thickBot="1" x14ac:dyDescent="0.3">
      <c r="A11" s="31">
        <v>28</v>
      </c>
      <c r="B11" s="29">
        <v>6.25</v>
      </c>
      <c r="C11" s="32">
        <v>6.06</v>
      </c>
    </row>
    <row r="12" spans="1:5" ht="16.8" thickBot="1" x14ac:dyDescent="0.3">
      <c r="A12" s="31">
        <v>29</v>
      </c>
      <c r="B12" s="29">
        <v>6.25</v>
      </c>
      <c r="C12" s="32">
        <v>6.16</v>
      </c>
      <c r="D12">
        <f>(B12/100+1)^(1/12)-1</f>
        <v>5.0648349497708356E-3</v>
      </c>
      <c r="E12">
        <f>D12*100</f>
        <v>0.50648349497708356</v>
      </c>
    </row>
    <row r="13" spans="1:5" ht="16.8" thickBot="1" x14ac:dyDescent="0.3">
      <c r="A13" s="31">
        <v>32</v>
      </c>
      <c r="B13" s="29">
        <v>6.25</v>
      </c>
      <c r="C13" s="32">
        <v>5.85</v>
      </c>
    </row>
    <row r="14" spans="1:5" ht="16.8" thickBot="1" x14ac:dyDescent="0.3">
      <c r="A14" s="31">
        <v>34</v>
      </c>
      <c r="B14" s="29">
        <v>6.3</v>
      </c>
      <c r="C14" s="32">
        <v>5.81</v>
      </c>
    </row>
    <row r="15" spans="1:5" ht="16.8" thickBot="1" x14ac:dyDescent="0.3">
      <c r="A15" s="31">
        <v>47</v>
      </c>
      <c r="B15" s="29">
        <v>6.54</v>
      </c>
      <c r="C15" s="32">
        <v>5.95</v>
      </c>
    </row>
    <row r="16" spans="1:5" ht="16.8" thickBot="1" x14ac:dyDescent="0.3">
      <c r="A16" s="31">
        <v>50</v>
      </c>
      <c r="B16" s="29">
        <v>6.6</v>
      </c>
      <c r="C16" s="32">
        <v>6.22</v>
      </c>
    </row>
    <row r="17" spans="1:5" ht="16.8" thickBot="1" x14ac:dyDescent="0.3">
      <c r="A17" s="31">
        <v>60</v>
      </c>
      <c r="B17" s="29">
        <v>6.7</v>
      </c>
      <c r="C17" s="32">
        <v>6.21</v>
      </c>
      <c r="D17">
        <f>(B17/100+1)^(1/12)-1</f>
        <v>5.4188769814262905E-3</v>
      </c>
      <c r="E17">
        <f>D17*100</f>
        <v>0.54188769814262905</v>
      </c>
    </row>
    <row r="18" spans="1:5" ht="16.8" thickBot="1" x14ac:dyDescent="0.3">
      <c r="A18" s="31">
        <v>61</v>
      </c>
      <c r="B18" s="29">
        <v>6.71</v>
      </c>
      <c r="C18" s="32">
        <v>6.27</v>
      </c>
    </row>
    <row r="19" spans="1:5" ht="16.8" thickBot="1" x14ac:dyDescent="0.3">
      <c r="A19" s="31">
        <v>62</v>
      </c>
      <c r="B19" s="29">
        <v>6.72</v>
      </c>
      <c r="C19" s="32">
        <v>6.34</v>
      </c>
    </row>
    <row r="20" spans="1:5" ht="16.8" thickBot="1" x14ac:dyDescent="0.3">
      <c r="A20" s="31">
        <v>71</v>
      </c>
      <c r="B20" s="29">
        <v>6.92</v>
      </c>
      <c r="C20" s="32">
        <v>6.67</v>
      </c>
    </row>
    <row r="21" spans="1:5" ht="16.8" thickBot="1" x14ac:dyDescent="0.3">
      <c r="A21" s="31">
        <v>76</v>
      </c>
      <c r="B21" s="29">
        <v>6.98</v>
      </c>
      <c r="C21" s="32">
        <v>6.68</v>
      </c>
    </row>
    <row r="22" spans="1:5" ht="16.8" thickBot="1" x14ac:dyDescent="0.3">
      <c r="A22" s="31">
        <v>77</v>
      </c>
      <c r="B22" s="29">
        <v>7</v>
      </c>
      <c r="C22" s="32">
        <v>6.75</v>
      </c>
    </row>
    <row r="23" spans="1:5" ht="16.8" thickBot="1" x14ac:dyDescent="0.3">
      <c r="A23" s="31">
        <v>78</v>
      </c>
      <c r="B23" s="29">
        <v>7.02</v>
      </c>
      <c r="C23" s="32">
        <v>6.81</v>
      </c>
    </row>
    <row r="24" spans="1:5" ht="16.8" thickBot="1" x14ac:dyDescent="0.3">
      <c r="A24" s="31">
        <v>82</v>
      </c>
      <c r="B24" s="29">
        <v>7.06</v>
      </c>
      <c r="C24" s="32">
        <v>6.76</v>
      </c>
    </row>
    <row r="25" spans="1:5" ht="16.8" thickBot="1" x14ac:dyDescent="0.3">
      <c r="A25" s="31">
        <v>90</v>
      </c>
      <c r="B25" s="29">
        <v>7.16</v>
      </c>
      <c r="C25" s="32">
        <v>6.92</v>
      </c>
      <c r="D25">
        <f>(B25/100+1)^(1/12)-1</f>
        <v>5.7793747418921626E-3</v>
      </c>
      <c r="E25">
        <f>D25*100</f>
        <v>0.57793747418921626</v>
      </c>
    </row>
    <row r="26" spans="1:5" ht="16.8" thickBot="1" x14ac:dyDescent="0.3">
      <c r="A26" s="31">
        <v>91</v>
      </c>
      <c r="B26" s="29">
        <v>7.17</v>
      </c>
      <c r="C26" s="32">
        <v>6.98</v>
      </c>
    </row>
    <row r="27" spans="1:5" ht="16.8" thickBot="1" x14ac:dyDescent="0.3">
      <c r="A27" s="31">
        <v>95</v>
      </c>
      <c r="B27" s="29">
        <v>7.2</v>
      </c>
      <c r="C27" s="32">
        <v>6.92</v>
      </c>
    </row>
    <row r="28" spans="1:5" ht="16.8" thickBot="1" x14ac:dyDescent="0.3">
      <c r="A28" s="31">
        <v>109</v>
      </c>
      <c r="B28" s="29">
        <v>7.35</v>
      </c>
      <c r="C28" s="32">
        <v>7.12</v>
      </c>
    </row>
    <row r="29" spans="1:5" ht="16.8" thickBot="1" x14ac:dyDescent="0.3">
      <c r="A29" s="31">
        <v>120</v>
      </c>
      <c r="B29" s="29">
        <v>7.46</v>
      </c>
      <c r="C29" s="32">
        <v>7.37</v>
      </c>
    </row>
    <row r="30" spans="1:5" ht="16.8" thickBot="1" x14ac:dyDescent="0.3">
      <c r="A30" s="31">
        <v>123</v>
      </c>
      <c r="B30" s="29">
        <v>7.47</v>
      </c>
      <c r="C30" s="32">
        <v>7.28</v>
      </c>
    </row>
    <row r="31" spans="1:5" ht="16.8" thickBot="1" x14ac:dyDescent="0.3">
      <c r="A31" s="31">
        <v>124</v>
      </c>
      <c r="B31" s="29">
        <v>7.48</v>
      </c>
      <c r="C31" s="32">
        <v>7.32</v>
      </c>
    </row>
    <row r="32" spans="1:5" ht="16.8" thickBot="1" x14ac:dyDescent="0.3">
      <c r="A32" s="31">
        <v>138</v>
      </c>
      <c r="B32" s="29">
        <v>7.65</v>
      </c>
      <c r="C32" s="32">
        <v>7.52</v>
      </c>
    </row>
    <row r="33" spans="1:5" ht="16.8" thickBot="1" x14ac:dyDescent="0.3">
      <c r="A33" s="31">
        <v>139</v>
      </c>
      <c r="B33" s="29">
        <v>7.67</v>
      </c>
      <c r="C33" s="32">
        <v>7.56</v>
      </c>
    </row>
    <row r="34" spans="1:5" ht="16.8" thickBot="1" x14ac:dyDescent="0.3">
      <c r="A34" s="31">
        <v>147</v>
      </c>
      <c r="B34" s="29">
        <v>7.75</v>
      </c>
      <c r="C34" s="32">
        <v>7.68</v>
      </c>
    </row>
    <row r="35" spans="1:5" ht="16.8" thickBot="1" x14ac:dyDescent="0.3">
      <c r="A35" s="31">
        <v>148</v>
      </c>
      <c r="B35" s="29">
        <v>7.76</v>
      </c>
      <c r="C35" s="32">
        <v>7.72</v>
      </c>
    </row>
    <row r="36" spans="1:5" ht="16.8" thickBot="1" x14ac:dyDescent="0.3">
      <c r="A36" s="31">
        <v>153</v>
      </c>
      <c r="B36" s="29">
        <v>7.78</v>
      </c>
      <c r="C36" s="32">
        <v>7.54</v>
      </c>
    </row>
    <row r="37" spans="1:5" ht="16.8" thickBot="1" x14ac:dyDescent="0.3">
      <c r="A37" s="31">
        <v>162</v>
      </c>
      <c r="B37" s="29">
        <v>7.88</v>
      </c>
      <c r="C37" s="32">
        <v>7.71</v>
      </c>
    </row>
    <row r="38" spans="1:5" ht="16.8" thickBot="1" x14ac:dyDescent="0.3">
      <c r="A38" s="31">
        <v>166</v>
      </c>
      <c r="B38" s="29">
        <v>7.91</v>
      </c>
      <c r="C38" s="32">
        <v>7.68</v>
      </c>
    </row>
    <row r="39" spans="1:5" ht="16.8" thickBot="1" x14ac:dyDescent="0.3">
      <c r="A39" s="31">
        <v>168</v>
      </c>
      <c r="B39" s="29">
        <v>7.94</v>
      </c>
      <c r="C39" s="32">
        <v>7.75</v>
      </c>
    </row>
    <row r="40" spans="1:5" ht="16.8" thickBot="1" x14ac:dyDescent="0.3">
      <c r="A40" s="31">
        <v>169</v>
      </c>
      <c r="B40" s="29">
        <v>7.95</v>
      </c>
      <c r="C40" s="32">
        <v>7.79</v>
      </c>
    </row>
    <row r="41" spans="1:5" ht="16.8" thickBot="1" x14ac:dyDescent="0.3">
      <c r="A41" s="31">
        <v>174</v>
      </c>
      <c r="B41" s="29">
        <v>7.99</v>
      </c>
      <c r="C41" s="32">
        <v>7.8</v>
      </c>
    </row>
    <row r="42" spans="1:5" ht="16.8" thickBot="1" x14ac:dyDescent="0.3">
      <c r="A42" s="31">
        <v>180</v>
      </c>
      <c r="B42" s="29">
        <v>8.0399999999999991</v>
      </c>
      <c r="C42" s="32">
        <v>7.84</v>
      </c>
      <c r="D42">
        <f>(B42/100+1)^(1/12)-1</f>
        <v>6.4650876169554117E-3</v>
      </c>
      <c r="E42">
        <f>D42*100</f>
        <v>0.64650876169554117</v>
      </c>
    </row>
    <row r="43" spans="1:5" ht="16.8" thickBot="1" x14ac:dyDescent="0.3">
      <c r="A43" s="31">
        <v>182</v>
      </c>
      <c r="B43" s="29">
        <v>8.06</v>
      </c>
      <c r="C43" s="32">
        <v>7.9</v>
      </c>
    </row>
    <row r="44" spans="1:5" ht="16.8" thickBot="1" x14ac:dyDescent="0.3">
      <c r="A44" s="31">
        <v>183</v>
      </c>
      <c r="B44" s="29">
        <v>8.07</v>
      </c>
      <c r="C44" s="32">
        <v>7.93</v>
      </c>
    </row>
    <row r="45" spans="1:5" ht="16.8" thickBot="1" x14ac:dyDescent="0.3">
      <c r="A45" s="31">
        <v>195</v>
      </c>
      <c r="B45" s="29">
        <v>8.17</v>
      </c>
      <c r="C45" s="32">
        <v>8.02</v>
      </c>
    </row>
    <row r="46" spans="1:5" ht="16.8" thickBot="1" x14ac:dyDescent="0.3">
      <c r="A46" s="31">
        <v>200</v>
      </c>
      <c r="B46" s="29">
        <v>8.1999999999999993</v>
      </c>
      <c r="C46" s="32">
        <v>7.95</v>
      </c>
    </row>
    <row r="47" spans="1:5" ht="16.8" thickBot="1" x14ac:dyDescent="0.3">
      <c r="A47" s="31">
        <v>210</v>
      </c>
      <c r="B47" s="29">
        <v>8.27</v>
      </c>
      <c r="C47" s="32">
        <v>8.0399999999999991</v>
      </c>
    </row>
    <row r="48" spans="1:5" ht="16.8" thickBot="1" x14ac:dyDescent="0.3">
      <c r="A48" s="31">
        <v>211</v>
      </c>
      <c r="B48" s="29">
        <v>8.2899999999999991</v>
      </c>
      <c r="C48" s="32">
        <v>8.07</v>
      </c>
    </row>
    <row r="49" spans="1:3" ht="16.8" thickBot="1" x14ac:dyDescent="0.3">
      <c r="A49" s="31">
        <v>214</v>
      </c>
      <c r="B49" s="29">
        <v>8.3000000000000007</v>
      </c>
      <c r="C49" s="32">
        <v>8.02</v>
      </c>
    </row>
    <row r="50" spans="1:3" ht="16.8" thickBot="1" x14ac:dyDescent="0.3">
      <c r="A50" s="31">
        <v>228</v>
      </c>
      <c r="B50" s="29">
        <v>8.4</v>
      </c>
      <c r="C50" s="32">
        <v>8.14</v>
      </c>
    </row>
    <row r="51" spans="1:3" ht="16.8" thickBot="1" x14ac:dyDescent="0.3">
      <c r="A51" s="31">
        <v>235</v>
      </c>
      <c r="B51" s="29">
        <v>8.44</v>
      </c>
      <c r="C51" s="32">
        <v>8.1999999999999993</v>
      </c>
    </row>
    <row r="52" spans="1:3" ht="16.8" thickBot="1" x14ac:dyDescent="0.3">
      <c r="A52" s="31">
        <v>242</v>
      </c>
      <c r="B52" s="29">
        <v>8.48</v>
      </c>
      <c r="C52" s="32">
        <v>8.25</v>
      </c>
    </row>
    <row r="53" spans="1:3" ht="16.8" thickBot="1" x14ac:dyDescent="0.3">
      <c r="A53" s="31">
        <v>243</v>
      </c>
      <c r="B53" s="29">
        <v>8.49</v>
      </c>
      <c r="C53" s="32">
        <v>8.2799999999999994</v>
      </c>
    </row>
    <row r="54" spans="1:3" ht="16.8" thickBot="1" x14ac:dyDescent="0.3">
      <c r="A54" s="31">
        <v>244</v>
      </c>
      <c r="B54" s="29">
        <v>8.5</v>
      </c>
      <c r="C54" s="32">
        <v>8.3000000000000007</v>
      </c>
    </row>
    <row r="55" spans="1:3" ht="16.8" thickBot="1" x14ac:dyDescent="0.3">
      <c r="A55" s="31">
        <v>258</v>
      </c>
      <c r="B55" s="29">
        <v>8.58</v>
      </c>
      <c r="C55" s="32">
        <v>8.4</v>
      </c>
    </row>
    <row r="56" spans="1:3" ht="16.8" thickBot="1" x14ac:dyDescent="0.3">
      <c r="A56" s="31">
        <v>260</v>
      </c>
      <c r="B56" s="29">
        <v>8.59</v>
      </c>
      <c r="C56" s="32">
        <v>8.39</v>
      </c>
    </row>
    <row r="57" spans="1:3" ht="16.8" thickBot="1" x14ac:dyDescent="0.3">
      <c r="A57" s="31">
        <v>270</v>
      </c>
      <c r="B57" s="29">
        <v>8.6300000000000008</v>
      </c>
      <c r="C57" s="32">
        <v>8.39</v>
      </c>
    </row>
    <row r="58" spans="1:3" ht="16.8" thickBot="1" x14ac:dyDescent="0.3">
      <c r="A58" s="31">
        <v>272</v>
      </c>
      <c r="B58" s="29">
        <v>8.64</v>
      </c>
      <c r="C58" s="32">
        <v>8.43</v>
      </c>
    </row>
    <row r="59" spans="1:3" ht="16.8" thickBot="1" x14ac:dyDescent="0.3">
      <c r="A59" s="31">
        <v>273</v>
      </c>
      <c r="B59" s="29">
        <v>8.65</v>
      </c>
      <c r="C59" s="32">
        <v>8.4499999999999993</v>
      </c>
    </row>
    <row r="60" spans="1:3" ht="16.8" thickBot="1" x14ac:dyDescent="0.3">
      <c r="A60" s="31">
        <v>274</v>
      </c>
      <c r="B60" s="29">
        <v>8.66</v>
      </c>
      <c r="C60" s="32">
        <v>8.48</v>
      </c>
    </row>
    <row r="61" spans="1:3" ht="16.8" thickBot="1" x14ac:dyDescent="0.3">
      <c r="A61" s="31">
        <v>286</v>
      </c>
      <c r="B61" s="29">
        <v>8.7100000000000009</v>
      </c>
      <c r="C61" s="32">
        <v>8.52</v>
      </c>
    </row>
    <row r="62" spans="1:3" ht="16.8" thickBot="1" x14ac:dyDescent="0.3">
      <c r="A62" s="31">
        <v>288</v>
      </c>
      <c r="B62" s="29">
        <v>8.73</v>
      </c>
      <c r="C62" s="32">
        <v>8.56</v>
      </c>
    </row>
    <row r="63" spans="1:3" ht="16.8" thickBot="1" x14ac:dyDescent="0.3">
      <c r="A63" s="31">
        <v>300</v>
      </c>
      <c r="B63" s="29">
        <v>8.7799999999999994</v>
      </c>
      <c r="C63" s="32">
        <v>8.6</v>
      </c>
    </row>
    <row r="64" spans="1:3" ht="16.8" thickBot="1" x14ac:dyDescent="0.3">
      <c r="A64" s="31">
        <v>301</v>
      </c>
      <c r="B64" s="29">
        <v>8.7899999999999991</v>
      </c>
      <c r="C64" s="32">
        <v>8.6199999999999992</v>
      </c>
    </row>
    <row r="65" spans="1:5" ht="16.8" thickBot="1" x14ac:dyDescent="0.3">
      <c r="A65" s="31">
        <v>302</v>
      </c>
      <c r="B65" s="29">
        <v>8.7899999999999991</v>
      </c>
      <c r="C65" s="32">
        <v>8.64</v>
      </c>
    </row>
    <row r="66" spans="1:5" ht="16.8" thickBot="1" x14ac:dyDescent="0.3">
      <c r="A66" s="31">
        <v>305</v>
      </c>
      <c r="B66" s="29">
        <v>8.8000000000000007</v>
      </c>
      <c r="C66" s="32">
        <v>8.6</v>
      </c>
    </row>
    <row r="67" spans="1:5" ht="16.8" thickBot="1" x14ac:dyDescent="0.3">
      <c r="A67" s="31">
        <v>319</v>
      </c>
      <c r="B67" s="29">
        <v>8.86</v>
      </c>
      <c r="C67" s="32">
        <v>8.68</v>
      </c>
    </row>
    <row r="68" spans="1:5" ht="16.8" thickBot="1" x14ac:dyDescent="0.3">
      <c r="A68" s="31">
        <v>321</v>
      </c>
      <c r="B68" s="29">
        <v>8.8699999999999992</v>
      </c>
      <c r="C68" s="32">
        <v>8.7200000000000006</v>
      </c>
    </row>
    <row r="69" spans="1:5" ht="16.8" thickBot="1" x14ac:dyDescent="0.3">
      <c r="A69" s="31">
        <v>330</v>
      </c>
      <c r="B69" s="29">
        <v>8.91</v>
      </c>
      <c r="C69" s="32">
        <v>8.7899999999999991</v>
      </c>
    </row>
    <row r="70" spans="1:5" ht="16.8" thickBot="1" x14ac:dyDescent="0.3">
      <c r="A70" s="31">
        <v>334</v>
      </c>
      <c r="B70" s="29">
        <v>8.92</v>
      </c>
      <c r="C70" s="32">
        <v>8.77</v>
      </c>
    </row>
    <row r="71" spans="1:5" ht="16.8" thickBot="1" x14ac:dyDescent="0.3">
      <c r="A71" s="31">
        <v>335</v>
      </c>
      <c r="B71" s="29">
        <v>8.92</v>
      </c>
      <c r="C71" s="32">
        <v>8.7799999999999994</v>
      </c>
    </row>
    <row r="72" spans="1:5" ht="16.8" thickBot="1" x14ac:dyDescent="0.3">
      <c r="A72" s="31">
        <v>336</v>
      </c>
      <c r="B72" s="29">
        <v>8.93</v>
      </c>
      <c r="C72" s="32">
        <v>8.8000000000000007</v>
      </c>
    </row>
    <row r="73" spans="1:5" ht="16.8" thickBot="1" x14ac:dyDescent="0.3">
      <c r="A73" s="31">
        <v>350</v>
      </c>
      <c r="B73" s="29">
        <v>8.9600000000000009</v>
      </c>
      <c r="C73" s="32">
        <v>8.8000000000000007</v>
      </c>
    </row>
    <row r="74" spans="1:5" ht="16.8" thickBot="1" x14ac:dyDescent="0.3">
      <c r="A74" s="31">
        <v>357</v>
      </c>
      <c r="B74" s="29">
        <v>8.9700000000000006</v>
      </c>
      <c r="C74" s="32">
        <v>8.82</v>
      </c>
    </row>
    <row r="75" spans="1:5" ht="16.8" thickBot="1" x14ac:dyDescent="0.3">
      <c r="A75" s="31">
        <v>361</v>
      </c>
      <c r="B75" s="29">
        <v>8.98</v>
      </c>
      <c r="C75" s="32">
        <v>8.8000000000000007</v>
      </c>
      <c r="D75">
        <f>(B75/100+1)^(1/12)-1</f>
        <v>7.1919212972189062E-3</v>
      </c>
      <c r="E75">
        <f>D75*100</f>
        <v>0.71919212972189062</v>
      </c>
    </row>
    <row r="76" spans="1:5" ht="16.8" thickBot="1" x14ac:dyDescent="0.3">
      <c r="A76" s="31">
        <v>365</v>
      </c>
      <c r="B76" s="29">
        <v>8.99</v>
      </c>
      <c r="C76" s="32">
        <v>8.86</v>
      </c>
    </row>
    <row r="77" spans="1:5" ht="16.8" thickBot="1" x14ac:dyDescent="0.3">
      <c r="A77" s="31">
        <v>368</v>
      </c>
      <c r="B77" s="29">
        <v>8.99</v>
      </c>
      <c r="C77" s="32">
        <v>8.82</v>
      </c>
    </row>
    <row r="78" spans="1:5" ht="16.8" thickBot="1" x14ac:dyDescent="0.3">
      <c r="A78" s="31">
        <v>378</v>
      </c>
      <c r="B78" s="29">
        <v>9.02</v>
      </c>
      <c r="C78" s="32">
        <v>8.86</v>
      </c>
    </row>
    <row r="79" spans="1:5" ht="16.8" thickBot="1" x14ac:dyDescent="0.3">
      <c r="A79" s="31">
        <v>382</v>
      </c>
      <c r="B79" s="29">
        <v>9.0299999999999994</v>
      </c>
      <c r="C79" s="32">
        <v>8.84</v>
      </c>
    </row>
    <row r="80" spans="1:5" ht="16.8" thickBot="1" x14ac:dyDescent="0.3">
      <c r="A80" s="31">
        <v>390</v>
      </c>
      <c r="B80" s="29">
        <v>9.0500000000000007</v>
      </c>
      <c r="C80" s="32">
        <v>8.8800000000000008</v>
      </c>
    </row>
    <row r="81" spans="1:3" ht="16.8" thickBot="1" x14ac:dyDescent="0.3">
      <c r="A81" s="31">
        <v>393</v>
      </c>
      <c r="B81" s="29">
        <v>9.06</v>
      </c>
      <c r="C81" s="32">
        <v>8.92</v>
      </c>
    </row>
    <row r="82" spans="1:3" ht="16.8" thickBot="1" x14ac:dyDescent="0.3">
      <c r="A82" s="31">
        <v>396</v>
      </c>
      <c r="B82" s="29">
        <v>9.06</v>
      </c>
      <c r="C82" s="32">
        <v>8.89</v>
      </c>
    </row>
    <row r="83" spans="1:3" ht="16.8" thickBot="1" x14ac:dyDescent="0.3">
      <c r="A83" s="31">
        <v>412</v>
      </c>
      <c r="B83" s="29">
        <v>9.1</v>
      </c>
      <c r="C83" s="32">
        <v>8.89</v>
      </c>
    </row>
    <row r="84" spans="1:3" ht="16.8" thickBot="1" x14ac:dyDescent="0.3">
      <c r="A84" s="31">
        <v>420</v>
      </c>
      <c r="B84" s="29">
        <v>9.1199999999999992</v>
      </c>
      <c r="C84" s="32">
        <v>8.93</v>
      </c>
    </row>
    <row r="85" spans="1:3" ht="16.8" thickBot="1" x14ac:dyDescent="0.3">
      <c r="A85" s="31">
        <v>426</v>
      </c>
      <c r="B85" s="29">
        <v>9.1300000000000008</v>
      </c>
      <c r="C85" s="32">
        <v>8.93</v>
      </c>
    </row>
    <row r="86" spans="1:3" ht="16.8" thickBot="1" x14ac:dyDescent="0.3">
      <c r="A86" s="31">
        <v>440</v>
      </c>
      <c r="B86" s="29">
        <v>9.16</v>
      </c>
      <c r="C86" s="32">
        <v>8.98</v>
      </c>
    </row>
    <row r="87" spans="1:3" ht="16.8" thickBot="1" x14ac:dyDescent="0.3">
      <c r="A87" s="31">
        <v>447</v>
      </c>
      <c r="B87" s="29">
        <v>9.18</v>
      </c>
      <c r="C87" s="32">
        <v>9</v>
      </c>
    </row>
    <row r="88" spans="1:3" ht="16.8" thickBot="1" x14ac:dyDescent="0.3">
      <c r="A88" s="31">
        <v>452</v>
      </c>
      <c r="B88" s="29">
        <v>9.19</v>
      </c>
      <c r="C88" s="32">
        <v>8.99</v>
      </c>
    </row>
    <row r="89" spans="1:3" ht="16.8" thickBot="1" x14ac:dyDescent="0.3">
      <c r="A89" s="31">
        <v>455</v>
      </c>
      <c r="B89" s="29">
        <v>9.1999999999999993</v>
      </c>
      <c r="C89" s="32">
        <v>9.0299999999999994</v>
      </c>
    </row>
    <row r="90" spans="1:3" ht="16.8" thickBot="1" x14ac:dyDescent="0.3">
      <c r="A90" s="31">
        <v>459</v>
      </c>
      <c r="B90" s="29">
        <v>9.1999999999999993</v>
      </c>
      <c r="C90" s="32">
        <v>9.01</v>
      </c>
    </row>
    <row r="91" spans="1:3" ht="16.8" thickBot="1" x14ac:dyDescent="0.3">
      <c r="A91" s="31">
        <v>473</v>
      </c>
      <c r="B91" s="29">
        <v>9.24</v>
      </c>
      <c r="C91" s="32">
        <v>9.06</v>
      </c>
    </row>
    <row r="92" spans="1:3" ht="16.8" thickBot="1" x14ac:dyDescent="0.3">
      <c r="A92" s="31">
        <v>480</v>
      </c>
      <c r="B92" s="29">
        <v>9.26</v>
      </c>
      <c r="C92" s="32">
        <v>9.09</v>
      </c>
    </row>
    <row r="93" spans="1:3" ht="16.8" thickBot="1" x14ac:dyDescent="0.3">
      <c r="A93" s="31">
        <v>503</v>
      </c>
      <c r="B93" s="29">
        <v>9.32</v>
      </c>
      <c r="C93" s="32">
        <v>9.18</v>
      </c>
    </row>
    <row r="94" spans="1:3" ht="16.8" thickBot="1" x14ac:dyDescent="0.3">
      <c r="A94" s="31">
        <v>510</v>
      </c>
      <c r="B94" s="29">
        <v>9.33</v>
      </c>
      <c r="C94" s="32">
        <v>9.14</v>
      </c>
    </row>
    <row r="95" spans="1:3" ht="16.8" thickBot="1" x14ac:dyDescent="0.3">
      <c r="A95" s="31">
        <v>517</v>
      </c>
      <c r="B95" s="29">
        <v>9.35</v>
      </c>
      <c r="C95" s="32">
        <v>9.16</v>
      </c>
    </row>
    <row r="96" spans="1:3" ht="16.8" thickBot="1" x14ac:dyDescent="0.3">
      <c r="A96" s="31">
        <v>531</v>
      </c>
      <c r="B96" s="29">
        <v>9.3800000000000008</v>
      </c>
      <c r="C96" s="32">
        <v>9.1999999999999993</v>
      </c>
    </row>
    <row r="97" spans="1:3" ht="16.8" thickBot="1" x14ac:dyDescent="0.3">
      <c r="A97" s="31">
        <v>540</v>
      </c>
      <c r="B97" s="29">
        <v>9.4</v>
      </c>
      <c r="C97" s="32">
        <v>9.25</v>
      </c>
    </row>
    <row r="98" spans="1:3" ht="16.8" thickBot="1" x14ac:dyDescent="0.3">
      <c r="A98" s="31">
        <v>550</v>
      </c>
      <c r="B98" s="29">
        <v>9.42</v>
      </c>
      <c r="C98" s="32">
        <v>9.24</v>
      </c>
    </row>
    <row r="99" spans="1:3" ht="16.8" thickBot="1" x14ac:dyDescent="0.3">
      <c r="A99" s="31">
        <v>559</v>
      </c>
      <c r="B99" s="29">
        <v>9.4499999999999993</v>
      </c>
      <c r="C99" s="32">
        <v>9.26</v>
      </c>
    </row>
    <row r="100" spans="1:3" ht="16.8" thickBot="1" x14ac:dyDescent="0.3">
      <c r="A100" s="31">
        <v>564</v>
      </c>
      <c r="B100" s="29">
        <v>9.4600000000000009</v>
      </c>
      <c r="C100" s="32">
        <v>9.26</v>
      </c>
    </row>
    <row r="101" spans="1:3" ht="16.8" thickBot="1" x14ac:dyDescent="0.3">
      <c r="A101" s="31">
        <v>571</v>
      </c>
      <c r="B101" s="29">
        <v>9.48</v>
      </c>
      <c r="C101" s="32">
        <v>9.26</v>
      </c>
    </row>
    <row r="102" spans="1:3" ht="16.8" thickBot="1" x14ac:dyDescent="0.3">
      <c r="A102" s="31">
        <v>592</v>
      </c>
      <c r="B102" s="29">
        <v>9.5299999999999994</v>
      </c>
      <c r="C102" s="32">
        <v>9.3000000000000007</v>
      </c>
    </row>
    <row r="103" spans="1:3" ht="16.8" thickBot="1" x14ac:dyDescent="0.3">
      <c r="A103" s="31">
        <v>600</v>
      </c>
      <c r="B103" s="29">
        <v>9.5500000000000007</v>
      </c>
      <c r="C103" s="32">
        <v>9.34</v>
      </c>
    </row>
    <row r="104" spans="1:3" ht="16.8" thickBot="1" x14ac:dyDescent="0.3">
      <c r="A104" s="31">
        <v>622</v>
      </c>
      <c r="B104" s="29">
        <v>9.61</v>
      </c>
      <c r="C104" s="32">
        <v>9.39</v>
      </c>
    </row>
    <row r="105" spans="1:3" ht="16.8" thickBot="1" x14ac:dyDescent="0.3">
      <c r="A105" s="31">
        <v>623</v>
      </c>
      <c r="B105" s="29">
        <v>9.61</v>
      </c>
      <c r="C105" s="32">
        <v>9.4</v>
      </c>
    </row>
    <row r="106" spans="1:3" ht="16.8" thickBot="1" x14ac:dyDescent="0.3">
      <c r="A106" s="31">
        <v>630</v>
      </c>
      <c r="B106" s="29">
        <v>9.6300000000000008</v>
      </c>
      <c r="C106" s="32">
        <v>9.42</v>
      </c>
    </row>
    <row r="107" spans="1:3" ht="16.8" thickBot="1" x14ac:dyDescent="0.3">
      <c r="A107" s="31">
        <v>641</v>
      </c>
      <c r="B107" s="29">
        <v>9.65</v>
      </c>
      <c r="C107" s="32">
        <v>9.43</v>
      </c>
    </row>
    <row r="108" spans="1:3" ht="16.8" thickBot="1" x14ac:dyDescent="0.3">
      <c r="A108" s="31">
        <v>655</v>
      </c>
      <c r="B108" s="29">
        <v>9.68</v>
      </c>
      <c r="C108" s="32">
        <v>9.4700000000000006</v>
      </c>
    </row>
    <row r="109" spans="1:3" ht="16.8" thickBot="1" x14ac:dyDescent="0.3">
      <c r="A109" s="31">
        <v>662</v>
      </c>
      <c r="B109" s="29">
        <v>9.6999999999999993</v>
      </c>
      <c r="C109" s="32">
        <v>9.49</v>
      </c>
    </row>
    <row r="110" spans="1:3" ht="16.8" thickBot="1" x14ac:dyDescent="0.3">
      <c r="A110" s="31">
        <v>684</v>
      </c>
      <c r="B110" s="29">
        <v>9.74</v>
      </c>
      <c r="C110" s="32">
        <v>9.56</v>
      </c>
    </row>
    <row r="111" spans="1:3" ht="16.8" thickBot="1" x14ac:dyDescent="0.3">
      <c r="A111" s="31">
        <v>685</v>
      </c>
      <c r="B111" s="29">
        <v>9.75</v>
      </c>
      <c r="C111" s="32">
        <v>9.57</v>
      </c>
    </row>
    <row r="112" spans="1:3" ht="16.8" thickBot="1" x14ac:dyDescent="0.3">
      <c r="A112" s="31">
        <v>690</v>
      </c>
      <c r="B112" s="29">
        <v>9.75</v>
      </c>
      <c r="C112" s="32">
        <v>9.56</v>
      </c>
    </row>
    <row r="113" spans="1:5" ht="16.8" thickBot="1" x14ac:dyDescent="0.3">
      <c r="A113" s="31">
        <v>701</v>
      </c>
      <c r="B113" s="29">
        <v>9.7799999999999994</v>
      </c>
      <c r="C113" s="32">
        <v>9.6199999999999992</v>
      </c>
    </row>
    <row r="114" spans="1:5" ht="16.8" thickBot="1" x14ac:dyDescent="0.3">
      <c r="A114" s="31">
        <v>715</v>
      </c>
      <c r="B114" s="29">
        <v>9.8000000000000007</v>
      </c>
      <c r="C114" s="32">
        <v>9.6300000000000008</v>
      </c>
    </row>
    <row r="115" spans="1:5" ht="16.8" thickBot="1" x14ac:dyDescent="0.3">
      <c r="A115" s="31">
        <v>720</v>
      </c>
      <c r="B115" s="29">
        <v>9.81</v>
      </c>
      <c r="C115" s="32">
        <v>9.6300000000000008</v>
      </c>
      <c r="D115">
        <f>(B115/100+1)^(1/12)-1</f>
        <v>7.8289382544214359E-3</v>
      </c>
      <c r="E115">
        <f>D115*100</f>
        <v>0.78289382544214359</v>
      </c>
    </row>
    <row r="116" spans="1:5" ht="16.8" thickBot="1" x14ac:dyDescent="0.3">
      <c r="A116" s="31">
        <v>721</v>
      </c>
      <c r="B116" s="29">
        <v>9.81</v>
      </c>
      <c r="C116" s="32">
        <v>9.64</v>
      </c>
    </row>
    <row r="117" spans="1:5" ht="16.8" thickBot="1" x14ac:dyDescent="0.3">
      <c r="A117" s="31">
        <v>732</v>
      </c>
      <c r="B117" s="29">
        <v>9.83</v>
      </c>
      <c r="C117" s="32">
        <v>9.64</v>
      </c>
    </row>
    <row r="118" spans="1:5" ht="16.8" thickBot="1" x14ac:dyDescent="0.3">
      <c r="A118" s="31">
        <v>746</v>
      </c>
      <c r="B118" s="29">
        <v>9.85</v>
      </c>
      <c r="C118" s="32">
        <v>9.64</v>
      </c>
    </row>
    <row r="119" spans="1:5" ht="16.8" thickBot="1" x14ac:dyDescent="0.3">
      <c r="A119" s="31">
        <v>748</v>
      </c>
      <c r="B119" s="29">
        <v>9.85</v>
      </c>
      <c r="C119" s="32">
        <v>9.66</v>
      </c>
    </row>
    <row r="120" spans="1:5" ht="16.8" thickBot="1" x14ac:dyDescent="0.3">
      <c r="A120" s="31">
        <v>750</v>
      </c>
      <c r="B120" s="29">
        <v>9.85</v>
      </c>
      <c r="C120" s="32">
        <v>9.68</v>
      </c>
    </row>
    <row r="121" spans="1:5" ht="16.8" thickBot="1" x14ac:dyDescent="0.3">
      <c r="A121" s="31">
        <v>777</v>
      </c>
      <c r="B121" s="29">
        <v>9.8800000000000008</v>
      </c>
      <c r="C121" s="32">
        <v>9.67</v>
      </c>
    </row>
    <row r="122" spans="1:5" ht="16.8" thickBot="1" x14ac:dyDescent="0.3">
      <c r="A122" s="31">
        <v>781</v>
      </c>
      <c r="B122" s="29">
        <v>9.89</v>
      </c>
      <c r="C122" s="32">
        <v>9.66</v>
      </c>
    </row>
    <row r="123" spans="1:5" ht="16.8" thickBot="1" x14ac:dyDescent="0.3">
      <c r="A123" s="31">
        <v>810</v>
      </c>
      <c r="B123" s="29">
        <v>9.92</v>
      </c>
      <c r="C123" s="32">
        <v>9.7200000000000006</v>
      </c>
    </row>
    <row r="124" spans="1:5" ht="16.8" thickBot="1" x14ac:dyDescent="0.3">
      <c r="A124" s="31">
        <v>824</v>
      </c>
      <c r="B124" s="29">
        <v>9.93</v>
      </c>
      <c r="C124" s="32">
        <v>9.6999999999999993</v>
      </c>
    </row>
    <row r="125" spans="1:5" ht="16.8" thickBot="1" x14ac:dyDescent="0.3">
      <c r="A125" s="31">
        <v>840</v>
      </c>
      <c r="B125" s="29">
        <v>9.9499999999999993</v>
      </c>
      <c r="C125" s="32">
        <v>9.74</v>
      </c>
    </row>
    <row r="126" spans="1:5" ht="16.8" thickBot="1" x14ac:dyDescent="0.3">
      <c r="A126" s="31">
        <v>868</v>
      </c>
      <c r="B126" s="29">
        <v>9.99</v>
      </c>
      <c r="C126" s="32">
        <v>9.75</v>
      </c>
    </row>
    <row r="127" spans="1:5" ht="16.8" thickBot="1" x14ac:dyDescent="0.3">
      <c r="A127" s="31">
        <v>872</v>
      </c>
      <c r="B127" s="29">
        <v>9.99</v>
      </c>
      <c r="C127" s="32">
        <v>9.74</v>
      </c>
    </row>
    <row r="128" spans="1:5" ht="16.8" thickBot="1" x14ac:dyDescent="0.3">
      <c r="A128" s="31">
        <v>900</v>
      </c>
      <c r="B128" s="29">
        <v>10.02</v>
      </c>
      <c r="C128" s="32">
        <v>9.7899999999999991</v>
      </c>
    </row>
    <row r="129" spans="1:3" ht="16.8" thickBot="1" x14ac:dyDescent="0.3">
      <c r="A129" s="31">
        <v>914</v>
      </c>
      <c r="B129" s="29">
        <v>10.039999999999999</v>
      </c>
      <c r="C129" s="32">
        <v>9.7899999999999991</v>
      </c>
    </row>
    <row r="130" spans="1:3" ht="16.8" thickBot="1" x14ac:dyDescent="0.3">
      <c r="A130" s="31">
        <v>928</v>
      </c>
      <c r="B130" s="29">
        <v>10.06</v>
      </c>
      <c r="C130" s="32">
        <v>9.82</v>
      </c>
    </row>
    <row r="131" spans="1:3" ht="16.8" thickBot="1" x14ac:dyDescent="0.3">
      <c r="A131" s="31">
        <v>930</v>
      </c>
      <c r="B131" s="29">
        <v>10.06</v>
      </c>
      <c r="C131" s="32">
        <v>9.83</v>
      </c>
    </row>
    <row r="132" spans="1:3" ht="16.8" thickBot="1" x14ac:dyDescent="0.3">
      <c r="A132" s="31">
        <v>958</v>
      </c>
      <c r="B132" s="29">
        <v>10.09</v>
      </c>
      <c r="C132" s="32">
        <v>9.86</v>
      </c>
    </row>
    <row r="133" spans="1:3" ht="16.8" thickBot="1" x14ac:dyDescent="0.3">
      <c r="A133" s="31">
        <v>960</v>
      </c>
      <c r="B133" s="29">
        <v>10.09</v>
      </c>
      <c r="C133" s="32">
        <v>9.8699999999999992</v>
      </c>
    </row>
    <row r="134" spans="1:3" ht="16.8" thickBot="1" x14ac:dyDescent="0.3">
      <c r="A134" s="31">
        <v>991</v>
      </c>
      <c r="B134" s="29">
        <v>10.130000000000001</v>
      </c>
      <c r="C134" s="32">
        <v>9.8800000000000008</v>
      </c>
    </row>
    <row r="135" spans="1:3" ht="16.8" thickBot="1" x14ac:dyDescent="0.3">
      <c r="A135" s="31">
        <v>1005</v>
      </c>
      <c r="B135" s="29">
        <v>10.14</v>
      </c>
      <c r="C135" s="32">
        <v>9.91</v>
      </c>
    </row>
    <row r="136" spans="1:3" ht="16.8" thickBot="1" x14ac:dyDescent="0.3">
      <c r="A136" s="31">
        <v>1020</v>
      </c>
      <c r="B136" s="29">
        <v>10.16</v>
      </c>
      <c r="C136" s="32">
        <v>9.94</v>
      </c>
    </row>
    <row r="137" spans="1:3" ht="16.8" thickBot="1" x14ac:dyDescent="0.3">
      <c r="A137" s="31">
        <v>1050</v>
      </c>
      <c r="B137" s="29">
        <v>10.199999999999999</v>
      </c>
      <c r="C137" s="32">
        <v>9.99</v>
      </c>
    </row>
    <row r="138" spans="1:3" ht="16.8" thickBot="1" x14ac:dyDescent="0.3">
      <c r="A138" s="31">
        <v>1082</v>
      </c>
      <c r="B138" s="29">
        <v>10.23</v>
      </c>
      <c r="C138" s="32">
        <v>10.029999999999999</v>
      </c>
    </row>
    <row r="139" spans="1:3" ht="16.8" thickBot="1" x14ac:dyDescent="0.3">
      <c r="A139" s="31">
        <v>1097</v>
      </c>
      <c r="B139" s="29">
        <v>10.25</v>
      </c>
      <c r="C139" s="32">
        <v>10.06</v>
      </c>
    </row>
    <row r="140" spans="1:3" ht="16.8" thickBot="1" x14ac:dyDescent="0.3">
      <c r="A140" s="31">
        <v>1106</v>
      </c>
      <c r="B140" s="29">
        <v>10.25</v>
      </c>
      <c r="C140" s="32">
        <v>10.07</v>
      </c>
    </row>
    <row r="141" spans="1:3" ht="16.8" thickBot="1" x14ac:dyDescent="0.3">
      <c r="A141" s="31">
        <v>1110</v>
      </c>
      <c r="B141" s="29">
        <v>10.26</v>
      </c>
      <c r="C141" s="32">
        <v>10.06</v>
      </c>
    </row>
    <row r="142" spans="1:3" ht="16.8" thickBot="1" x14ac:dyDescent="0.3">
      <c r="A142" s="31">
        <v>1140</v>
      </c>
      <c r="B142" s="29">
        <v>10.27</v>
      </c>
      <c r="C142" s="32">
        <v>10.09</v>
      </c>
    </row>
    <row r="143" spans="1:3" ht="16.8" thickBot="1" x14ac:dyDescent="0.3">
      <c r="A143" s="31">
        <v>1145</v>
      </c>
      <c r="B143" s="29">
        <v>10.27</v>
      </c>
      <c r="C143" s="32">
        <v>10.07</v>
      </c>
    </row>
    <row r="144" spans="1:3" ht="16.8" thickBot="1" x14ac:dyDescent="0.3">
      <c r="A144" s="31">
        <v>1170</v>
      </c>
      <c r="B144" s="29">
        <v>10.28</v>
      </c>
      <c r="C144" s="32">
        <v>10.1</v>
      </c>
    </row>
    <row r="145" spans="1:3" ht="16.8" thickBot="1" x14ac:dyDescent="0.3">
      <c r="A145" s="31">
        <v>1190</v>
      </c>
      <c r="B145" s="29">
        <v>10.28</v>
      </c>
      <c r="C145" s="32">
        <v>10.09</v>
      </c>
    </row>
    <row r="146" spans="1:3" ht="16.8" thickBot="1" x14ac:dyDescent="0.3">
      <c r="A146" s="31">
        <v>1201</v>
      </c>
      <c r="B146" s="29">
        <v>10.29</v>
      </c>
      <c r="C146" s="32">
        <v>10.09</v>
      </c>
    </row>
    <row r="147" spans="1:3" ht="16.8" thickBot="1" x14ac:dyDescent="0.3">
      <c r="A147" s="31">
        <v>1236</v>
      </c>
      <c r="B147" s="29">
        <v>10.31</v>
      </c>
      <c r="C147" s="32">
        <v>10.119999999999999</v>
      </c>
    </row>
    <row r="148" spans="1:3" ht="16.8" thickBot="1" x14ac:dyDescent="0.3">
      <c r="A148" s="31">
        <v>1279</v>
      </c>
      <c r="B148" s="29">
        <v>10.34</v>
      </c>
      <c r="C148" s="32">
        <v>10.14</v>
      </c>
    </row>
    <row r="149" spans="1:3" ht="16.8" thickBot="1" x14ac:dyDescent="0.3">
      <c r="A149" s="31">
        <v>1310</v>
      </c>
      <c r="B149" s="29">
        <v>10.35</v>
      </c>
      <c r="C149" s="32">
        <v>10.14</v>
      </c>
    </row>
    <row r="150" spans="1:3" ht="16.8" thickBot="1" x14ac:dyDescent="0.3">
      <c r="A150" s="31">
        <v>1323</v>
      </c>
      <c r="B150" s="29">
        <v>10.35</v>
      </c>
      <c r="C150" s="32">
        <v>10.14</v>
      </c>
    </row>
    <row r="151" spans="1:3" ht="16.8" thickBot="1" x14ac:dyDescent="0.3">
      <c r="A151" s="31">
        <v>1370</v>
      </c>
      <c r="B151" s="29">
        <v>10.36</v>
      </c>
      <c r="C151" s="32">
        <v>10.15</v>
      </c>
    </row>
    <row r="152" spans="1:3" ht="16.8" thickBot="1" x14ac:dyDescent="0.3">
      <c r="A152" s="31">
        <v>1415</v>
      </c>
      <c r="B152" s="29">
        <v>10.4</v>
      </c>
      <c r="C152" s="32">
        <v>10.210000000000001</v>
      </c>
    </row>
    <row r="153" spans="1:3" ht="16.8" thickBot="1" x14ac:dyDescent="0.3">
      <c r="A153" s="31">
        <v>1440</v>
      </c>
      <c r="B153" s="29">
        <v>10.42</v>
      </c>
      <c r="C153" s="32">
        <v>10.220000000000001</v>
      </c>
    </row>
    <row r="154" spans="1:3" ht="16.8" thickBot="1" x14ac:dyDescent="0.3">
      <c r="A154" s="31">
        <v>1462</v>
      </c>
      <c r="B154" s="29">
        <v>10.44</v>
      </c>
      <c r="C154" s="32">
        <v>10.25</v>
      </c>
    </row>
    <row r="155" spans="1:3" ht="16.8" thickBot="1" x14ac:dyDescent="0.3">
      <c r="A155" s="31">
        <v>1509</v>
      </c>
      <c r="B155" s="29">
        <v>10.47</v>
      </c>
      <c r="C155" s="32">
        <v>10.29</v>
      </c>
    </row>
    <row r="156" spans="1:3" ht="16.8" thickBot="1" x14ac:dyDescent="0.3">
      <c r="A156" s="31">
        <v>1555</v>
      </c>
      <c r="B156" s="29">
        <v>10.49</v>
      </c>
      <c r="C156" s="32">
        <v>10.31</v>
      </c>
    </row>
    <row r="157" spans="1:3" ht="16.8" thickBot="1" x14ac:dyDescent="0.3">
      <c r="A157" s="31">
        <v>1602</v>
      </c>
      <c r="B157" s="29">
        <v>10.52</v>
      </c>
      <c r="C157" s="32">
        <v>10.33</v>
      </c>
    </row>
    <row r="158" spans="1:3" ht="16.8" thickBot="1" x14ac:dyDescent="0.3">
      <c r="A158" s="31">
        <v>1644</v>
      </c>
      <c r="B158" s="29">
        <v>10.55</v>
      </c>
      <c r="C158" s="32">
        <v>10.37</v>
      </c>
    </row>
    <row r="159" spans="1:3" ht="16.8" thickBot="1" x14ac:dyDescent="0.3">
      <c r="A159" s="31">
        <v>1688</v>
      </c>
      <c r="B159" s="29">
        <v>10.56</v>
      </c>
      <c r="C159" s="32">
        <v>10.37</v>
      </c>
    </row>
    <row r="160" spans="1:3" ht="16.8" thickBot="1" x14ac:dyDescent="0.3">
      <c r="A160" s="31">
        <v>1735</v>
      </c>
      <c r="B160" s="29">
        <v>10.58</v>
      </c>
      <c r="C160" s="32">
        <v>10.38</v>
      </c>
    </row>
    <row r="161" spans="1:5" ht="16.8" thickBot="1" x14ac:dyDescent="0.3">
      <c r="A161" s="31">
        <v>1782</v>
      </c>
      <c r="B161" s="29">
        <v>10.61</v>
      </c>
      <c r="C161" s="32">
        <v>10.42</v>
      </c>
    </row>
    <row r="162" spans="1:5" ht="16.8" thickBot="1" x14ac:dyDescent="0.3">
      <c r="A162" s="31">
        <v>1800</v>
      </c>
      <c r="B162" s="29">
        <v>10.62</v>
      </c>
      <c r="C162" s="32">
        <v>10.44</v>
      </c>
      <c r="D162">
        <f>(B162/100+1)^(1/12)-1</f>
        <v>8.4463641548930823E-3</v>
      </c>
      <c r="E162">
        <f>D162*100</f>
        <v>0.84463641548930823</v>
      </c>
    </row>
    <row r="163" spans="1:5" ht="16.8" thickBot="1" x14ac:dyDescent="0.3">
      <c r="A163" s="31">
        <v>1873</v>
      </c>
      <c r="B163" s="29">
        <v>10.66</v>
      </c>
      <c r="C163" s="32">
        <v>10.47</v>
      </c>
    </row>
    <row r="164" spans="1:5" ht="16.8" thickBot="1" x14ac:dyDescent="0.3">
      <c r="A164" s="31">
        <v>1922</v>
      </c>
      <c r="B164" s="29">
        <v>10.69</v>
      </c>
      <c r="C164" s="32">
        <v>10.49</v>
      </c>
    </row>
    <row r="165" spans="1:5" ht="16.8" thickBot="1" x14ac:dyDescent="0.3">
      <c r="A165" s="31">
        <v>1964</v>
      </c>
      <c r="B165" s="29">
        <v>10.71</v>
      </c>
      <c r="C165" s="32">
        <v>10.5</v>
      </c>
    </row>
    <row r="166" spans="1:5" ht="16.8" thickBot="1" x14ac:dyDescent="0.3">
      <c r="A166" s="31">
        <v>2055</v>
      </c>
      <c r="B166" s="29">
        <v>10.75</v>
      </c>
      <c r="C166" s="32">
        <v>10.54</v>
      </c>
    </row>
    <row r="167" spans="1:5" ht="16.8" thickBot="1" x14ac:dyDescent="0.3">
      <c r="A167" s="31">
        <v>2100</v>
      </c>
      <c r="B167" s="29">
        <v>10.77</v>
      </c>
      <c r="C167" s="32">
        <v>10.56</v>
      </c>
    </row>
    <row r="168" spans="1:5" ht="16.8" thickBot="1" x14ac:dyDescent="0.3">
      <c r="A168" s="31">
        <v>2146</v>
      </c>
      <c r="B168" s="29">
        <v>10.78</v>
      </c>
      <c r="C168" s="32">
        <v>10.58</v>
      </c>
    </row>
    <row r="169" spans="1:5" ht="16.8" thickBot="1" x14ac:dyDescent="0.3">
      <c r="A169" s="31">
        <v>2160</v>
      </c>
      <c r="B169" s="29">
        <v>10.79</v>
      </c>
      <c r="C169" s="32">
        <v>10.59</v>
      </c>
    </row>
    <row r="170" spans="1:5" ht="16.8" thickBot="1" x14ac:dyDescent="0.3">
      <c r="A170" s="31">
        <v>2238</v>
      </c>
      <c r="B170" s="29">
        <v>10.81</v>
      </c>
      <c r="C170" s="32">
        <v>10.61</v>
      </c>
    </row>
    <row r="171" spans="1:5" ht="16.8" thickBot="1" x14ac:dyDescent="0.3">
      <c r="A171" s="31">
        <v>2286</v>
      </c>
      <c r="B171" s="29">
        <v>10.83</v>
      </c>
      <c r="C171" s="32">
        <v>10.63</v>
      </c>
    </row>
    <row r="172" spans="1:5" ht="16.8" thickBot="1" x14ac:dyDescent="0.3">
      <c r="A172" s="31">
        <v>2329</v>
      </c>
      <c r="B172" s="29">
        <v>10.85</v>
      </c>
      <c r="C172" s="32">
        <v>10.66</v>
      </c>
    </row>
    <row r="173" spans="1:5" ht="16.8" thickBot="1" x14ac:dyDescent="0.3">
      <c r="A173" s="31">
        <v>2419</v>
      </c>
      <c r="B173" s="29">
        <v>10.87</v>
      </c>
      <c r="C173" s="32">
        <v>10.66</v>
      </c>
    </row>
    <row r="174" spans="1:5" ht="16.8" thickBot="1" x14ac:dyDescent="0.3">
      <c r="A174" s="31">
        <v>2468</v>
      </c>
      <c r="B174" s="29">
        <v>10.89</v>
      </c>
      <c r="C174" s="32">
        <v>10.68</v>
      </c>
    </row>
    <row r="175" spans="1:5" ht="16.8" thickBot="1" x14ac:dyDescent="0.3">
      <c r="A175" s="31">
        <v>2511</v>
      </c>
      <c r="B175" s="29">
        <v>10.9</v>
      </c>
      <c r="C175" s="32">
        <v>10.7</v>
      </c>
    </row>
    <row r="176" spans="1:5" ht="16.8" thickBot="1" x14ac:dyDescent="0.3">
      <c r="A176" s="31">
        <v>2520</v>
      </c>
      <c r="B176" s="29">
        <v>10.91</v>
      </c>
      <c r="C176" s="32">
        <v>10.71</v>
      </c>
    </row>
    <row r="177" spans="1:3" ht="16.8" thickBot="1" x14ac:dyDescent="0.3">
      <c r="A177" s="31">
        <v>2604</v>
      </c>
      <c r="B177" s="29">
        <v>10.93</v>
      </c>
      <c r="C177" s="32">
        <v>10.72</v>
      </c>
    </row>
    <row r="178" spans="1:3" ht="16.8" thickBot="1" x14ac:dyDescent="0.3">
      <c r="A178" s="31">
        <v>2651</v>
      </c>
      <c r="B178" s="29">
        <v>10.94</v>
      </c>
      <c r="C178" s="32">
        <v>10.72</v>
      </c>
    </row>
    <row r="179" spans="1:3" ht="16.8" thickBot="1" x14ac:dyDescent="0.3">
      <c r="A179" s="31">
        <v>2695</v>
      </c>
      <c r="B179" s="29">
        <v>10.95</v>
      </c>
      <c r="C179" s="32">
        <v>10.73</v>
      </c>
    </row>
    <row r="180" spans="1:3" ht="16.8" thickBot="1" x14ac:dyDescent="0.3">
      <c r="A180" s="31">
        <v>2784</v>
      </c>
      <c r="B180" s="29">
        <v>10.97</v>
      </c>
      <c r="C180" s="32">
        <v>10.76</v>
      </c>
    </row>
    <row r="181" spans="1:3" ht="16.8" thickBot="1" x14ac:dyDescent="0.3">
      <c r="A181" s="31">
        <v>2832</v>
      </c>
      <c r="B181" s="29">
        <v>10.99</v>
      </c>
      <c r="C181" s="32">
        <v>10.77</v>
      </c>
    </row>
    <row r="182" spans="1:3" ht="16.8" thickBot="1" x14ac:dyDescent="0.3">
      <c r="A182" s="31">
        <v>2862</v>
      </c>
      <c r="B182" s="29">
        <v>10.99</v>
      </c>
      <c r="C182" s="32">
        <v>10.78</v>
      </c>
    </row>
    <row r="183" spans="1:3" ht="16.8" thickBot="1" x14ac:dyDescent="0.3">
      <c r="A183" s="31">
        <v>2876</v>
      </c>
      <c r="B183" s="29">
        <v>11</v>
      </c>
      <c r="C183" s="32">
        <v>10.79</v>
      </c>
    </row>
    <row r="184" spans="1:3" ht="16.8" thickBot="1" x14ac:dyDescent="0.3">
      <c r="A184" s="31">
        <v>2881</v>
      </c>
      <c r="B184" s="29">
        <v>11</v>
      </c>
      <c r="C184" s="32">
        <v>10.79</v>
      </c>
    </row>
    <row r="185" spans="1:3" ht="16.8" thickBot="1" x14ac:dyDescent="0.3">
      <c r="A185" s="31">
        <v>2969</v>
      </c>
      <c r="B185" s="29">
        <v>11.02</v>
      </c>
      <c r="C185" s="32">
        <v>10.8</v>
      </c>
    </row>
    <row r="186" spans="1:3" ht="16.8" thickBot="1" x14ac:dyDescent="0.3">
      <c r="A186" s="31">
        <v>3016</v>
      </c>
      <c r="B186" s="29">
        <v>11.03</v>
      </c>
      <c r="C186" s="32">
        <v>10.8</v>
      </c>
    </row>
    <row r="187" spans="1:3" ht="16.8" thickBot="1" x14ac:dyDescent="0.3">
      <c r="A187" s="31">
        <v>3060</v>
      </c>
      <c r="B187" s="29">
        <v>11.03</v>
      </c>
      <c r="C187" s="32">
        <v>10.82</v>
      </c>
    </row>
    <row r="188" spans="1:3" ht="16.8" thickBot="1" x14ac:dyDescent="0.3">
      <c r="A188" s="31">
        <v>3105</v>
      </c>
      <c r="B188" s="29">
        <v>11.04</v>
      </c>
      <c r="C188" s="32">
        <v>10.82</v>
      </c>
    </row>
    <row r="189" spans="1:3" ht="16.8" thickBot="1" x14ac:dyDescent="0.3">
      <c r="A189" s="31">
        <v>3149</v>
      </c>
      <c r="B189" s="29">
        <v>11.04</v>
      </c>
      <c r="C189" s="32">
        <v>10.82</v>
      </c>
    </row>
    <row r="190" spans="1:3" ht="16.8" thickBot="1" x14ac:dyDescent="0.3">
      <c r="A190" s="31">
        <v>3196</v>
      </c>
      <c r="B190" s="29">
        <v>11.05</v>
      </c>
      <c r="C190" s="32">
        <v>10.82</v>
      </c>
    </row>
    <row r="191" spans="1:3" ht="16.8" thickBot="1" x14ac:dyDescent="0.3">
      <c r="A191" s="31">
        <v>3240</v>
      </c>
      <c r="B191" s="29">
        <v>11.05</v>
      </c>
      <c r="C191" s="32">
        <v>10.84</v>
      </c>
    </row>
    <row r="192" spans="1:3" ht="16.8" thickBot="1" x14ac:dyDescent="0.3">
      <c r="A192" s="31">
        <v>3241</v>
      </c>
      <c r="B192" s="29">
        <v>11.05</v>
      </c>
      <c r="C192" s="32">
        <v>10.84</v>
      </c>
    </row>
    <row r="193" spans="1:3" ht="16.8" thickBot="1" x14ac:dyDescent="0.3">
      <c r="A193" s="31">
        <v>3336</v>
      </c>
      <c r="B193" s="29">
        <v>11.07</v>
      </c>
      <c r="C193" s="32">
        <v>10.85</v>
      </c>
    </row>
    <row r="194" spans="1:3" ht="16.8" thickBot="1" x14ac:dyDescent="0.3">
      <c r="A194" s="31">
        <v>3381</v>
      </c>
      <c r="B194" s="29">
        <v>11.07</v>
      </c>
      <c r="C194" s="32">
        <v>10.86</v>
      </c>
    </row>
    <row r="195" spans="1:3" ht="16.8" thickBot="1" x14ac:dyDescent="0.3">
      <c r="A195" s="31">
        <v>3427</v>
      </c>
      <c r="B195" s="29">
        <v>11.08</v>
      </c>
      <c r="C195" s="32">
        <v>10.87</v>
      </c>
    </row>
    <row r="196" spans="1:3" ht="16.8" thickBot="1" x14ac:dyDescent="0.3">
      <c r="A196" s="31">
        <v>3514</v>
      </c>
      <c r="B196" s="29">
        <v>11.08</v>
      </c>
      <c r="C196" s="32">
        <v>10.87</v>
      </c>
    </row>
    <row r="197" spans="1:3" ht="16.8" thickBot="1" x14ac:dyDescent="0.3">
      <c r="A197" s="31">
        <v>3602</v>
      </c>
      <c r="B197" s="29">
        <v>11.09</v>
      </c>
      <c r="C197" s="32">
        <v>10.88</v>
      </c>
    </row>
    <row r="198" spans="1:3" ht="16.8" thickBot="1" x14ac:dyDescent="0.3">
      <c r="A198" s="31">
        <v>3606</v>
      </c>
      <c r="B198" s="29">
        <v>11.09</v>
      </c>
      <c r="C198" s="32">
        <v>10.88</v>
      </c>
    </row>
    <row r="199" spans="1:3" ht="16.8" thickBot="1" x14ac:dyDescent="0.3">
      <c r="A199" s="31">
        <v>3700</v>
      </c>
      <c r="B199" s="29">
        <v>11.1</v>
      </c>
      <c r="C199" s="32">
        <v>10.9</v>
      </c>
    </row>
    <row r="200" spans="1:3" ht="16.8" thickBot="1" x14ac:dyDescent="0.3">
      <c r="A200" s="31">
        <v>3791</v>
      </c>
      <c r="B200" s="29">
        <v>11.11</v>
      </c>
      <c r="C200" s="32">
        <v>10.9</v>
      </c>
    </row>
    <row r="201" spans="1:3" ht="16.8" thickBot="1" x14ac:dyDescent="0.3">
      <c r="A201" s="31">
        <v>3882</v>
      </c>
      <c r="B201" s="29">
        <v>11.11</v>
      </c>
      <c r="C201" s="32">
        <v>10.9</v>
      </c>
    </row>
    <row r="202" spans="1:3" ht="16.8" thickBot="1" x14ac:dyDescent="0.3">
      <c r="A202" s="31">
        <v>3960</v>
      </c>
      <c r="B202" s="29">
        <v>11.12</v>
      </c>
      <c r="C202" s="32">
        <v>10.92</v>
      </c>
    </row>
    <row r="203" spans="1:3" ht="16.8" thickBot="1" x14ac:dyDescent="0.3">
      <c r="A203" s="31">
        <v>3973</v>
      </c>
      <c r="B203" s="29">
        <v>11.12</v>
      </c>
      <c r="C203" s="32">
        <v>10.92</v>
      </c>
    </row>
    <row r="204" spans="1:3" ht="16.8" thickBot="1" x14ac:dyDescent="0.3">
      <c r="A204" s="31">
        <v>4065</v>
      </c>
      <c r="B204" s="29">
        <v>11.13</v>
      </c>
      <c r="C204" s="32">
        <v>10.92</v>
      </c>
    </row>
    <row r="205" spans="1:3" ht="16.8" thickBot="1" x14ac:dyDescent="0.3">
      <c r="A205" s="31">
        <v>4113</v>
      </c>
      <c r="B205" s="29">
        <v>11.13</v>
      </c>
      <c r="C205" s="32">
        <v>10.93</v>
      </c>
    </row>
    <row r="206" spans="1:3" ht="16.8" thickBot="1" x14ac:dyDescent="0.3">
      <c r="A206" s="31">
        <v>4156</v>
      </c>
      <c r="B206" s="29">
        <v>11.14</v>
      </c>
      <c r="C206" s="32">
        <v>10.94</v>
      </c>
    </row>
    <row r="207" spans="1:3" ht="16.8" thickBot="1" x14ac:dyDescent="0.3">
      <c r="A207" s="31">
        <v>4246</v>
      </c>
      <c r="B207" s="29">
        <v>11.16</v>
      </c>
      <c r="C207" s="32">
        <v>10.95</v>
      </c>
    </row>
    <row r="208" spans="1:3" ht="16.8" thickBot="1" x14ac:dyDescent="0.3">
      <c r="A208" s="31">
        <v>4320</v>
      </c>
      <c r="B208" s="29">
        <v>11.18</v>
      </c>
      <c r="C208" s="32">
        <v>10.98</v>
      </c>
    </row>
    <row r="209" spans="1:3" ht="16.8" thickBot="1" x14ac:dyDescent="0.3">
      <c r="A209" s="31">
        <v>4337</v>
      </c>
      <c r="B209" s="29">
        <v>11.18</v>
      </c>
      <c r="C209" s="32">
        <v>10.98</v>
      </c>
    </row>
    <row r="210" spans="1:3" ht="16.8" thickBot="1" x14ac:dyDescent="0.3">
      <c r="A210" s="31">
        <v>4430</v>
      </c>
      <c r="B210" s="29">
        <v>11.2</v>
      </c>
      <c r="C210" s="32">
        <v>11</v>
      </c>
    </row>
    <row r="211" spans="1:3" ht="16.8" thickBot="1" x14ac:dyDescent="0.3">
      <c r="A211" s="31">
        <v>4521</v>
      </c>
      <c r="B211" s="29">
        <v>11.22</v>
      </c>
      <c r="C211" s="32">
        <v>11.02</v>
      </c>
    </row>
    <row r="212" spans="1:3" ht="16.8" thickBot="1" x14ac:dyDescent="0.3">
      <c r="A212" s="31">
        <v>4610</v>
      </c>
      <c r="B212" s="29">
        <v>11.24</v>
      </c>
      <c r="C212" s="32">
        <v>11.03</v>
      </c>
    </row>
    <row r="213" spans="1:3" ht="16.8" thickBot="1" x14ac:dyDescent="0.3">
      <c r="A213" s="31">
        <v>4680</v>
      </c>
      <c r="B213" s="29">
        <v>11.25</v>
      </c>
      <c r="C213" s="32">
        <v>11.04</v>
      </c>
    </row>
    <row r="214" spans="1:3" ht="16.8" thickBot="1" x14ac:dyDescent="0.3">
      <c r="A214" s="31">
        <v>4702</v>
      </c>
      <c r="B214" s="29">
        <v>11.26</v>
      </c>
      <c r="C214" s="32">
        <v>11.05</v>
      </c>
    </row>
    <row r="215" spans="1:3" ht="16.8" thickBot="1" x14ac:dyDescent="0.3">
      <c r="A215" s="31">
        <v>4795</v>
      </c>
      <c r="B215" s="29">
        <v>11.27</v>
      </c>
      <c r="C215" s="32">
        <v>11.07</v>
      </c>
    </row>
    <row r="216" spans="1:3" ht="16.8" thickBot="1" x14ac:dyDescent="0.3">
      <c r="A216" s="31">
        <v>4842</v>
      </c>
      <c r="B216" s="29">
        <v>11.28</v>
      </c>
      <c r="C216" s="32">
        <v>11.07</v>
      </c>
    </row>
    <row r="217" spans="1:3" ht="16.8" thickBot="1" x14ac:dyDescent="0.3">
      <c r="A217" s="31">
        <v>4886</v>
      </c>
      <c r="B217" s="29">
        <v>11.29</v>
      </c>
      <c r="C217" s="32">
        <v>11.08</v>
      </c>
    </row>
    <row r="218" spans="1:3" ht="16.8" thickBot="1" x14ac:dyDescent="0.3">
      <c r="A218" s="31">
        <v>4975</v>
      </c>
      <c r="B218" s="29">
        <v>11.32</v>
      </c>
      <c r="C218" s="32">
        <v>11.11</v>
      </c>
    </row>
    <row r="219" spans="1:3" ht="16.8" thickBot="1" x14ac:dyDescent="0.3">
      <c r="A219" s="31">
        <v>5040</v>
      </c>
      <c r="B219" s="29">
        <v>11.34</v>
      </c>
      <c r="C219" s="32">
        <v>11.13</v>
      </c>
    </row>
    <row r="220" spans="1:3" ht="16.8" thickBot="1" x14ac:dyDescent="0.3">
      <c r="A220" s="31">
        <v>5067</v>
      </c>
      <c r="B220" s="29">
        <v>11.35</v>
      </c>
      <c r="C220" s="32">
        <v>11.14</v>
      </c>
    </row>
    <row r="221" spans="1:3" ht="16.8" thickBot="1" x14ac:dyDescent="0.3">
      <c r="A221" s="31">
        <v>5160</v>
      </c>
      <c r="B221" s="29">
        <v>11.38</v>
      </c>
      <c r="C221" s="32">
        <v>11.16</v>
      </c>
    </row>
    <row r="222" spans="1:3" ht="16.8" thickBot="1" x14ac:dyDescent="0.3">
      <c r="A222" s="31">
        <v>5207</v>
      </c>
      <c r="B222" s="29">
        <v>11.39</v>
      </c>
      <c r="C222" s="32">
        <v>11.17</v>
      </c>
    </row>
    <row r="223" spans="1:3" ht="16.8" thickBot="1" x14ac:dyDescent="0.3">
      <c r="A223" s="31">
        <v>5251</v>
      </c>
      <c r="B223" s="29">
        <v>11.4</v>
      </c>
      <c r="C223" s="32">
        <v>11.19</v>
      </c>
    </row>
    <row r="224" spans="1:3" ht="16.8" thickBot="1" x14ac:dyDescent="0.3">
      <c r="A224" s="31">
        <v>5341</v>
      </c>
      <c r="B224" s="29">
        <v>11.43</v>
      </c>
      <c r="C224" s="32">
        <v>11.2</v>
      </c>
    </row>
    <row r="225" spans="1:3" ht="16.8" thickBot="1" x14ac:dyDescent="0.3">
      <c r="A225" s="31">
        <v>5401</v>
      </c>
      <c r="B225" s="29">
        <v>11.44</v>
      </c>
      <c r="C225" s="32">
        <v>11.22</v>
      </c>
    </row>
    <row r="226" spans="1:3" ht="16.8" thickBot="1" x14ac:dyDescent="0.3">
      <c r="A226" s="31">
        <v>5433</v>
      </c>
      <c r="B226" s="29">
        <v>11.45</v>
      </c>
      <c r="C226" s="32">
        <v>11.23</v>
      </c>
    </row>
    <row r="227" spans="1:3" ht="16.8" thickBot="1" x14ac:dyDescent="0.3">
      <c r="A227" s="31">
        <v>5527</v>
      </c>
      <c r="B227" s="29">
        <v>11.48</v>
      </c>
      <c r="C227" s="32">
        <v>11.26</v>
      </c>
    </row>
    <row r="228" spans="1:3" ht="16.8" thickBot="1" x14ac:dyDescent="0.3">
      <c r="A228" s="31">
        <v>5580</v>
      </c>
      <c r="B228" s="29">
        <v>11.49</v>
      </c>
      <c r="C228" s="32">
        <v>11.28</v>
      </c>
    </row>
    <row r="229" spans="1:3" ht="16.8" thickBot="1" x14ac:dyDescent="0.3">
      <c r="A229" s="31">
        <v>5620</v>
      </c>
      <c r="B229" s="29">
        <v>11.5</v>
      </c>
      <c r="C229" s="32">
        <v>11.28</v>
      </c>
    </row>
    <row r="230" spans="1:3" ht="16.8" thickBot="1" x14ac:dyDescent="0.3">
      <c r="A230" s="31">
        <v>5706</v>
      </c>
      <c r="B230" s="29">
        <v>11.52</v>
      </c>
      <c r="C230" s="32">
        <v>11.3</v>
      </c>
    </row>
    <row r="231" spans="1:3" ht="16.8" thickBot="1" x14ac:dyDescent="0.3">
      <c r="A231" s="31">
        <v>5800</v>
      </c>
      <c r="B231" s="29">
        <v>11.54</v>
      </c>
      <c r="C231" s="32">
        <v>11.32</v>
      </c>
    </row>
    <row r="232" spans="1:3" ht="16.8" thickBot="1" x14ac:dyDescent="0.3">
      <c r="A232" s="31">
        <v>5891</v>
      </c>
      <c r="B232" s="29">
        <v>11.56</v>
      </c>
      <c r="C232" s="32">
        <v>11.34</v>
      </c>
    </row>
    <row r="233" spans="1:3" ht="16.8" thickBot="1" x14ac:dyDescent="0.3">
      <c r="A233" s="31">
        <v>5982</v>
      </c>
      <c r="B233" s="29">
        <v>11.58</v>
      </c>
      <c r="C233" s="32">
        <v>11.36</v>
      </c>
    </row>
    <row r="234" spans="1:3" ht="16.8" thickBot="1" x14ac:dyDescent="0.3">
      <c r="A234" s="31">
        <v>6073</v>
      </c>
      <c r="B234" s="29">
        <v>11.6</v>
      </c>
      <c r="C234" s="32">
        <v>11.38</v>
      </c>
    </row>
    <row r="235" spans="1:3" ht="16.8" thickBot="1" x14ac:dyDescent="0.3">
      <c r="A235" s="31">
        <v>6164</v>
      </c>
      <c r="B235" s="29">
        <v>11.62</v>
      </c>
      <c r="C235" s="32">
        <v>11.4</v>
      </c>
    </row>
    <row r="236" spans="1:3" ht="16.8" thickBot="1" x14ac:dyDescent="0.3">
      <c r="A236" s="31">
        <v>6256</v>
      </c>
      <c r="B236" s="29">
        <v>11.64</v>
      </c>
      <c r="C236" s="32">
        <v>11.41</v>
      </c>
    </row>
    <row r="237" spans="1:3" ht="16.8" thickBot="1" x14ac:dyDescent="0.3">
      <c r="A237" s="31">
        <v>6347</v>
      </c>
      <c r="B237" s="29">
        <v>11.65</v>
      </c>
      <c r="C237" s="32">
        <v>11.44</v>
      </c>
    </row>
    <row r="238" spans="1:3" ht="16.8" thickBot="1" x14ac:dyDescent="0.3">
      <c r="A238" s="31">
        <v>6437</v>
      </c>
      <c r="B238" s="29">
        <v>11.67</v>
      </c>
      <c r="C238" s="32">
        <v>11.45</v>
      </c>
    </row>
    <row r="239" spans="1:3" ht="16.8" thickBot="1" x14ac:dyDescent="0.3">
      <c r="A239" s="31">
        <v>6528</v>
      </c>
      <c r="B239" s="29">
        <v>11.69</v>
      </c>
      <c r="C239" s="32">
        <v>11.47</v>
      </c>
    </row>
    <row r="240" spans="1:3" ht="16.8" thickBot="1" x14ac:dyDescent="0.3">
      <c r="A240" s="31">
        <v>6621</v>
      </c>
      <c r="B240" s="29">
        <v>11.7</v>
      </c>
      <c r="C240" s="32">
        <v>11.48</v>
      </c>
    </row>
    <row r="241" spans="1:3" ht="16.8" thickBot="1" x14ac:dyDescent="0.3">
      <c r="A241" s="31">
        <v>6712</v>
      </c>
      <c r="B241" s="29">
        <v>11.72</v>
      </c>
      <c r="C241" s="32">
        <v>11.5</v>
      </c>
    </row>
    <row r="242" spans="1:3" ht="16.8" thickBot="1" x14ac:dyDescent="0.3">
      <c r="A242" s="31">
        <v>6802</v>
      </c>
      <c r="B242" s="29">
        <v>11.74</v>
      </c>
      <c r="C242" s="32">
        <v>11.52</v>
      </c>
    </row>
    <row r="243" spans="1:3" ht="16.8" thickBot="1" x14ac:dyDescent="0.3">
      <c r="A243" s="31">
        <v>6894</v>
      </c>
      <c r="B243" s="29">
        <v>11.75</v>
      </c>
      <c r="C243" s="32">
        <v>11.53</v>
      </c>
    </row>
    <row r="244" spans="1:3" ht="16.8" thickBot="1" x14ac:dyDescent="0.3">
      <c r="A244" s="31">
        <v>6987</v>
      </c>
      <c r="B244" s="29">
        <v>11.77</v>
      </c>
      <c r="C244" s="32">
        <v>11.55</v>
      </c>
    </row>
    <row r="245" spans="1:3" ht="16.8" thickBot="1" x14ac:dyDescent="0.3">
      <c r="A245" s="31">
        <v>7078</v>
      </c>
      <c r="B245" s="29">
        <v>11.78</v>
      </c>
      <c r="C245" s="32">
        <v>11.56</v>
      </c>
    </row>
    <row r="246" spans="1:3" ht="16.8" thickBot="1" x14ac:dyDescent="0.3">
      <c r="A246" s="31">
        <v>7167</v>
      </c>
      <c r="B246" s="29">
        <v>11.79</v>
      </c>
      <c r="C246" s="32">
        <v>11.57</v>
      </c>
    </row>
    <row r="247" spans="1:3" ht="16.8" thickBot="1" x14ac:dyDescent="0.3">
      <c r="A247" s="31">
        <v>7200</v>
      </c>
      <c r="B247" s="29">
        <v>11.8</v>
      </c>
      <c r="C247" s="32">
        <v>11.57</v>
      </c>
    </row>
    <row r="248" spans="1:3" ht="16.8" thickBot="1" x14ac:dyDescent="0.3">
      <c r="A248" s="31">
        <v>7259</v>
      </c>
      <c r="B248" s="29">
        <v>11.81</v>
      </c>
      <c r="C248" s="32">
        <v>11.59</v>
      </c>
    </row>
    <row r="249" spans="1:3" ht="16.8" thickBot="1" x14ac:dyDescent="0.3">
      <c r="A249" s="31">
        <v>7354</v>
      </c>
      <c r="B249" s="29">
        <v>11.82</v>
      </c>
      <c r="C249" s="32">
        <v>11.6</v>
      </c>
    </row>
    <row r="250" spans="1:3" ht="16.8" thickBot="1" x14ac:dyDescent="0.3">
      <c r="A250" s="31">
        <v>7447</v>
      </c>
      <c r="B250" s="29">
        <v>11.83</v>
      </c>
      <c r="C250" s="32">
        <v>11.61</v>
      </c>
    </row>
    <row r="251" spans="1:3" ht="16.8" thickBot="1" x14ac:dyDescent="0.3">
      <c r="A251" s="31">
        <v>7532</v>
      </c>
      <c r="B251" s="29">
        <v>11.84</v>
      </c>
      <c r="C251" s="32">
        <v>11.62</v>
      </c>
    </row>
    <row r="252" spans="1:3" ht="16.8" thickBot="1" x14ac:dyDescent="0.3">
      <c r="A252" s="31">
        <v>7624</v>
      </c>
      <c r="B252" s="29">
        <v>11.86</v>
      </c>
      <c r="C252" s="32">
        <v>11.64</v>
      </c>
    </row>
    <row r="253" spans="1:3" ht="16.8" thickBot="1" x14ac:dyDescent="0.3">
      <c r="A253" s="31">
        <v>7718</v>
      </c>
      <c r="B253" s="29">
        <v>11.87</v>
      </c>
      <c r="C253" s="32">
        <v>11.65</v>
      </c>
    </row>
    <row r="254" spans="1:3" ht="16.8" thickBot="1" x14ac:dyDescent="0.3">
      <c r="A254" s="31">
        <v>7809</v>
      </c>
      <c r="B254" s="29">
        <v>11.88</v>
      </c>
      <c r="C254" s="32">
        <v>11.66</v>
      </c>
    </row>
    <row r="255" spans="1:3" ht="16.8" thickBot="1" x14ac:dyDescent="0.3">
      <c r="A255" s="31">
        <v>7897</v>
      </c>
      <c r="B255" s="29">
        <v>11.89</v>
      </c>
      <c r="C255" s="32">
        <v>11.67</v>
      </c>
    </row>
    <row r="256" spans="1:3" ht="16.8" thickBot="1" x14ac:dyDescent="0.3">
      <c r="A256" s="31">
        <v>7991</v>
      </c>
      <c r="B256" s="29">
        <v>11.9</v>
      </c>
      <c r="C256" s="32">
        <v>11.69</v>
      </c>
    </row>
    <row r="257" spans="1:3" ht="16.8" thickBot="1" x14ac:dyDescent="0.3">
      <c r="A257" s="31">
        <v>8082</v>
      </c>
      <c r="B257" s="29">
        <v>11.91</v>
      </c>
      <c r="C257" s="32">
        <v>11.69</v>
      </c>
    </row>
    <row r="258" spans="1:3" ht="16.8" thickBot="1" x14ac:dyDescent="0.3">
      <c r="A258" s="31">
        <v>8173</v>
      </c>
      <c r="B258" s="29">
        <v>11.92</v>
      </c>
      <c r="C258" s="32">
        <v>11.71</v>
      </c>
    </row>
    <row r="259" spans="1:3" ht="16.8" thickBot="1" x14ac:dyDescent="0.3">
      <c r="A259" s="31">
        <v>8264</v>
      </c>
      <c r="B259" s="29">
        <v>11.93</v>
      </c>
      <c r="C259" s="32">
        <v>11.71</v>
      </c>
    </row>
    <row r="260" spans="1:3" ht="16.8" thickBot="1" x14ac:dyDescent="0.3">
      <c r="A260" s="31">
        <v>8355</v>
      </c>
      <c r="B260" s="29">
        <v>11.94</v>
      </c>
      <c r="C260" s="32">
        <v>11.73</v>
      </c>
    </row>
    <row r="261" spans="1:3" ht="16.8" thickBot="1" x14ac:dyDescent="0.3">
      <c r="A261" s="31">
        <v>8448</v>
      </c>
      <c r="B261" s="29">
        <v>11.95</v>
      </c>
      <c r="C261" s="32">
        <v>11.73</v>
      </c>
    </row>
    <row r="262" spans="1:3" ht="16.8" thickBot="1" x14ac:dyDescent="0.3">
      <c r="A262" s="31">
        <v>8539</v>
      </c>
      <c r="B262" s="29">
        <v>11.96</v>
      </c>
      <c r="C262" s="32">
        <v>11.75</v>
      </c>
    </row>
    <row r="263" spans="1:3" ht="16.8" thickBot="1" x14ac:dyDescent="0.3">
      <c r="A263" s="31">
        <v>8628</v>
      </c>
      <c r="B263" s="29">
        <v>11.97</v>
      </c>
      <c r="C263" s="32">
        <v>11.75</v>
      </c>
    </row>
    <row r="264" spans="1:3" ht="16.8" thickBot="1" x14ac:dyDescent="0.3">
      <c r="A264" s="31">
        <v>8720</v>
      </c>
      <c r="B264" s="29">
        <v>11.98</v>
      </c>
      <c r="C264" s="32">
        <v>11.76</v>
      </c>
    </row>
    <row r="265" spans="1:3" ht="16.8" thickBot="1" x14ac:dyDescent="0.3">
      <c r="A265" s="31">
        <v>8904</v>
      </c>
      <c r="B265" s="29">
        <v>12</v>
      </c>
      <c r="C265" s="32">
        <v>11.77</v>
      </c>
    </row>
    <row r="266" spans="1:3" ht="16.8" thickBot="1" x14ac:dyDescent="0.3">
      <c r="A266" s="31">
        <v>9000</v>
      </c>
      <c r="B266" s="29">
        <v>12.01</v>
      </c>
      <c r="C266" s="32">
        <v>11.78</v>
      </c>
    </row>
    <row r="267" spans="1:3" ht="16.8" thickBot="1" x14ac:dyDescent="0.3">
      <c r="A267" s="31">
        <v>9085</v>
      </c>
      <c r="B267" s="29">
        <v>12.02</v>
      </c>
      <c r="C267" s="32">
        <v>11.8</v>
      </c>
    </row>
    <row r="268" spans="1:3" ht="16.8" thickBot="1" x14ac:dyDescent="0.3">
      <c r="A268" s="31">
        <v>9269</v>
      </c>
      <c r="B268" s="29">
        <v>12.03</v>
      </c>
      <c r="C268" s="32">
        <v>11.81</v>
      </c>
    </row>
    <row r="269" spans="1:3" ht="16.8" thickBot="1" x14ac:dyDescent="0.3">
      <c r="A269" s="31">
        <v>9450</v>
      </c>
      <c r="B269" s="29">
        <v>12.05</v>
      </c>
      <c r="C269" s="32">
        <v>11.82</v>
      </c>
    </row>
    <row r="270" spans="1:3" ht="16.8" thickBot="1" x14ac:dyDescent="0.3">
      <c r="A270" s="31">
        <v>9638</v>
      </c>
      <c r="B270" s="29">
        <v>12.07</v>
      </c>
      <c r="C270" s="32">
        <v>11.84</v>
      </c>
    </row>
    <row r="271" spans="1:3" ht="16.8" thickBot="1" x14ac:dyDescent="0.3">
      <c r="A271" s="31">
        <v>9818</v>
      </c>
      <c r="B271" s="29">
        <v>12.08</v>
      </c>
      <c r="C271" s="32">
        <v>11.86</v>
      </c>
    </row>
    <row r="272" spans="1:3" ht="16.8" thickBot="1" x14ac:dyDescent="0.3">
      <c r="A272" s="31">
        <v>10000</v>
      </c>
      <c r="B272" s="29">
        <v>12.1</v>
      </c>
      <c r="C272" s="32">
        <v>11.87</v>
      </c>
    </row>
    <row r="273" spans="1:3" ht="16.8" thickBot="1" x14ac:dyDescent="0.3">
      <c r="A273" s="31">
        <v>10182</v>
      </c>
      <c r="B273" s="29">
        <v>12.11</v>
      </c>
      <c r="C273" s="32">
        <v>11.88</v>
      </c>
    </row>
    <row r="274" spans="1:3" ht="16.8" thickBot="1" x14ac:dyDescent="0.3">
      <c r="A274" s="31">
        <v>10365</v>
      </c>
      <c r="B274" s="29">
        <v>12.12</v>
      </c>
      <c r="C274" s="32">
        <v>11.9</v>
      </c>
    </row>
    <row r="275" spans="1:3" ht="16.8" thickBot="1" x14ac:dyDescent="0.3">
      <c r="A275" s="31">
        <v>10546</v>
      </c>
      <c r="B275" s="29">
        <v>12.14</v>
      </c>
      <c r="C275" s="32">
        <v>11.91</v>
      </c>
    </row>
    <row r="276" spans="1:3" ht="16.8" thickBot="1" x14ac:dyDescent="0.3">
      <c r="A276" s="31">
        <v>10800</v>
      </c>
      <c r="B276" s="29">
        <v>12.15</v>
      </c>
      <c r="C276" s="32">
        <v>11.92</v>
      </c>
    </row>
    <row r="277" spans="1:3" ht="16.8" thickBot="1" x14ac:dyDescent="0.3">
      <c r="A277" s="31">
        <v>12282</v>
      </c>
      <c r="B277" s="29">
        <v>12.24</v>
      </c>
      <c r="C277" s="32">
        <v>12.01</v>
      </c>
    </row>
  </sheetData>
  <mergeCells count="2">
    <mergeCell ref="A3:A4"/>
    <mergeCell ref="B3:C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494E4C880FE7F4BA51867C93B3F3976" ma:contentTypeVersion="15" ma:contentTypeDescription="Crie um novo documento." ma:contentTypeScope="" ma:versionID="41a20145a2bd248e20fd9ff31a277d87">
  <xsd:schema xmlns:xsd="http://www.w3.org/2001/XMLSchema" xmlns:xs="http://www.w3.org/2001/XMLSchema" xmlns:p="http://schemas.microsoft.com/office/2006/metadata/properties" xmlns:ns1="http://schemas.microsoft.com/sharepoint/v3" xmlns:ns2="768669a8-fa71-4092-a0b2-cc869fdcda5c" xmlns:ns3="a4139fed-168a-4ef9-86db-e231cc27737f" targetNamespace="http://schemas.microsoft.com/office/2006/metadata/properties" ma:root="true" ma:fieldsID="19e65116b4caf5e1af6242115981ffc3" ns1:_="" ns2:_="" ns3:_="">
    <xsd:import namespace="http://schemas.microsoft.com/sharepoint/v3"/>
    <xsd:import namespace="768669a8-fa71-4092-a0b2-cc869fdcda5c"/>
    <xsd:import namespace="a4139fed-168a-4ef9-86db-e231cc2773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riedades da Política de Conformidade Unificada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ção de Interface do Usuário da Política de Conformidade Unificada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8669a8-fa71-4092-a0b2-cc869fdcda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139fed-168a-4ef9-86db-e231cc27737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FD83BC-DE6D-4FE5-9CD7-80823A67DAB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E04DBE5-1DC2-4E72-811B-A3BCDE7C29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8669a8-fa71-4092-a0b2-cc869fdcda5c"/>
    <ds:schemaRef ds:uri="a4139fed-168a-4ef9-86db-e231cc2773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411D4C-3743-4F97-A71E-A238483A12A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PlanoGerencial</vt:lpstr>
      <vt:lpstr>PlanoFunding</vt:lpstr>
      <vt:lpstr>De-Para</vt:lpstr>
      <vt:lpstr>TabelaPrazosMoedaOrigem</vt:lpstr>
      <vt:lpstr>TabelaPrecosTransferencia</vt:lpstr>
      <vt:lpstr>PrecosTransferenciaApurados</vt:lpstr>
      <vt:lpstr>DI Futuro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Porto Marques</cp:lastModifiedBy>
  <cp:lastPrinted>2021-05-12T12:24:51Z</cp:lastPrinted>
  <dcterms:modified xsi:type="dcterms:W3CDTF">2021-11-18T14:20:58Z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9b2e0-2ec4-47e6-afc1-6e3f8b684f6a_Enabled">
    <vt:lpwstr>true</vt:lpwstr>
  </property>
  <property fmtid="{D5CDD505-2E9C-101B-9397-08002B2CF9AE}" pid="3" name="MSIP_Label_6459b2e0-2ec4-47e6-afc1-6e3f8b684f6a_SetDate">
    <vt:lpwstr>2021-04-28T20:28:44Z</vt:lpwstr>
  </property>
  <property fmtid="{D5CDD505-2E9C-101B-9397-08002B2CF9AE}" pid="4" name="MSIP_Label_6459b2e0-2ec4-47e6-afc1-6e3f8b684f6a_Method">
    <vt:lpwstr>Privileged</vt:lpwstr>
  </property>
  <property fmtid="{D5CDD505-2E9C-101B-9397-08002B2CF9AE}" pid="5" name="MSIP_Label_6459b2e0-2ec4-47e6-afc1-6e3f8b684f6a_Name">
    <vt:lpwstr>6459b2e0-2ec4-47e6-afc1-6e3f8b684f6a</vt:lpwstr>
  </property>
  <property fmtid="{D5CDD505-2E9C-101B-9397-08002B2CF9AE}" pid="6" name="MSIP_Label_6459b2e0-2ec4-47e6-afc1-6e3f8b684f6a_SiteId">
    <vt:lpwstr>b417b620-2ae9-4a83-ab6c-7fbd828bda1d</vt:lpwstr>
  </property>
  <property fmtid="{D5CDD505-2E9C-101B-9397-08002B2CF9AE}" pid="7" name="MSIP_Label_6459b2e0-2ec4-47e6-afc1-6e3f8b684f6a_ActionId">
    <vt:lpwstr>35c5da1b-fce6-43d3-a81c-5f67943b5caf</vt:lpwstr>
  </property>
  <property fmtid="{D5CDD505-2E9C-101B-9397-08002B2CF9AE}" pid="8" name="MSIP_Label_6459b2e0-2ec4-47e6-afc1-6e3f8b684f6a_ContentBits">
    <vt:lpwstr>0</vt:lpwstr>
  </property>
  <property fmtid="{D5CDD505-2E9C-101B-9397-08002B2CF9AE}" pid="9" name="ContentTypeId">
    <vt:lpwstr>0x0101000494E4C880FE7F4BA51867C93B3F3976</vt:lpwstr>
  </property>
</Properties>
</file>