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1065" windowWidth="15600" windowHeight="11760" tabRatio="583"/>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'MPS(calc_process)'!$A$1:$I$30</definedName>
    <definedName name="_xlnm.Print_Area" localSheetId="0">'MPS(input)'!$A$1:$K$28</definedName>
    <definedName name="_xlnm.Print_Area" localSheetId="4">'MRS(calc_process)'!$A$1:$I$30</definedName>
    <definedName name="_xlnm.Print_Area" localSheetId="3">'MRS(input)'!$A$1:$L$28</definedName>
  </definedNames>
  <calcPr calcId="145621"/>
</workbook>
</file>

<file path=xl/calcChain.xml><?xml version="1.0" encoding="utf-8"?>
<calcChain xmlns="http://schemas.openxmlformats.org/spreadsheetml/2006/main">
  <c r="K19" i="33" l="1"/>
  <c r="K18" i="33"/>
  <c r="K17" i="33"/>
  <c r="K16" i="33"/>
  <c r="K15" i="33"/>
  <c r="H19" i="33"/>
  <c r="H18" i="33"/>
  <c r="H17" i="33"/>
  <c r="H16" i="33"/>
  <c r="H15" i="33"/>
  <c r="F19" i="33"/>
  <c r="F18" i="33"/>
  <c r="F17" i="33"/>
  <c r="F16" i="33"/>
  <c r="F15" i="33"/>
  <c r="I2" i="34" l="1"/>
  <c r="I1" i="34"/>
  <c r="L2" i="33"/>
  <c r="L1" i="33"/>
  <c r="G25" i="34"/>
  <c r="G23" i="34"/>
  <c r="G24" i="34" s="1"/>
  <c r="G22" i="34"/>
  <c r="G21" i="34"/>
  <c r="G18" i="34"/>
  <c r="G17" i="34"/>
  <c r="G16" i="34"/>
  <c r="G14" i="34"/>
  <c r="G15" i="34" s="1"/>
  <c r="G13" i="34"/>
  <c r="G12" i="34"/>
  <c r="G9" i="34"/>
  <c r="G8" i="34"/>
  <c r="C2" i="32"/>
  <c r="C1" i="32"/>
  <c r="G20" i="34" l="1"/>
  <c r="G11" i="34"/>
  <c r="G6" i="34" l="1"/>
  <c r="D23" i="33" s="1"/>
  <c r="I1" i="31" l="1"/>
  <c r="I2" i="31"/>
  <c r="G25" i="31" l="1"/>
  <c r="G23" i="31"/>
  <c r="G24" i="31" s="1"/>
  <c r="G14" i="31"/>
  <c r="G15" i="31" s="1"/>
  <c r="G22" i="31"/>
  <c r="G21" i="31"/>
  <c r="G18" i="31"/>
  <c r="G17" i="31"/>
  <c r="G16" i="31"/>
  <c r="G13" i="31"/>
  <c r="G12" i="31"/>
  <c r="G8" i="31"/>
  <c r="G9" i="31"/>
  <c r="G11" i="31" l="1"/>
  <c r="G20" i="31"/>
  <c r="G6" i="31" l="1"/>
  <c r="B23" i="30" s="1"/>
</calcChain>
</file>

<file path=xl/sharedStrings.xml><?xml version="1.0" encoding="utf-8"?>
<sst xmlns="http://schemas.openxmlformats.org/spreadsheetml/2006/main" count="351" uniqueCount="154">
  <si>
    <t>Parameter</t>
  </si>
  <si>
    <t>MWh/p</t>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</si>
  <si>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</si>
  <si>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</si>
  <si>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</si>
  <si>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</si>
  <si>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</si>
  <si>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</si>
  <si>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</si>
  <si>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</si>
  <si>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</si>
  <si>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</si>
  <si>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</si>
  <si>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</si>
  <si>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</si>
  <si>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</si>
  <si>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</si>
  <si>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</si>
  <si>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</si>
  <si>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</si>
  <si>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</si>
  <si>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</si>
  <si>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</si>
  <si>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</si>
  <si>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</si>
  <si>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</si>
  <si>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</si>
  <si>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</si>
  <si>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</si>
  <si>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</si>
  <si>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</si>
  <si>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</si>
  <si>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</si>
  <si>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</si>
  <si>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</si>
  <si>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</si>
  <si>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</si>
  <si>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</si>
  <si>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t>Monitoring Spreadsheet: JCM_ID_AM003_ver01.0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</si>
  <si>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</si>
  <si>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</si>
  <si>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</si>
  <si>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</si>
  <si>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</si>
  <si>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</si>
  <si>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</si>
  <si>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</si>
  <si>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</si>
  <si>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</si>
  <si>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</si>
  <si>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</si>
  <si>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</si>
  <si>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</si>
  <si>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</si>
  <si>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</si>
  <si>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</si>
  <si>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</si>
  <si>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</si>
  <si>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</si>
  <si>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</si>
  <si>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</si>
  <si>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</si>
  <si>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</si>
  <si>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</si>
  <si>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</si>
  <si>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</si>
  <si>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</si>
  <si>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</si>
  <si>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</si>
  <si>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</si>
  <si>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</si>
  <si>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</si>
  <si>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</si>
  <si>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</si>
  <si>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</si>
  <si>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</si>
  <si>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</si>
  <si>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</si>
  <si>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</si>
  <si>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</si>
  <si>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</si>
  <si>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</si>
  <si>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</si>
  <si>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</si>
  <si>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</si>
  <si>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</si>
  <si>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</si>
  <si>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</si>
  <si>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</si>
  <si>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</si>
  <si>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</si>
  <si>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</si>
  <si>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</si>
  <si>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</si>
  <si>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</si>
  <si>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</si>
  <si>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</si>
  <si>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</si>
  <si>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</si>
  <si>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</si>
  <si>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</si>
  <si>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</si>
  <si>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</si>
  <si>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</si>
  <si>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</si>
  <si>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</si>
  <si>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</si>
  <si>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</si>
  <si>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</si>
  <si>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</si>
  <si>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</si>
  <si>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</si>
  <si>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</si>
  <si>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project refrigerator type </t>
    </r>
    <r>
      <rPr>
        <i/>
        <sz val="11"/>
        <rFont val="Arial"/>
        <family val="2"/>
      </rPr>
      <t>i</t>
    </r>
    <phoneticPr fontId="2"/>
  </si>
  <si>
    <r>
      <t xml:space="preserve">COP of the reference refrigerator type </t>
    </r>
    <r>
      <rPr>
        <i/>
        <sz val="11"/>
        <rFont val="Arial"/>
        <family val="2"/>
      </rPr>
      <t>i</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</si>
  <si>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</si>
  <si>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</si>
  <si>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</si>
  <si>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</si>
  <si>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</si>
  <si>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</si>
  <si>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</si>
  <si>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</si>
  <si>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</si>
  <si>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</si>
  <si>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</si>
  <si>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</si>
  <si>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</si>
  <si>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</si>
  <si>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</si>
  <si>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</si>
  <si>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</si>
  <si>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Monitoring Plan Sheet (Calculation Process Sheet) [Attachment to Project Design Document]</t>
  </si>
  <si>
    <t>QA/QC team</t>
  </si>
  <si>
    <t>Project Manager</t>
    <phoneticPr fontId="22"/>
  </si>
  <si>
    <t>Responsible for project implementation, monitoring results and reporting.</t>
    <phoneticPr fontId="22"/>
  </si>
  <si>
    <t>Deputy Project Manager</t>
    <phoneticPr fontId="22"/>
  </si>
  <si>
    <t xml:space="preserve">Appointed to be in charge of confirming the recorded data and archived data. </t>
    <phoneticPr fontId="22"/>
  </si>
  <si>
    <t>Appointed to be in charge of inputting the monitored data to a spreadsheet (recording sheet) mannually</t>
    <phoneticPr fontId="22"/>
  </si>
  <si>
    <t>Record keeper</t>
    <phoneticPr fontId="22"/>
  </si>
  <si>
    <t>Appointed to be in charge of checking the archived data for irregularity and calibration of the monitoring equipments.</t>
    <phoneticPr fontId="2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</si>
  <si>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</si>
  <si>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Data is collected from relevant invoices from the power company who owns the grid and input to a spreadsheet electronically.</t>
    <phoneticPr fontId="2"/>
  </si>
  <si>
    <r>
      <t>Option B</t>
    </r>
    <r>
      <rPr>
        <sz val="11"/>
        <color rgb="FF0070C0"/>
        <rFont val="Arial"/>
        <family val="2"/>
      </rPr>
      <t/>
    </r>
    <phoneticPr fontId="2"/>
  </si>
  <si>
    <t>Invoice from the power company who owns the grid</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</si>
  <si>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electronically.
- Data collection and reporting:
Inputting the collected data to a spreadsheet electronically.
- QA/QC:
1) Recorded data is checked its integrity once a month by responsible staff.
2) Calibration is conducted every year after the installation by a qualified entity.</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</si>
  <si>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collected data to a spreadsheet electronically.
- QA/QC:
1) Recorded data is checked its integrity once a month by responsible staff.
2) Calibration is conducted every year after the installation by a qualified entity.</t>
    </r>
    <phoneticPr fontId="2"/>
  </si>
  <si>
    <r>
      <t>tCO</t>
    </r>
    <r>
      <rPr>
        <vertAlign val="subscript"/>
        <sz val="11"/>
        <rFont val="Arial"/>
        <family val="2"/>
      </rPr>
      <t>2</t>
    </r>
    <r>
      <rPr>
        <sz val="11"/>
        <rFont val="Arial"/>
        <family val="2"/>
      </rPr>
      <t>/MWh</t>
    </r>
    <phoneticPr fontId="2"/>
  </si>
  <si>
    <r>
      <t>The default values for COP</t>
    </r>
    <r>
      <rPr>
        <sz val="8"/>
        <rFont val="Arial"/>
        <family val="2"/>
      </rPr>
      <t>RE,i</t>
    </r>
    <r>
      <rPr>
        <sz val="11"/>
        <rFont val="Arial"/>
        <family val="2"/>
      </rPr>
      <t xml:space="preserve"> are set as follows:
For cold storage: 1.71
For individual quick freezer: 1.32</t>
    </r>
    <phoneticPr fontId="2"/>
  </si>
  <si>
    <t>Default value stipulated in the para.9 of CDM approved methodology AMS-I.A ver.16.</t>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</si>
  <si>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</si>
  <si>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Specification of generator for captive electricity.</t>
    <phoneticPr fontId="2"/>
  </si>
  <si>
    <t>Reference Number: ID002</t>
    <phoneticPr fontId="2"/>
  </si>
  <si>
    <t>Monitored Values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</si>
</sst>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11"/>
      <color rgb="FF0070C0"/>
      <name val="Arial"/>
      <family val="2"/>
    </font>
    <font>
      <sz val="8"/>
      <name val="Arial"/>
      <family val="2"/>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25">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178" fontId="7" fillId="2" borderId="3" xfId="2" applyNumberFormat="1" applyFont="1" applyFill="1" applyBorder="1" applyProtection="1">
      <alignment vertical="center"/>
      <protection locked="0"/>
    </xf>
    <xf numFmtId="177" fontId="7" fillId="0" borderId="3" xfId="0" applyNumberFormat="1" applyFont="1" applyBorder="1" applyAlignment="1" applyProtection="1">
      <alignment horizontal="right" vertical="center"/>
      <protection locked="0"/>
    </xf>
    <xf numFmtId="0" fontId="3" fillId="0" borderId="3" xfId="0" applyFont="1" applyBorder="1" applyAlignment="1" applyProtection="1">
      <alignment horizontal="center" vertical="center" wrapText="1"/>
      <protection locked="0"/>
    </xf>
    <xf numFmtId="0" fontId="7" fillId="6" borderId="3" xfId="0" applyFont="1" applyFill="1" applyBorder="1" applyAlignment="1">
      <alignment vertical="center" wrapText="1"/>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8" fillId="5" borderId="0" xfId="0" applyFont="1" applyFill="1" applyAlignment="1">
      <alignment vertical="center"/>
    </xf>
    <xf numFmtId="0" fontId="8" fillId="5" borderId="0" xfId="0" applyFont="1" applyFill="1" applyAlignment="1">
      <alignment horizontal="left" vertical="center"/>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8"/>
  <sheetViews>
    <sheetView showGridLines="0" tabSelected="1" view="pageBreakPreview" zoomScale="70" zoomScaleNormal="70" zoomScaleSheetLayoutView="70" workbookViewId="0"/>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3" t="s">
        <v>38</v>
      </c>
    </row>
    <row r="2" spans="1:11" ht="18" customHeight="1" x14ac:dyDescent="0.15">
      <c r="K2" s="13" t="s">
        <v>152</v>
      </c>
    </row>
    <row r="3" spans="1:11" ht="27.75" customHeight="1" x14ac:dyDescent="0.15">
      <c r="A3" s="17" t="s">
        <v>109</v>
      </c>
      <c r="B3" s="18"/>
      <c r="C3" s="18"/>
      <c r="D3" s="18"/>
      <c r="E3" s="18"/>
      <c r="F3" s="18"/>
      <c r="G3" s="18"/>
      <c r="H3" s="18"/>
      <c r="I3" s="18"/>
      <c r="J3" s="18"/>
      <c r="K3" s="19"/>
    </row>
    <row r="5" spans="1:11" ht="15" customHeight="1" x14ac:dyDescent="0.15">
      <c r="A5" s="6" t="s">
        <v>39</v>
      </c>
      <c r="B5" s="6"/>
    </row>
    <row r="6" spans="1:11" ht="15" customHeight="1" x14ac:dyDescent="0.15">
      <c r="A6" s="6"/>
      <c r="B6" s="20" t="s">
        <v>40</v>
      </c>
      <c r="C6" s="20" t="s">
        <v>41</v>
      </c>
      <c r="D6" s="20" t="s">
        <v>42</v>
      </c>
      <c r="E6" s="20" t="s">
        <v>43</v>
      </c>
      <c r="F6" s="20" t="s">
        <v>44</v>
      </c>
      <c r="G6" s="20" t="s">
        <v>45</v>
      </c>
      <c r="H6" s="20" t="s">
        <v>46</v>
      </c>
      <c r="I6" s="20" t="s">
        <v>47</v>
      </c>
      <c r="J6" s="20" t="s">
        <v>48</v>
      </c>
      <c r="K6" s="20" t="s">
        <v>49</v>
      </c>
    </row>
    <row r="7" spans="1:11" s="10" customFormat="1" ht="30" customHeight="1" x14ac:dyDescent="0.15">
      <c r="B7" s="20" t="s">
        <v>50</v>
      </c>
      <c r="C7" s="20" t="s">
        <v>51</v>
      </c>
      <c r="D7" s="20" t="s">
        <v>52</v>
      </c>
      <c r="E7" s="20" t="s">
        <v>53</v>
      </c>
      <c r="F7" s="20" t="s">
        <v>54</v>
      </c>
      <c r="G7" s="20" t="s">
        <v>55</v>
      </c>
      <c r="H7" s="20" t="s">
        <v>56</v>
      </c>
      <c r="I7" s="20" t="s">
        <v>57</v>
      </c>
      <c r="J7" s="20" t="s">
        <v>58</v>
      </c>
      <c r="K7" s="20" t="s">
        <v>59</v>
      </c>
    </row>
    <row r="8" spans="1:11" ht="209.25" customHeight="1" x14ac:dyDescent="0.15">
      <c r="B8" s="21" t="s">
        <v>124</v>
      </c>
      <c r="C8" s="82" t="s">
        <v>60</v>
      </c>
      <c r="D8" s="22" t="s">
        <v>112</v>
      </c>
      <c r="E8" s="96">
        <v>603</v>
      </c>
      <c r="F8" s="23" t="s">
        <v>61</v>
      </c>
      <c r="G8" s="84" t="s">
        <v>37</v>
      </c>
      <c r="H8" s="84" t="s">
        <v>62</v>
      </c>
      <c r="I8" s="85" t="s">
        <v>146</v>
      </c>
      <c r="J8" s="85" t="s">
        <v>64</v>
      </c>
      <c r="K8" s="86"/>
    </row>
    <row r="9" spans="1:11" ht="292.5" customHeight="1" x14ac:dyDescent="0.15">
      <c r="B9" s="21" t="s">
        <v>125</v>
      </c>
      <c r="C9" s="22" t="s">
        <v>65</v>
      </c>
      <c r="D9" s="22" t="s">
        <v>66</v>
      </c>
      <c r="E9" s="96">
        <v>603</v>
      </c>
      <c r="F9" s="23" t="s">
        <v>61</v>
      </c>
      <c r="G9" s="84" t="s">
        <v>143</v>
      </c>
      <c r="H9" s="84" t="s">
        <v>144</v>
      </c>
      <c r="I9" s="85" t="s">
        <v>142</v>
      </c>
      <c r="J9" s="85" t="s">
        <v>70</v>
      </c>
      <c r="K9" s="86"/>
    </row>
    <row r="10" spans="1:11" ht="207.75" customHeight="1" x14ac:dyDescent="0.15">
      <c r="B10" s="21" t="s">
        <v>126</v>
      </c>
      <c r="C10" s="22" t="s">
        <v>71</v>
      </c>
      <c r="D10" s="22" t="s">
        <v>72</v>
      </c>
      <c r="E10" s="83">
        <v>0</v>
      </c>
      <c r="F10" s="23" t="s">
        <v>73</v>
      </c>
      <c r="G10" s="84" t="s">
        <v>37</v>
      </c>
      <c r="H10" s="84" t="s">
        <v>62</v>
      </c>
      <c r="I10" s="85" t="s">
        <v>145</v>
      </c>
      <c r="J10" s="85" t="s">
        <v>64</v>
      </c>
      <c r="K10" s="86"/>
    </row>
    <row r="11" spans="1:11" ht="8.25" customHeight="1" x14ac:dyDescent="0.15">
      <c r="B11" s="14"/>
      <c r="C11" s="14"/>
      <c r="D11" s="14"/>
      <c r="E11" s="14"/>
      <c r="F11" s="14"/>
      <c r="G11" s="14"/>
      <c r="H11" s="14"/>
      <c r="I11" s="14"/>
    </row>
    <row r="12" spans="1:11" ht="15" customHeight="1" x14ac:dyDescent="0.15">
      <c r="A12" s="6" t="s">
        <v>75</v>
      </c>
      <c r="B12" s="14"/>
      <c r="C12" s="14"/>
      <c r="D12" s="14"/>
      <c r="E12" s="14"/>
      <c r="F12" s="14"/>
      <c r="G12" s="14"/>
      <c r="H12" s="14"/>
      <c r="I12" s="14"/>
    </row>
    <row r="13" spans="1:11" ht="15" customHeight="1" x14ac:dyDescent="0.15">
      <c r="B13" s="24" t="s">
        <v>40</v>
      </c>
      <c r="C13" s="102" t="s">
        <v>41</v>
      </c>
      <c r="D13" s="102"/>
      <c r="E13" s="24" t="s">
        <v>42</v>
      </c>
      <c r="F13" s="24" t="s">
        <v>43</v>
      </c>
      <c r="G13" s="102" t="s">
        <v>44</v>
      </c>
      <c r="H13" s="102"/>
      <c r="I13" s="102"/>
      <c r="J13" s="101" t="s">
        <v>45</v>
      </c>
      <c r="K13" s="101"/>
    </row>
    <row r="14" spans="1:11" ht="30" customHeight="1" x14ac:dyDescent="0.15">
      <c r="B14" s="24" t="s">
        <v>51</v>
      </c>
      <c r="C14" s="102" t="s">
        <v>52</v>
      </c>
      <c r="D14" s="102"/>
      <c r="E14" s="24" t="s">
        <v>53</v>
      </c>
      <c r="F14" s="24" t="s">
        <v>54</v>
      </c>
      <c r="G14" s="102" t="s">
        <v>56</v>
      </c>
      <c r="H14" s="102"/>
      <c r="I14" s="102"/>
      <c r="J14" s="101" t="s">
        <v>59</v>
      </c>
      <c r="K14" s="101"/>
    </row>
    <row r="15" spans="1:11" ht="64.5" customHeight="1" x14ac:dyDescent="0.15">
      <c r="A15" s="14"/>
      <c r="B15" s="82" t="s">
        <v>76</v>
      </c>
      <c r="C15" s="99" t="s">
        <v>93</v>
      </c>
      <c r="D15" s="99"/>
      <c r="E15" s="87">
        <v>0.81399999999999995</v>
      </c>
      <c r="F15" s="23" t="s">
        <v>147</v>
      </c>
      <c r="G15" s="100" t="s">
        <v>141</v>
      </c>
      <c r="H15" s="100"/>
      <c r="I15" s="100"/>
      <c r="J15" s="98"/>
      <c r="K15" s="98"/>
    </row>
    <row r="16" spans="1:11" ht="57" customHeight="1" x14ac:dyDescent="0.15">
      <c r="A16" s="14"/>
      <c r="B16" s="82" t="s">
        <v>76</v>
      </c>
      <c r="C16" s="99" t="s">
        <v>94</v>
      </c>
      <c r="D16" s="99"/>
      <c r="E16" s="88">
        <v>0.8</v>
      </c>
      <c r="F16" s="23" t="s">
        <v>147</v>
      </c>
      <c r="G16" s="100" t="s">
        <v>149</v>
      </c>
      <c r="H16" s="100"/>
      <c r="I16" s="100"/>
      <c r="J16" s="98"/>
      <c r="K16" s="98"/>
    </row>
    <row r="17" spans="1:11" ht="78" customHeight="1" x14ac:dyDescent="0.15">
      <c r="A17" s="14"/>
      <c r="B17" s="82" t="s">
        <v>77</v>
      </c>
      <c r="C17" s="25" t="s">
        <v>113</v>
      </c>
      <c r="D17" s="25"/>
      <c r="E17" s="89">
        <v>1.71</v>
      </c>
      <c r="F17" s="21" t="s">
        <v>78</v>
      </c>
      <c r="G17" s="100" t="s">
        <v>148</v>
      </c>
      <c r="H17" s="100"/>
      <c r="I17" s="100"/>
      <c r="J17" s="98"/>
      <c r="K17" s="98"/>
    </row>
    <row r="18" spans="1:11" ht="32.25" customHeight="1" x14ac:dyDescent="0.15">
      <c r="A18" s="14"/>
      <c r="B18" s="82" t="s">
        <v>79</v>
      </c>
      <c r="C18" s="25" t="s">
        <v>114</v>
      </c>
      <c r="D18" s="25"/>
      <c r="E18" s="89">
        <v>2.2000000000000002</v>
      </c>
      <c r="F18" s="21" t="s">
        <v>78</v>
      </c>
      <c r="G18" s="100" t="s">
        <v>150</v>
      </c>
      <c r="H18" s="100"/>
      <c r="I18" s="100"/>
      <c r="J18" s="98"/>
      <c r="K18" s="98"/>
    </row>
    <row r="19" spans="1:11" ht="32.25" customHeight="1" x14ac:dyDescent="0.15">
      <c r="A19" s="14"/>
      <c r="B19" s="82" t="s">
        <v>80</v>
      </c>
      <c r="C19" s="99" t="s">
        <v>81</v>
      </c>
      <c r="D19" s="99"/>
      <c r="E19" s="97">
        <v>200</v>
      </c>
      <c r="F19" s="23" t="s">
        <v>82</v>
      </c>
      <c r="G19" s="100" t="s">
        <v>151</v>
      </c>
      <c r="H19" s="100"/>
      <c r="I19" s="100"/>
      <c r="J19" s="98"/>
      <c r="K19" s="98"/>
    </row>
    <row r="20" spans="1:11" ht="6.75" customHeight="1" x14ac:dyDescent="0.15"/>
    <row r="21" spans="1:11" ht="17.25" customHeight="1" x14ac:dyDescent="0.15">
      <c r="A21" s="4" t="s">
        <v>83</v>
      </c>
      <c r="B21" s="4"/>
    </row>
    <row r="22" spans="1:11" ht="17.25" customHeight="1" thickBot="1" x14ac:dyDescent="0.2">
      <c r="B22" s="104" t="s">
        <v>84</v>
      </c>
      <c r="C22" s="104"/>
      <c r="D22" s="26" t="s">
        <v>54</v>
      </c>
    </row>
    <row r="23" spans="1:11" ht="19.5" customHeight="1" thickBot="1" x14ac:dyDescent="0.2">
      <c r="B23" s="105">
        <f>ROUNDDOWN('MPS(calc_process)'!G6, 0)</f>
        <v>140</v>
      </c>
      <c r="C23" s="106"/>
      <c r="D23" s="27" t="s">
        <v>7</v>
      </c>
    </row>
    <row r="24" spans="1:11" ht="20.100000000000001" customHeight="1" x14ac:dyDescent="0.15">
      <c r="B24" s="5"/>
      <c r="C24" s="5"/>
      <c r="F24" s="11"/>
      <c r="G24" s="11"/>
    </row>
    <row r="25" spans="1:11" ht="15" customHeight="1" x14ac:dyDescent="0.15">
      <c r="A25" s="6" t="s">
        <v>85</v>
      </c>
    </row>
    <row r="26" spans="1:11" ht="15" customHeight="1" x14ac:dyDescent="0.15">
      <c r="B26" s="28" t="s">
        <v>86</v>
      </c>
      <c r="C26" s="103" t="s">
        <v>87</v>
      </c>
      <c r="D26" s="103"/>
      <c r="E26" s="103"/>
      <c r="F26" s="103"/>
      <c r="G26" s="103"/>
      <c r="H26" s="103"/>
      <c r="I26" s="103"/>
      <c r="J26" s="12"/>
    </row>
    <row r="27" spans="1:11" ht="15" customHeight="1" x14ac:dyDescent="0.15">
      <c r="B27" s="28" t="s">
        <v>88</v>
      </c>
      <c r="C27" s="103" t="s">
        <v>89</v>
      </c>
      <c r="D27" s="103"/>
      <c r="E27" s="103"/>
      <c r="F27" s="103"/>
      <c r="G27" s="103"/>
      <c r="H27" s="103"/>
      <c r="I27" s="103"/>
      <c r="J27" s="12"/>
    </row>
    <row r="28" spans="1:11" ht="15" customHeight="1" x14ac:dyDescent="0.15">
      <c r="B28" s="28" t="s">
        <v>90</v>
      </c>
      <c r="C28" s="103" t="s">
        <v>91</v>
      </c>
      <c r="D28" s="103"/>
      <c r="E28" s="103"/>
      <c r="F28" s="103"/>
      <c r="G28" s="103"/>
      <c r="H28" s="103"/>
      <c r="I28" s="103"/>
      <c r="J28" s="12"/>
    </row>
  </sheetData>
  <sheetProtection password="C7C3" sheet="1" objects="1" scenarios="1" formatCells="0" formatRows="0"/>
  <mergeCells count="24">
    <mergeCell ref="C27:I27"/>
    <mergeCell ref="C28:I28"/>
    <mergeCell ref="C13:D13"/>
    <mergeCell ref="C14:D14"/>
    <mergeCell ref="B22:C22"/>
    <mergeCell ref="B23:C23"/>
    <mergeCell ref="C15:D15"/>
    <mergeCell ref="C26:I26"/>
    <mergeCell ref="G17:I17"/>
    <mergeCell ref="J17:K17"/>
    <mergeCell ref="C19:D19"/>
    <mergeCell ref="G19:I19"/>
    <mergeCell ref="J19:K19"/>
    <mergeCell ref="J13:K13"/>
    <mergeCell ref="J14:K14"/>
    <mergeCell ref="J15:K15"/>
    <mergeCell ref="G13:I13"/>
    <mergeCell ref="G14:I14"/>
    <mergeCell ref="G15:I15"/>
    <mergeCell ref="C16:D16"/>
    <mergeCell ref="G16:I16"/>
    <mergeCell ref="G18:I18"/>
    <mergeCell ref="J16:K16"/>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 ID002</v>
      </c>
    </row>
    <row r="3" spans="1:11" ht="27.75" customHeight="1" x14ac:dyDescent="0.15">
      <c r="A3" s="107" t="s">
        <v>132</v>
      </c>
      <c r="B3" s="107"/>
      <c r="C3" s="107"/>
      <c r="D3" s="107"/>
      <c r="E3" s="107"/>
      <c r="F3" s="107"/>
      <c r="G3" s="107"/>
      <c r="H3" s="107"/>
      <c r="I3" s="107"/>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98</v>
      </c>
      <c r="C6" s="33"/>
      <c r="D6" s="33"/>
      <c r="E6" s="33"/>
      <c r="F6" s="61" t="s">
        <v>110</v>
      </c>
      <c r="G6" s="60">
        <f>G11-G20</f>
        <v>140.65063157894747</v>
      </c>
      <c r="H6" s="79" t="s">
        <v>7</v>
      </c>
      <c r="I6" s="35" t="s">
        <v>101</v>
      </c>
    </row>
    <row r="7" spans="1:11" ht="18.75" customHeight="1" x14ac:dyDescent="0.15">
      <c r="A7" s="49" t="s">
        <v>32</v>
      </c>
      <c r="B7" s="30"/>
      <c r="C7" s="30"/>
      <c r="D7" s="30"/>
      <c r="E7" s="29"/>
      <c r="F7" s="29"/>
      <c r="G7" s="51"/>
      <c r="H7" s="29"/>
      <c r="I7" s="31"/>
      <c r="J7" s="15"/>
      <c r="K7" s="15"/>
    </row>
    <row r="8" spans="1:11" ht="18.75" customHeight="1" x14ac:dyDescent="0.15">
      <c r="A8" s="52"/>
      <c r="B8" s="33" t="s">
        <v>104</v>
      </c>
      <c r="C8" s="36"/>
      <c r="D8" s="36"/>
      <c r="E8" s="36"/>
      <c r="F8" s="61" t="s">
        <v>110</v>
      </c>
      <c r="G8" s="67">
        <f>'MPS(input)'!E17</f>
        <v>1.71</v>
      </c>
      <c r="H8" s="68" t="s">
        <v>4</v>
      </c>
      <c r="I8" s="34" t="s">
        <v>102</v>
      </c>
    </row>
    <row r="9" spans="1:11" ht="18.75" customHeight="1" x14ac:dyDescent="0.15">
      <c r="A9" s="53"/>
      <c r="B9" s="33" t="s">
        <v>105</v>
      </c>
      <c r="C9" s="36"/>
      <c r="D9" s="39"/>
      <c r="E9" s="39"/>
      <c r="F9" s="61" t="s">
        <v>110</v>
      </c>
      <c r="G9" s="62">
        <f>'MPS(input)'!E18</f>
        <v>2.2000000000000002</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99</v>
      </c>
      <c r="C11" s="33"/>
      <c r="D11" s="33"/>
      <c r="E11" s="33"/>
      <c r="F11" s="61" t="s">
        <v>111</v>
      </c>
      <c r="G11" s="58">
        <f>(G16*G15*(G18/G17)*G13)+(G16*G14*(G18/G17)*G12)</f>
        <v>631.49263157894745</v>
      </c>
      <c r="H11" s="79" t="s">
        <v>7</v>
      </c>
      <c r="I11" s="34" t="s">
        <v>8</v>
      </c>
    </row>
    <row r="12" spans="1:11" ht="18.75" customHeight="1" x14ac:dyDescent="0.15">
      <c r="A12" s="52"/>
      <c r="B12" s="55"/>
      <c r="C12" s="99" t="s">
        <v>96</v>
      </c>
      <c r="D12" s="99"/>
      <c r="E12" s="99"/>
      <c r="F12" s="76" t="s">
        <v>9</v>
      </c>
      <c r="G12" s="64">
        <f>'MPS(input)'!E15</f>
        <v>0.81399999999999995</v>
      </c>
      <c r="H12" s="80" t="s">
        <v>10</v>
      </c>
      <c r="I12" s="41" t="s">
        <v>2</v>
      </c>
    </row>
    <row r="13" spans="1:11" ht="18.75" customHeight="1" x14ac:dyDescent="0.15">
      <c r="A13" s="52"/>
      <c r="B13" s="55"/>
      <c r="C13" s="99" t="s">
        <v>97</v>
      </c>
      <c r="D13" s="99"/>
      <c r="E13" s="99"/>
      <c r="F13" s="76" t="s">
        <v>9</v>
      </c>
      <c r="G13" s="65">
        <f>'MPS(input)'!E16</f>
        <v>0.8</v>
      </c>
      <c r="H13" s="80" t="s">
        <v>10</v>
      </c>
      <c r="I13" s="41" t="s">
        <v>2</v>
      </c>
    </row>
    <row r="14" spans="1:11" ht="36" customHeight="1" x14ac:dyDescent="0.15">
      <c r="A14" s="52"/>
      <c r="B14" s="55"/>
      <c r="C14" s="99" t="s">
        <v>11</v>
      </c>
      <c r="D14" s="99"/>
      <c r="E14" s="99"/>
      <c r="F14" s="38" t="s">
        <v>110</v>
      </c>
      <c r="G14" s="37">
        <f>'MPS(input)'!$E$9/('MPS(input)'!$E$9+'MPS(input)'!$E$10*'MPS(input)'!$E$19/1000)</f>
        <v>1</v>
      </c>
      <c r="H14" s="38" t="s">
        <v>4</v>
      </c>
      <c r="I14" s="41" t="s">
        <v>4</v>
      </c>
    </row>
    <row r="15" spans="1:11" ht="36" customHeight="1" x14ac:dyDescent="0.15">
      <c r="A15" s="52"/>
      <c r="B15" s="55"/>
      <c r="C15" s="99" t="s">
        <v>92</v>
      </c>
      <c r="D15" s="99"/>
      <c r="E15" s="99"/>
      <c r="F15" s="38" t="s">
        <v>110</v>
      </c>
      <c r="G15" s="37">
        <f>1-G14</f>
        <v>0</v>
      </c>
      <c r="H15" s="38" t="s">
        <v>4</v>
      </c>
      <c r="I15" s="41" t="s">
        <v>4</v>
      </c>
    </row>
    <row r="16" spans="1:11" ht="36" customHeight="1" x14ac:dyDescent="0.15">
      <c r="A16" s="52"/>
      <c r="B16" s="55"/>
      <c r="C16" s="99" t="s">
        <v>103</v>
      </c>
      <c r="D16" s="99"/>
      <c r="E16" s="99"/>
      <c r="F16" s="76" t="s">
        <v>9</v>
      </c>
      <c r="G16" s="78">
        <f>'MPS(input)'!E8</f>
        <v>603</v>
      </c>
      <c r="H16" s="82" t="s">
        <v>1</v>
      </c>
      <c r="I16" s="42" t="s">
        <v>13</v>
      </c>
    </row>
    <row r="17" spans="1:9" ht="18.75" customHeight="1" x14ac:dyDescent="0.15">
      <c r="A17" s="52"/>
      <c r="B17" s="55"/>
      <c r="C17" s="25" t="s">
        <v>106</v>
      </c>
      <c r="D17" s="25"/>
      <c r="E17" s="25"/>
      <c r="F17" s="38" t="s">
        <v>110</v>
      </c>
      <c r="G17" s="69">
        <f>'MPS(input)'!E17</f>
        <v>1.71</v>
      </c>
      <c r="H17" s="70" t="s">
        <v>4</v>
      </c>
      <c r="I17" s="41" t="s">
        <v>3</v>
      </c>
    </row>
    <row r="18" spans="1:9" ht="18.75" customHeight="1" x14ac:dyDescent="0.15">
      <c r="A18" s="53"/>
      <c r="B18" s="56"/>
      <c r="C18" s="25" t="s">
        <v>107</v>
      </c>
      <c r="D18" s="25"/>
      <c r="E18" s="25"/>
      <c r="F18" s="38" t="s">
        <v>110</v>
      </c>
      <c r="G18" s="65">
        <f>'MPS(input)'!E18</f>
        <v>2.2000000000000002</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100</v>
      </c>
      <c r="C20" s="46"/>
      <c r="D20" s="46"/>
      <c r="E20" s="46"/>
      <c r="F20" s="47"/>
      <c r="G20" s="59">
        <f>(G25*G23*G21)+(G25*G24*G22)</f>
        <v>490.84199999999998</v>
      </c>
      <c r="H20" s="81" t="s">
        <v>16</v>
      </c>
      <c r="I20" s="41" t="s">
        <v>17</v>
      </c>
    </row>
    <row r="21" spans="1:9" ht="18.75" customHeight="1" x14ac:dyDescent="0.15">
      <c r="A21" s="52"/>
      <c r="B21" s="55"/>
      <c r="C21" s="25" t="s">
        <v>18</v>
      </c>
      <c r="D21" s="25"/>
      <c r="E21" s="25"/>
      <c r="F21" s="76" t="s">
        <v>9</v>
      </c>
      <c r="G21" s="64">
        <f>'MPS(input)'!E15</f>
        <v>0.81399999999999995</v>
      </c>
      <c r="H21" s="80" t="s">
        <v>10</v>
      </c>
      <c r="I21" s="41" t="s">
        <v>2</v>
      </c>
    </row>
    <row r="22" spans="1:9" ht="18.75" customHeight="1" x14ac:dyDescent="0.15">
      <c r="A22" s="52"/>
      <c r="B22" s="55"/>
      <c r="C22" s="25" t="s">
        <v>19</v>
      </c>
      <c r="D22" s="25"/>
      <c r="E22" s="25"/>
      <c r="F22" s="76" t="s">
        <v>9</v>
      </c>
      <c r="G22" s="65">
        <f>'MPS(input)'!E16</f>
        <v>0.8</v>
      </c>
      <c r="H22" s="80" t="s">
        <v>10</v>
      </c>
      <c r="I22" s="41" t="s">
        <v>2</v>
      </c>
    </row>
    <row r="23" spans="1:9" ht="36" customHeight="1" x14ac:dyDescent="0.15">
      <c r="A23" s="52"/>
      <c r="B23" s="55"/>
      <c r="C23" s="99" t="s">
        <v>11</v>
      </c>
      <c r="D23" s="99"/>
      <c r="E23" s="99"/>
      <c r="F23" s="38" t="s">
        <v>110</v>
      </c>
      <c r="G23" s="37">
        <f>'MPS(input)'!$E$9/('MPS(input)'!$E$9+'MPS(input)'!$E$10*'MPS(input)'!$E$19/1000)</f>
        <v>1</v>
      </c>
      <c r="H23" s="38" t="s">
        <v>4</v>
      </c>
      <c r="I23" s="41" t="s">
        <v>4</v>
      </c>
    </row>
    <row r="24" spans="1:9" ht="36" customHeight="1" x14ac:dyDescent="0.15">
      <c r="A24" s="52"/>
      <c r="B24" s="55"/>
      <c r="C24" s="99" t="s">
        <v>12</v>
      </c>
      <c r="D24" s="99"/>
      <c r="E24" s="99"/>
      <c r="F24" s="38" t="s">
        <v>110</v>
      </c>
      <c r="G24" s="37">
        <f>1-G23</f>
        <v>0</v>
      </c>
      <c r="H24" s="38" t="s">
        <v>4</v>
      </c>
      <c r="I24" s="41" t="s">
        <v>4</v>
      </c>
    </row>
    <row r="25" spans="1:9" ht="36" customHeight="1" x14ac:dyDescent="0.15">
      <c r="A25" s="53"/>
      <c r="B25" s="56"/>
      <c r="C25" s="99" t="s">
        <v>103</v>
      </c>
      <c r="D25" s="99"/>
      <c r="E25" s="99"/>
      <c r="F25" s="76" t="s">
        <v>9</v>
      </c>
      <c r="G25" s="77">
        <f>'MPS(input)'!E8</f>
        <v>603</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108</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x14ac:dyDescent="0.15">
      <c r="C1" s="13" t="str">
        <f>'MPS(input)'!K1</f>
        <v>Monitoring Spreadsheet: JCM_ID_AM003_ver01.0</v>
      </c>
    </row>
    <row r="2" spans="1:3" ht="18" customHeight="1" x14ac:dyDescent="0.15">
      <c r="C2" s="13" t="str">
        <f>'MPS(input)'!K2</f>
        <v>Reference Number: ID002</v>
      </c>
    </row>
    <row r="3" spans="1:3" ht="24" customHeight="1" x14ac:dyDescent="0.15">
      <c r="A3" s="108" t="s">
        <v>115</v>
      </c>
      <c r="B3" s="108"/>
      <c r="C3" s="108"/>
    </row>
    <row r="5" spans="1:3" ht="21" customHeight="1" x14ac:dyDescent="0.15">
      <c r="B5" s="91" t="s">
        <v>116</v>
      </c>
      <c r="C5" s="91" t="s">
        <v>117</v>
      </c>
    </row>
    <row r="6" spans="1:3" ht="54" customHeight="1" x14ac:dyDescent="0.15">
      <c r="B6" s="84" t="s">
        <v>134</v>
      </c>
      <c r="C6" s="84" t="s">
        <v>135</v>
      </c>
    </row>
    <row r="7" spans="1:3" ht="54" customHeight="1" x14ac:dyDescent="0.15">
      <c r="B7" s="84" t="s">
        <v>136</v>
      </c>
      <c r="C7" s="84" t="s">
        <v>137</v>
      </c>
    </row>
    <row r="8" spans="1:3" ht="54" customHeight="1" x14ac:dyDescent="0.15">
      <c r="B8" s="84" t="s">
        <v>133</v>
      </c>
      <c r="C8" s="84" t="s">
        <v>140</v>
      </c>
    </row>
    <row r="9" spans="1:3" ht="54" customHeight="1" x14ac:dyDescent="0.15">
      <c r="B9" s="84" t="s">
        <v>139</v>
      </c>
      <c r="C9" s="84" t="s">
        <v>138</v>
      </c>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8"/>
  <sheetViews>
    <sheetView showGridLines="0" view="pageBreakPreview" zoomScale="80" zoomScaleNormal="70" zoomScaleSheetLayoutView="80" workbookViewId="0"/>
  </sheetViews>
  <sheetFormatPr defaultColWidth="9"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3" t="str">
        <f>'MPS(input)'!K1</f>
        <v>Monitoring Spreadsheet: JCM_ID_AM003_ver01.0</v>
      </c>
    </row>
    <row r="2" spans="1:12" ht="18" customHeight="1" x14ac:dyDescent="0.15">
      <c r="L2" s="13" t="str">
        <f>'MPS(input)'!K2</f>
        <v>Reference Number: ID002</v>
      </c>
    </row>
    <row r="3" spans="1:12" ht="27.75" customHeight="1" x14ac:dyDescent="0.15">
      <c r="A3" s="17" t="s">
        <v>118</v>
      </c>
      <c r="B3" s="17"/>
      <c r="C3" s="18"/>
      <c r="D3" s="18"/>
      <c r="E3" s="18"/>
      <c r="F3" s="18"/>
      <c r="G3" s="18"/>
      <c r="H3" s="18"/>
      <c r="I3" s="18"/>
      <c r="J3" s="18"/>
      <c r="K3" s="18"/>
      <c r="L3" s="19"/>
    </row>
    <row r="5" spans="1:12" ht="15" customHeight="1" x14ac:dyDescent="0.15">
      <c r="A5" s="6" t="s">
        <v>120</v>
      </c>
      <c r="B5" s="6"/>
      <c r="C5" s="6"/>
    </row>
    <row r="6" spans="1:12" ht="15" customHeight="1" x14ac:dyDescent="0.15">
      <c r="A6" s="6"/>
      <c r="B6" s="20" t="s">
        <v>40</v>
      </c>
      <c r="C6" s="20" t="s">
        <v>20</v>
      </c>
      <c r="D6" s="20" t="s">
        <v>21</v>
      </c>
      <c r="E6" s="20" t="s">
        <v>22</v>
      </c>
      <c r="F6" s="20" t="s">
        <v>23</v>
      </c>
      <c r="G6" s="20" t="s">
        <v>25</v>
      </c>
      <c r="H6" s="20" t="s">
        <v>26</v>
      </c>
      <c r="I6" s="20" t="s">
        <v>27</v>
      </c>
      <c r="J6" s="20" t="s">
        <v>28</v>
      </c>
      <c r="K6" s="20" t="s">
        <v>36</v>
      </c>
      <c r="L6" s="20" t="s">
        <v>123</v>
      </c>
    </row>
    <row r="7" spans="1:12" s="10" customFormat="1" ht="30" customHeight="1" x14ac:dyDescent="0.15">
      <c r="B7" s="91" t="s">
        <v>131</v>
      </c>
      <c r="C7" s="20" t="s">
        <v>50</v>
      </c>
      <c r="D7" s="20" t="s">
        <v>51</v>
      </c>
      <c r="E7" s="20" t="s">
        <v>52</v>
      </c>
      <c r="F7" s="20" t="s">
        <v>153</v>
      </c>
      <c r="G7" s="20" t="s">
        <v>54</v>
      </c>
      <c r="H7" s="20" t="s">
        <v>55</v>
      </c>
      <c r="I7" s="20" t="s">
        <v>56</v>
      </c>
      <c r="J7" s="20" t="s">
        <v>57</v>
      </c>
      <c r="K7" s="20" t="s">
        <v>58</v>
      </c>
      <c r="L7" s="20" t="s">
        <v>59</v>
      </c>
    </row>
    <row r="8" spans="1:12" ht="231.75" customHeight="1" x14ac:dyDescent="0.15">
      <c r="B8" s="95"/>
      <c r="C8" s="21" t="s">
        <v>127</v>
      </c>
      <c r="D8" s="82" t="s">
        <v>60</v>
      </c>
      <c r="E8" s="22" t="s">
        <v>112</v>
      </c>
      <c r="F8" s="83"/>
      <c r="G8" s="23" t="s">
        <v>61</v>
      </c>
      <c r="H8" s="84" t="s">
        <v>37</v>
      </c>
      <c r="I8" s="84" t="s">
        <v>62</v>
      </c>
      <c r="J8" s="85" t="s">
        <v>63</v>
      </c>
      <c r="K8" s="85" t="s">
        <v>64</v>
      </c>
      <c r="L8" s="86"/>
    </row>
    <row r="9" spans="1:12" ht="300" customHeight="1" x14ac:dyDescent="0.15">
      <c r="B9" s="95"/>
      <c r="C9" s="21" t="s">
        <v>128</v>
      </c>
      <c r="D9" s="22" t="s">
        <v>65</v>
      </c>
      <c r="E9" s="22" t="s">
        <v>66</v>
      </c>
      <c r="F9" s="83"/>
      <c r="G9" s="23" t="s">
        <v>61</v>
      </c>
      <c r="H9" s="84" t="s">
        <v>67</v>
      </c>
      <c r="I9" s="84" t="s">
        <v>68</v>
      </c>
      <c r="J9" s="85" t="s">
        <v>69</v>
      </c>
      <c r="K9" s="85" t="s">
        <v>70</v>
      </c>
      <c r="L9" s="86"/>
    </row>
    <row r="10" spans="1:12" ht="222" customHeight="1" x14ac:dyDescent="0.15">
      <c r="B10" s="95"/>
      <c r="C10" s="21" t="s">
        <v>129</v>
      </c>
      <c r="D10" s="22" t="s">
        <v>71</v>
      </c>
      <c r="E10" s="22" t="s">
        <v>72</v>
      </c>
      <c r="F10" s="83"/>
      <c r="G10" s="23" t="s">
        <v>73</v>
      </c>
      <c r="H10" s="84" t="s">
        <v>37</v>
      </c>
      <c r="I10" s="84" t="s">
        <v>62</v>
      </c>
      <c r="J10" s="85" t="s">
        <v>74</v>
      </c>
      <c r="K10" s="85" t="s">
        <v>64</v>
      </c>
      <c r="L10" s="86"/>
    </row>
    <row r="11" spans="1:12" ht="8.25" customHeight="1" x14ac:dyDescent="0.15">
      <c r="C11" s="14"/>
      <c r="D11" s="14"/>
      <c r="E11" s="14"/>
      <c r="F11" s="14"/>
      <c r="G11" s="14"/>
      <c r="H11" s="14"/>
      <c r="I11" s="14"/>
      <c r="J11" s="14"/>
    </row>
    <row r="12" spans="1:12" ht="15" customHeight="1" x14ac:dyDescent="0.15">
      <c r="A12" s="6" t="s">
        <v>121</v>
      </c>
      <c r="B12" s="6"/>
      <c r="C12" s="14"/>
      <c r="D12" s="14"/>
      <c r="E12" s="14"/>
      <c r="F12" s="14"/>
      <c r="G12" s="14"/>
      <c r="H12" s="14"/>
      <c r="I12" s="14"/>
      <c r="J12" s="14"/>
    </row>
    <row r="13" spans="1:12" ht="15" customHeight="1" x14ac:dyDescent="0.15">
      <c r="B13" s="123" t="s">
        <v>40</v>
      </c>
      <c r="C13" s="124"/>
      <c r="D13" s="102" t="s">
        <v>41</v>
      </c>
      <c r="E13" s="102"/>
      <c r="F13" s="24" t="s">
        <v>42</v>
      </c>
      <c r="G13" s="24" t="s">
        <v>43</v>
      </c>
      <c r="H13" s="102" t="s">
        <v>44</v>
      </c>
      <c r="I13" s="102"/>
      <c r="J13" s="102"/>
      <c r="K13" s="101" t="s">
        <v>45</v>
      </c>
      <c r="L13" s="101"/>
    </row>
    <row r="14" spans="1:12" ht="30" customHeight="1" x14ac:dyDescent="0.15">
      <c r="B14" s="123" t="s">
        <v>51</v>
      </c>
      <c r="C14" s="124"/>
      <c r="D14" s="102" t="s">
        <v>52</v>
      </c>
      <c r="E14" s="102"/>
      <c r="F14" s="24" t="s">
        <v>53</v>
      </c>
      <c r="G14" s="24" t="s">
        <v>54</v>
      </c>
      <c r="H14" s="102" t="s">
        <v>56</v>
      </c>
      <c r="I14" s="102"/>
      <c r="J14" s="102"/>
      <c r="K14" s="101" t="s">
        <v>59</v>
      </c>
      <c r="L14" s="101"/>
    </row>
    <row r="15" spans="1:12" ht="64.5" customHeight="1" x14ac:dyDescent="0.15">
      <c r="A15" s="14"/>
      <c r="B15" s="118" t="s">
        <v>76</v>
      </c>
      <c r="C15" s="119"/>
      <c r="D15" s="99" t="s">
        <v>93</v>
      </c>
      <c r="E15" s="99"/>
      <c r="F15" s="94">
        <f>'MPS(input)'!E15</f>
        <v>0.81399999999999995</v>
      </c>
      <c r="G15" s="23" t="s">
        <v>95</v>
      </c>
      <c r="H15" s="111"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12"/>
      <c r="J15" s="113"/>
      <c r="K15" s="109" t="str">
        <f>IF('MPS(input)'!J15&gt;0,'MPS(input)'!J15,"")</f>
        <v/>
      </c>
      <c r="L15" s="110"/>
    </row>
    <row r="16" spans="1:12" ht="57" customHeight="1" x14ac:dyDescent="0.15">
      <c r="A16" s="14"/>
      <c r="B16" s="118" t="s">
        <v>76</v>
      </c>
      <c r="C16" s="119"/>
      <c r="D16" s="99" t="s">
        <v>94</v>
      </c>
      <c r="E16" s="99"/>
      <c r="F16" s="94">
        <f>'MPS(input)'!E16</f>
        <v>0.8</v>
      </c>
      <c r="G16" s="23" t="s">
        <v>95</v>
      </c>
      <c r="H16" s="111" t="str">
        <f>'MPS(input)'!G16</f>
        <v>Default value stipulated in the para.9 of CDM approved methodology AMS-I.A ver.16.</v>
      </c>
      <c r="I16" s="112"/>
      <c r="J16" s="113"/>
      <c r="K16" s="109" t="str">
        <f>IF('MPS(input)'!J16&gt;0,'MPS(input)'!J16,"")</f>
        <v/>
      </c>
      <c r="L16" s="110"/>
    </row>
    <row r="17" spans="1:12" ht="32.25" customHeight="1" x14ac:dyDescent="0.15">
      <c r="A17" s="14"/>
      <c r="B17" s="118" t="s">
        <v>77</v>
      </c>
      <c r="C17" s="119"/>
      <c r="D17" s="25" t="s">
        <v>113</v>
      </c>
      <c r="E17" s="25"/>
      <c r="F17" s="94">
        <f>'MPS(input)'!E17</f>
        <v>1.71</v>
      </c>
      <c r="G17" s="21" t="s">
        <v>78</v>
      </c>
      <c r="H17" s="111" t="str">
        <f>'MPS(input)'!G17</f>
        <v>The default values for COPRE,i are set as follows:
For cold storage: 1.71
For individual quick freezer: 1.32</v>
      </c>
      <c r="I17" s="112"/>
      <c r="J17" s="113"/>
      <c r="K17" s="109" t="str">
        <f>IF('MPS(input)'!J17&gt;0,'MPS(input)'!J17,"")</f>
        <v/>
      </c>
      <c r="L17" s="110"/>
    </row>
    <row r="18" spans="1:12" ht="32.25" customHeight="1" x14ac:dyDescent="0.15">
      <c r="A18" s="14"/>
      <c r="B18" s="118" t="s">
        <v>79</v>
      </c>
      <c r="C18" s="119"/>
      <c r="D18" s="25" t="s">
        <v>114</v>
      </c>
      <c r="E18" s="25"/>
      <c r="F18" s="94">
        <f>'MPS(input)'!E18</f>
        <v>2.2000000000000002</v>
      </c>
      <c r="G18" s="21" t="s">
        <v>78</v>
      </c>
      <c r="H18" s="111" t="str">
        <f>'MPS(input)'!G18</f>
        <v>Specifications of project refrigerator i prepared for the quotation or factory acceptance test data by manufacturer.</v>
      </c>
      <c r="I18" s="112"/>
      <c r="J18" s="113"/>
      <c r="K18" s="109" t="str">
        <f>IF('MPS(input)'!J18&gt;0,'MPS(input)'!J18,"")</f>
        <v/>
      </c>
      <c r="L18" s="110"/>
    </row>
    <row r="19" spans="1:12" ht="32.25" customHeight="1" x14ac:dyDescent="0.15">
      <c r="A19" s="14"/>
      <c r="B19" s="118" t="s">
        <v>80</v>
      </c>
      <c r="C19" s="119"/>
      <c r="D19" s="99" t="s">
        <v>81</v>
      </c>
      <c r="E19" s="99"/>
      <c r="F19" s="94">
        <f>'MPS(input)'!E19</f>
        <v>200</v>
      </c>
      <c r="G19" s="23" t="s">
        <v>82</v>
      </c>
      <c r="H19" s="111" t="str">
        <f>'MPS(input)'!G19</f>
        <v>Specification of generator for captive electricity.</v>
      </c>
      <c r="I19" s="112"/>
      <c r="J19" s="113"/>
      <c r="K19" s="109" t="str">
        <f>IF('MPS(input)'!J19&gt;0,'MPS(input)'!J19,"")</f>
        <v/>
      </c>
      <c r="L19" s="110"/>
    </row>
    <row r="20" spans="1:12" ht="6.75" customHeight="1" x14ac:dyDescent="0.15"/>
    <row r="21" spans="1:12" ht="17.25" customHeight="1" x14ac:dyDescent="0.15">
      <c r="A21" s="4" t="s">
        <v>122</v>
      </c>
      <c r="B21" s="4"/>
      <c r="C21" s="4"/>
    </row>
    <row r="22" spans="1:12" ht="17.25" customHeight="1" thickBot="1" x14ac:dyDescent="0.2">
      <c r="B22" s="120" t="s">
        <v>130</v>
      </c>
      <c r="C22" s="120"/>
      <c r="D22" s="114" t="s">
        <v>84</v>
      </c>
      <c r="E22" s="115"/>
      <c r="F22" s="26" t="s">
        <v>54</v>
      </c>
    </row>
    <row r="23" spans="1:12" ht="19.5" customHeight="1" thickBot="1" x14ac:dyDescent="0.2">
      <c r="B23" s="121"/>
      <c r="C23" s="122"/>
      <c r="D23" s="116" t="e">
        <f>ROUNDDOWN('MRS(calc_process)'!G6, 0)</f>
        <v>#DIV/0!</v>
      </c>
      <c r="E23" s="117"/>
      <c r="F23" s="27" t="s">
        <v>7</v>
      </c>
    </row>
    <row r="24" spans="1:12" ht="20.100000000000001" customHeight="1" x14ac:dyDescent="0.15">
      <c r="C24" s="5"/>
      <c r="D24" s="5"/>
      <c r="G24" s="11"/>
      <c r="H24" s="11"/>
    </row>
    <row r="25" spans="1:12" ht="15" customHeight="1" x14ac:dyDescent="0.15">
      <c r="A25" s="6" t="s">
        <v>85</v>
      </c>
      <c r="B25" s="6"/>
    </row>
    <row r="26" spans="1:12" ht="15" customHeight="1" x14ac:dyDescent="0.15">
      <c r="B26" s="92" t="s">
        <v>86</v>
      </c>
      <c r="C26" s="93"/>
      <c r="D26" s="103" t="s">
        <v>87</v>
      </c>
      <c r="E26" s="103"/>
      <c r="F26" s="103"/>
      <c r="G26" s="103"/>
      <c r="H26" s="103"/>
      <c r="I26" s="103"/>
      <c r="J26" s="103"/>
      <c r="K26" s="12"/>
    </row>
    <row r="27" spans="1:12" ht="15" customHeight="1" x14ac:dyDescent="0.15">
      <c r="B27" s="92" t="s">
        <v>88</v>
      </c>
      <c r="C27" s="93"/>
      <c r="D27" s="103" t="s">
        <v>89</v>
      </c>
      <c r="E27" s="103"/>
      <c r="F27" s="103"/>
      <c r="G27" s="103"/>
      <c r="H27" s="103"/>
      <c r="I27" s="103"/>
      <c r="J27" s="103"/>
      <c r="K27" s="12"/>
    </row>
    <row r="28" spans="1:12" ht="15" customHeight="1" x14ac:dyDescent="0.15">
      <c r="B28" s="92" t="s">
        <v>90</v>
      </c>
      <c r="C28" s="93"/>
      <c r="D28" s="103" t="s">
        <v>91</v>
      </c>
      <c r="E28" s="103"/>
      <c r="F28" s="103"/>
      <c r="G28" s="103"/>
      <c r="H28" s="103"/>
      <c r="I28" s="103"/>
      <c r="J28" s="103"/>
      <c r="K28" s="12"/>
    </row>
  </sheetData>
  <sheetProtection password="C7C3" sheet="1" objects="1" scenarios="1" formatCells="0" formatRows="0"/>
  <mergeCells count="33">
    <mergeCell ref="B19:C19"/>
    <mergeCell ref="B22:C22"/>
    <mergeCell ref="B23:C23"/>
    <mergeCell ref="B13:C13"/>
    <mergeCell ref="B14:C14"/>
    <mergeCell ref="B15:C15"/>
    <mergeCell ref="B16:C16"/>
    <mergeCell ref="B17:C17"/>
    <mergeCell ref="B18:C18"/>
    <mergeCell ref="D26:J26"/>
    <mergeCell ref="D27:J27"/>
    <mergeCell ref="D28:J28"/>
    <mergeCell ref="D22:E22"/>
    <mergeCell ref="D23:E23"/>
    <mergeCell ref="H17:J17"/>
    <mergeCell ref="H18:J18"/>
    <mergeCell ref="D19:E19"/>
    <mergeCell ref="H19:J19"/>
    <mergeCell ref="D15:E15"/>
    <mergeCell ref="H15:J15"/>
    <mergeCell ref="D16:E16"/>
    <mergeCell ref="H16:J16"/>
    <mergeCell ref="D13:E13"/>
    <mergeCell ref="H13:J13"/>
    <mergeCell ref="K13:L13"/>
    <mergeCell ref="D14:E14"/>
    <mergeCell ref="H14:J14"/>
    <mergeCell ref="K14:L14"/>
    <mergeCell ref="K15:L15"/>
    <mergeCell ref="K16:L16"/>
    <mergeCell ref="K17:L17"/>
    <mergeCell ref="K18:L18"/>
    <mergeCell ref="K19:L19"/>
  </mergeCells>
  <phoneticPr fontId="22"/>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 ID002</v>
      </c>
    </row>
    <row r="3" spans="1:11" ht="27.75" customHeight="1" x14ac:dyDescent="0.15">
      <c r="A3" s="107" t="s">
        <v>119</v>
      </c>
      <c r="B3" s="107"/>
      <c r="C3" s="107"/>
      <c r="D3" s="107"/>
      <c r="E3" s="107"/>
      <c r="F3" s="107"/>
      <c r="G3" s="107"/>
      <c r="H3" s="107"/>
      <c r="I3" s="107"/>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98</v>
      </c>
      <c r="C6" s="33"/>
      <c r="D6" s="33"/>
      <c r="E6" s="33"/>
      <c r="F6" s="61" t="s">
        <v>110</v>
      </c>
      <c r="G6" s="60" t="e">
        <f>G11-G20</f>
        <v>#DIV/0!</v>
      </c>
      <c r="H6" s="79" t="s">
        <v>7</v>
      </c>
      <c r="I6" s="35" t="s">
        <v>101</v>
      </c>
    </row>
    <row r="7" spans="1:11" ht="18.75" customHeight="1" x14ac:dyDescent="0.15">
      <c r="A7" s="49" t="s">
        <v>32</v>
      </c>
      <c r="B7" s="30"/>
      <c r="C7" s="30"/>
      <c r="D7" s="30"/>
      <c r="E7" s="29"/>
      <c r="F7" s="29"/>
      <c r="G7" s="51"/>
      <c r="H7" s="29"/>
      <c r="I7" s="31"/>
      <c r="J7" s="15"/>
      <c r="K7" s="15"/>
    </row>
    <row r="8" spans="1:11" ht="18.75" customHeight="1" x14ac:dyDescent="0.15">
      <c r="A8" s="52"/>
      <c r="B8" s="33" t="s">
        <v>104</v>
      </c>
      <c r="C8" s="36"/>
      <c r="D8" s="36"/>
      <c r="E8" s="36"/>
      <c r="F8" s="61" t="s">
        <v>110</v>
      </c>
      <c r="G8" s="67">
        <f>'MRS(input)'!F17</f>
        <v>1.71</v>
      </c>
      <c r="H8" s="68" t="s">
        <v>4</v>
      </c>
      <c r="I8" s="34" t="s">
        <v>102</v>
      </c>
    </row>
    <row r="9" spans="1:11" ht="18.75" customHeight="1" x14ac:dyDescent="0.15">
      <c r="A9" s="53"/>
      <c r="B9" s="33" t="s">
        <v>105</v>
      </c>
      <c r="C9" s="36"/>
      <c r="D9" s="39"/>
      <c r="E9" s="39"/>
      <c r="F9" s="61" t="s">
        <v>110</v>
      </c>
      <c r="G9" s="62">
        <f>'MRS(input)'!F18</f>
        <v>2.2000000000000002</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99</v>
      </c>
      <c r="C11" s="33"/>
      <c r="D11" s="33"/>
      <c r="E11" s="33"/>
      <c r="F11" s="61" t="s">
        <v>111</v>
      </c>
      <c r="G11" s="58" t="e">
        <f>(G16*G15*(G18/G17)*G13)+(G16*G14*(G18/G17)*G12)</f>
        <v>#DIV/0!</v>
      </c>
      <c r="H11" s="79" t="s">
        <v>7</v>
      </c>
      <c r="I11" s="34" t="s">
        <v>8</v>
      </c>
    </row>
    <row r="12" spans="1:11" ht="18.75" customHeight="1" x14ac:dyDescent="0.15">
      <c r="A12" s="52"/>
      <c r="B12" s="55"/>
      <c r="C12" s="99" t="s">
        <v>96</v>
      </c>
      <c r="D12" s="99"/>
      <c r="E12" s="99"/>
      <c r="F12" s="76" t="s">
        <v>9</v>
      </c>
      <c r="G12" s="64">
        <f>'MRS(input)'!F15</f>
        <v>0.81399999999999995</v>
      </c>
      <c r="H12" s="80" t="s">
        <v>10</v>
      </c>
      <c r="I12" s="41" t="s">
        <v>2</v>
      </c>
    </row>
    <row r="13" spans="1:11" ht="18.75" customHeight="1" x14ac:dyDescent="0.15">
      <c r="A13" s="52"/>
      <c r="B13" s="55"/>
      <c r="C13" s="99" t="s">
        <v>97</v>
      </c>
      <c r="D13" s="99"/>
      <c r="E13" s="99"/>
      <c r="F13" s="76" t="s">
        <v>9</v>
      </c>
      <c r="G13" s="65">
        <f>'MRS(input)'!F16</f>
        <v>0.8</v>
      </c>
      <c r="H13" s="80" t="s">
        <v>10</v>
      </c>
      <c r="I13" s="41" t="s">
        <v>2</v>
      </c>
    </row>
    <row r="14" spans="1:11" ht="36" customHeight="1" x14ac:dyDescent="0.15">
      <c r="A14" s="52"/>
      <c r="B14" s="55"/>
      <c r="C14" s="99" t="s">
        <v>11</v>
      </c>
      <c r="D14" s="99"/>
      <c r="E14" s="99"/>
      <c r="F14" s="38" t="s">
        <v>110</v>
      </c>
      <c r="G14" s="37" t="e">
        <f>'MRS(input)'!$F$9/('MRS(input)'!$F$9+'MRS(input)'!$F$10*'MRS(input)'!$F$19/1000)</f>
        <v>#DIV/0!</v>
      </c>
      <c r="H14" s="38" t="s">
        <v>4</v>
      </c>
      <c r="I14" s="41" t="s">
        <v>4</v>
      </c>
    </row>
    <row r="15" spans="1:11" ht="36" customHeight="1" x14ac:dyDescent="0.15">
      <c r="A15" s="52"/>
      <c r="B15" s="55"/>
      <c r="C15" s="99" t="s">
        <v>92</v>
      </c>
      <c r="D15" s="99"/>
      <c r="E15" s="99"/>
      <c r="F15" s="38" t="s">
        <v>110</v>
      </c>
      <c r="G15" s="37" t="e">
        <f>1-G14</f>
        <v>#DIV/0!</v>
      </c>
      <c r="H15" s="38" t="s">
        <v>4</v>
      </c>
      <c r="I15" s="41" t="s">
        <v>4</v>
      </c>
    </row>
    <row r="16" spans="1:11" ht="36" customHeight="1" x14ac:dyDescent="0.15">
      <c r="A16" s="52"/>
      <c r="B16" s="55"/>
      <c r="C16" s="99" t="s">
        <v>103</v>
      </c>
      <c r="D16" s="99"/>
      <c r="E16" s="99"/>
      <c r="F16" s="76" t="s">
        <v>9</v>
      </c>
      <c r="G16" s="78">
        <f>'MRS(input)'!F8</f>
        <v>0</v>
      </c>
      <c r="H16" s="82" t="s">
        <v>1</v>
      </c>
      <c r="I16" s="42" t="s">
        <v>13</v>
      </c>
    </row>
    <row r="17" spans="1:9" ht="18.75" customHeight="1" x14ac:dyDescent="0.15">
      <c r="A17" s="52"/>
      <c r="B17" s="55"/>
      <c r="C17" s="25" t="s">
        <v>106</v>
      </c>
      <c r="D17" s="25"/>
      <c r="E17" s="25"/>
      <c r="F17" s="38" t="s">
        <v>110</v>
      </c>
      <c r="G17" s="69">
        <f>'MRS(input)'!F17</f>
        <v>1.71</v>
      </c>
      <c r="H17" s="70" t="s">
        <v>4</v>
      </c>
      <c r="I17" s="41" t="s">
        <v>3</v>
      </c>
    </row>
    <row r="18" spans="1:9" ht="18.75" customHeight="1" x14ac:dyDescent="0.15">
      <c r="A18" s="53"/>
      <c r="B18" s="56"/>
      <c r="C18" s="25" t="s">
        <v>107</v>
      </c>
      <c r="D18" s="25"/>
      <c r="E18" s="25"/>
      <c r="F18" s="38" t="s">
        <v>110</v>
      </c>
      <c r="G18" s="65">
        <f>'MRS(input)'!F18</f>
        <v>2.2000000000000002</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100</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'MRS(input)'!F15</f>
        <v>0.81399999999999995</v>
      </c>
      <c r="H21" s="80" t="s">
        <v>10</v>
      </c>
      <c r="I21" s="41" t="s">
        <v>2</v>
      </c>
    </row>
    <row r="22" spans="1:9" ht="18.75" customHeight="1" x14ac:dyDescent="0.15">
      <c r="A22" s="52"/>
      <c r="B22" s="55"/>
      <c r="C22" s="25" t="s">
        <v>19</v>
      </c>
      <c r="D22" s="25"/>
      <c r="E22" s="25"/>
      <c r="F22" s="76" t="s">
        <v>9</v>
      </c>
      <c r="G22" s="65">
        <f>'MRS(input)'!F16</f>
        <v>0.8</v>
      </c>
      <c r="H22" s="80" t="s">
        <v>10</v>
      </c>
      <c r="I22" s="41" t="s">
        <v>2</v>
      </c>
    </row>
    <row r="23" spans="1:9" ht="36" customHeight="1" x14ac:dyDescent="0.15">
      <c r="A23" s="52"/>
      <c r="B23" s="55"/>
      <c r="C23" s="99" t="s">
        <v>11</v>
      </c>
      <c r="D23" s="99"/>
      <c r="E23" s="99"/>
      <c r="F23" s="38" t="s">
        <v>110</v>
      </c>
      <c r="G23" s="37" t="e">
        <f>'MRS(input)'!$F$9/('MRS(input)'!$F$9+'MRS(input)'!$F$10*'MRS(input)'!$F$19/1000)</f>
        <v>#DIV/0!</v>
      </c>
      <c r="H23" s="38" t="s">
        <v>4</v>
      </c>
      <c r="I23" s="41" t="s">
        <v>4</v>
      </c>
    </row>
    <row r="24" spans="1:9" ht="36" customHeight="1" x14ac:dyDescent="0.15">
      <c r="A24" s="52"/>
      <c r="B24" s="55"/>
      <c r="C24" s="99" t="s">
        <v>12</v>
      </c>
      <c r="D24" s="99"/>
      <c r="E24" s="99"/>
      <c r="F24" s="38" t="s">
        <v>110</v>
      </c>
      <c r="G24" s="37" t="e">
        <f>1-G23</f>
        <v>#DIV/0!</v>
      </c>
      <c r="H24" s="38" t="s">
        <v>4</v>
      </c>
      <c r="I24" s="41" t="s">
        <v>4</v>
      </c>
    </row>
    <row r="25" spans="1:9" ht="36" customHeight="1" x14ac:dyDescent="0.15">
      <c r="A25" s="53"/>
      <c r="B25" s="56"/>
      <c r="C25" s="99" t="s">
        <v>103</v>
      </c>
      <c r="D25" s="99"/>
      <c r="E25" s="99"/>
      <c r="F25" s="76" t="s">
        <v>9</v>
      </c>
      <c r="G25" s="77">
        <f>'MRS(input)'!F8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108</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2015-01-29T08:19:02Z</cp:lastPrinted>
  <dcterms:created xsi:type="dcterms:W3CDTF">2012-01-13T02:28:29Z</dcterms:created>
  <dcterms:modified xsi:type="dcterms:W3CDTF">2017-08-02T05:17:56Z</dcterms:modified>
</cp:coreProperties>
</file>