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480" yWindow="60" windowWidth="16155" windowHeight="9405" tabRatio="877"/>
  </bookViews>
  <sheets>
    <sheet name="Contents" sheetId="290" r:id="rId1"/>
    <sheet name="AM4_MPS(input)" sheetId="1" r:id="rId2"/>
    <sheet name="AM4_MPS(calc_process)" sheetId="2" r:id="rId3"/>
    <sheet name="AM4_MSS" sheetId="3" r:id="rId4"/>
    <sheet name="AM4_MRS(input)" sheetId="4" r:id="rId5"/>
    <sheet name="AM4_MRS(calc_process)" sheetId="5" r:id="rId6"/>
    <sheet name="AM5_s1-2_MPS(input)" sheetId="62" r:id="rId7"/>
    <sheet name="AM5_s1-2_MPS(calc_process)" sheetId="63" r:id="rId8"/>
    <sheet name="AM5_s1-2_MSS" sheetId="64" r:id="rId9"/>
    <sheet name="AM5_s1-2_MRS(input)" sheetId="65" r:id="rId10"/>
    <sheet name="AM5_s1-2_MRS(calc_process)" sheetId="66" r:id="rId11"/>
    <sheet name="AM5_s3-12_MPS(input)" sheetId="67" r:id="rId12"/>
    <sheet name="AM5_s3-12_MPS(calc_process)" sheetId="68" r:id="rId13"/>
    <sheet name="AM5_s3-12_MSS" sheetId="69" r:id="rId14"/>
    <sheet name="AM5_s3-12_MRS(input)" sheetId="70" r:id="rId15"/>
    <sheet name="AM5_s3-12_MRS(calc_process)" sheetId="71" r:id="rId16"/>
    <sheet name="AM8_MPS(input_fridge)" sheetId="206" r:id="rId17"/>
    <sheet name="AM8_MPS(input_freezer)" sheetId="207" r:id="rId18"/>
    <sheet name="AM8_MPS(calc_process)" sheetId="208" r:id="rId19"/>
    <sheet name="AM8_MSS" sheetId="209" r:id="rId20"/>
    <sheet name="AM8_MRS(input_fridge)" sheetId="210" r:id="rId21"/>
    <sheet name="AM8_MRS(input_freezer)" sheetId="211" r:id="rId22"/>
    <sheet name="AM8_MRS(calc_process)" sheetId="212" r:id="rId23"/>
  </sheets>
  <definedNames>
    <definedName name="COP">'AM8_MPS(calc_process)'!$I$40:$I$43</definedName>
    <definedName name="EE_freezer">'AM8_MPS(calc_process)'!$I$35:$I$37</definedName>
    <definedName name="_xlnm.Print_Area" localSheetId="2">'AM4_MPS(calc_process)'!$A$1:$I$38</definedName>
    <definedName name="_xlnm.Print_Area" localSheetId="1">'AM4_MPS(input)'!$A$1:$K$33</definedName>
    <definedName name="_xlnm.Print_Area" localSheetId="5">'AM4_MRS(calc_process)'!$A$1:$I$38</definedName>
    <definedName name="_xlnm.Print_Area" localSheetId="4">'AM4_MRS(input)'!$A$1:$L$33</definedName>
    <definedName name="_xlnm.Print_Area" localSheetId="7">'AM5_s1-2_MPS(calc_process)'!$A$1:$I$21</definedName>
    <definedName name="_xlnm.Print_Area" localSheetId="6">'AM5_s1-2_MPS(input)'!$A$1:$K$24</definedName>
    <definedName name="_xlnm.Print_Area" localSheetId="10">'AM5_s1-2_MRS(calc_process)'!$A$1:$I$21</definedName>
    <definedName name="_xlnm.Print_Area" localSheetId="9">'AM5_s1-2_MRS(input)'!$A$1:$L$24</definedName>
    <definedName name="_xlnm.Print_Area" localSheetId="12">'AM5_s3-12_MPS(calc_process)'!$A$1:$I$21</definedName>
    <definedName name="_xlnm.Print_Area" localSheetId="11">'AM5_s3-12_MPS(input)'!$A$1:$K$24</definedName>
    <definedName name="_xlnm.Print_Area" localSheetId="15">'AM5_s3-12_MRS(calc_process)'!$A$1:$I$21</definedName>
    <definedName name="_xlnm.Print_Area" localSheetId="14">'AM5_s3-12_MRS(input)'!$A$1:$L$24</definedName>
    <definedName name="_xlnm.Print_Area" localSheetId="17">'AM8_MPS(input_freezer)'!$A$1:$AC$65</definedName>
    <definedName name="_xlnm.Print_Area" localSheetId="16">'AM8_MPS(input_fridge)'!$A$1:$AC$65</definedName>
    <definedName name="_xlnm.Print_Area" localSheetId="21">'AM8_MRS(input_freezer)'!$A$1:$AC$66</definedName>
    <definedName name="_xlnm.Print_Area" localSheetId="20">'AM8_MRS(input_fridge)'!$A$1:$AC$66</definedName>
    <definedName name="_xlnm.Print_Area" localSheetId="0">Contents!$A$1:$D$22</definedName>
    <definedName name="Z_3E957D16_9E92_4B0F_9F9C_8523717C6AF3_.wvu.PrintArea" localSheetId="17" hidden="1">'AM8_MPS(input_freezer)'!$A$1:$AC$65</definedName>
    <definedName name="Z_3E957D16_9E92_4B0F_9F9C_8523717C6AF3_.wvu.PrintArea" localSheetId="16" hidden="1">'AM8_MPS(input_fridge)'!$A$1:$AC$65</definedName>
    <definedName name="Z_3E957D16_9E92_4B0F_9F9C_8523717C6AF3_.wvu.PrintArea" localSheetId="21" hidden="1">'AM8_MRS(input_freezer)'!$A$1:$AC$66</definedName>
    <definedName name="Z_3E957D16_9E92_4B0F_9F9C_8523717C6AF3_.wvu.PrintArea" localSheetId="20" hidden="1">'AM8_MRS(input_fridge)'!$A$1:$AC$66</definedName>
  </definedNames>
  <calcPr calcId="145621"/>
</workbook>
</file>

<file path=xl/calcChain.xml><?xml version="1.0" encoding="utf-8"?>
<calcChain xmlns="http://schemas.openxmlformats.org/spreadsheetml/2006/main">
  <c r="G6" i="71" l="1"/>
  <c r="D19" i="70"/>
  <c r="G6" i="68"/>
  <c r="B19" i="67"/>
  <c r="G6" i="66"/>
  <c r="D19" i="65" s="1"/>
  <c r="G6" i="63"/>
  <c r="B19" i="62"/>
  <c r="E14" i="67" l="1"/>
  <c r="J17" i="206" l="1"/>
  <c r="K17" i="211" l="1"/>
  <c r="R17" i="211" s="1"/>
  <c r="K18" i="211"/>
  <c r="R18" i="211" s="1"/>
  <c r="K19" i="211"/>
  <c r="R19" i="211" s="1"/>
  <c r="K20" i="211"/>
  <c r="R20" i="211"/>
  <c r="K21" i="211"/>
  <c r="R21" i="211" s="1"/>
  <c r="K22" i="211"/>
  <c r="R22" i="211"/>
  <c r="K23" i="211"/>
  <c r="R23" i="211" s="1"/>
  <c r="K24" i="211"/>
  <c r="R24" i="211"/>
  <c r="K25" i="211"/>
  <c r="R25" i="211" s="1"/>
  <c r="K26" i="211"/>
  <c r="R26" i="211" s="1"/>
  <c r="K27" i="211"/>
  <c r="R27" i="211" s="1"/>
  <c r="K28" i="211"/>
  <c r="R28" i="211"/>
  <c r="K29" i="211"/>
  <c r="R29" i="211" s="1"/>
  <c r="K30" i="211"/>
  <c r="R30" i="211"/>
  <c r="K31" i="211"/>
  <c r="R31" i="211" s="1"/>
  <c r="K32" i="211"/>
  <c r="R32" i="211"/>
  <c r="K33" i="211"/>
  <c r="R33" i="211" s="1"/>
  <c r="K34" i="211"/>
  <c r="R34" i="211" s="1"/>
  <c r="K35" i="211"/>
  <c r="R35" i="211" s="1"/>
  <c r="K36" i="211"/>
  <c r="R36" i="211"/>
  <c r="K37" i="211"/>
  <c r="R37" i="211" s="1"/>
  <c r="K38" i="211"/>
  <c r="R38" i="211"/>
  <c r="K39" i="211"/>
  <c r="R39" i="211" s="1"/>
  <c r="K40" i="211"/>
  <c r="R40" i="211"/>
  <c r="K41" i="211"/>
  <c r="R41" i="211" s="1"/>
  <c r="K42" i="211"/>
  <c r="R42" i="211" s="1"/>
  <c r="K43" i="211"/>
  <c r="R43" i="211" s="1"/>
  <c r="K44" i="211"/>
  <c r="R44" i="211"/>
  <c r="K45" i="211"/>
  <c r="R45" i="211" s="1"/>
  <c r="K46" i="211"/>
  <c r="R46" i="211"/>
  <c r="K47" i="211"/>
  <c r="R47" i="211" s="1"/>
  <c r="K48" i="211"/>
  <c r="R48" i="211"/>
  <c r="K49" i="211"/>
  <c r="R49" i="211" s="1"/>
  <c r="K50" i="211"/>
  <c r="R50" i="211" s="1"/>
  <c r="K51" i="211"/>
  <c r="R51" i="211" s="1"/>
  <c r="K52" i="211"/>
  <c r="R52" i="211"/>
  <c r="K53" i="211"/>
  <c r="R53" i="211" s="1"/>
  <c r="K54" i="211"/>
  <c r="R54" i="211"/>
  <c r="K55" i="211"/>
  <c r="R55" i="211" s="1"/>
  <c r="K56" i="211"/>
  <c r="R56" i="211"/>
  <c r="K57" i="211"/>
  <c r="R57" i="211" s="1"/>
  <c r="K58" i="211"/>
  <c r="R58" i="211" s="1"/>
  <c r="K59" i="211"/>
  <c r="R59" i="211" s="1"/>
  <c r="K60" i="211"/>
  <c r="R60" i="211"/>
  <c r="K61" i="211"/>
  <c r="R61" i="211" s="1"/>
  <c r="K62" i="211"/>
  <c r="R62" i="211"/>
  <c r="K63" i="211"/>
  <c r="R63" i="211" s="1"/>
  <c r="K64" i="211"/>
  <c r="R64" i="211"/>
  <c r="K65" i="211"/>
  <c r="R65" i="211" s="1"/>
  <c r="K66" i="211"/>
  <c r="R66" i="211" s="1"/>
  <c r="K17" i="210"/>
  <c r="R17" i="210"/>
  <c r="K18" i="210"/>
  <c r="R18" i="210"/>
  <c r="K19" i="210"/>
  <c r="R19" i="210"/>
  <c r="K20" i="210"/>
  <c r="R20" i="210"/>
  <c r="K21" i="210"/>
  <c r="R21" i="210"/>
  <c r="K22" i="210"/>
  <c r="R22" i="210"/>
  <c r="K23" i="210"/>
  <c r="R23" i="210"/>
  <c r="K24" i="210"/>
  <c r="R24" i="210"/>
  <c r="K25" i="210"/>
  <c r="R25" i="210"/>
  <c r="K26" i="210"/>
  <c r="R26" i="210"/>
  <c r="K27" i="210"/>
  <c r="R27" i="210"/>
  <c r="K28" i="210"/>
  <c r="R28" i="210"/>
  <c r="K29" i="210"/>
  <c r="R29" i="210"/>
  <c r="K30" i="210"/>
  <c r="R30" i="210"/>
  <c r="K31" i="210"/>
  <c r="R31" i="210"/>
  <c r="K32" i="210"/>
  <c r="R32" i="210"/>
  <c r="K33" i="210"/>
  <c r="R33" i="210"/>
  <c r="K34" i="210"/>
  <c r="R34" i="210"/>
  <c r="K35" i="210"/>
  <c r="R35" i="210"/>
  <c r="K36" i="210"/>
  <c r="R36" i="210"/>
  <c r="K37" i="210"/>
  <c r="R37" i="210"/>
  <c r="K38" i="210"/>
  <c r="R38" i="210"/>
  <c r="K39" i="210"/>
  <c r="R39" i="210"/>
  <c r="K40" i="210"/>
  <c r="R40" i="210"/>
  <c r="K41" i="210"/>
  <c r="R41" i="210"/>
  <c r="K42" i="210"/>
  <c r="R42" i="210"/>
  <c r="K43" i="210"/>
  <c r="R43" i="210"/>
  <c r="K44" i="210"/>
  <c r="R44" i="210"/>
  <c r="K45" i="210"/>
  <c r="R45" i="210"/>
  <c r="K46" i="210"/>
  <c r="R46" i="210"/>
  <c r="K47" i="210"/>
  <c r="R47" i="210"/>
  <c r="K48" i="210"/>
  <c r="R48" i="210"/>
  <c r="K49" i="210"/>
  <c r="R49" i="210"/>
  <c r="K50" i="210"/>
  <c r="R50" i="210"/>
  <c r="K51" i="210"/>
  <c r="R51" i="210"/>
  <c r="K52" i="210"/>
  <c r="R52" i="210"/>
  <c r="K53" i="210"/>
  <c r="R53" i="210"/>
  <c r="K54" i="210"/>
  <c r="R54" i="210"/>
  <c r="K55" i="210"/>
  <c r="R55" i="210"/>
  <c r="K56" i="210"/>
  <c r="R56" i="210"/>
  <c r="K57" i="210"/>
  <c r="R57" i="210"/>
  <c r="K58" i="210"/>
  <c r="R58" i="210"/>
  <c r="K59" i="210"/>
  <c r="R59" i="210"/>
  <c r="K60" i="210"/>
  <c r="R60" i="210"/>
  <c r="K61" i="210"/>
  <c r="R61" i="210"/>
  <c r="K62" i="210"/>
  <c r="R62" i="210"/>
  <c r="K63" i="210"/>
  <c r="R63" i="210"/>
  <c r="K64" i="210"/>
  <c r="R64" i="210"/>
  <c r="K65" i="210"/>
  <c r="R65" i="210"/>
  <c r="K66" i="210"/>
  <c r="R66" i="210"/>
  <c r="H16" i="207"/>
  <c r="H17" i="211" s="1"/>
  <c r="I17" i="211"/>
  <c r="J16" i="207"/>
  <c r="J17" i="211"/>
  <c r="L17" i="211"/>
  <c r="H18" i="211"/>
  <c r="I18" i="211"/>
  <c r="Q18" i="211" s="1"/>
  <c r="J18" i="211"/>
  <c r="L18" i="211"/>
  <c r="H19" i="211"/>
  <c r="I19" i="211"/>
  <c r="Q19" i="211" s="1"/>
  <c r="J19" i="211"/>
  <c r="L19" i="211"/>
  <c r="H20" i="211"/>
  <c r="P20" i="211" s="1"/>
  <c r="I20" i="211"/>
  <c r="J20" i="211"/>
  <c r="L20" i="211"/>
  <c r="H21" i="211"/>
  <c r="I21" i="211"/>
  <c r="J21" i="211"/>
  <c r="L21" i="211"/>
  <c r="H22" i="211"/>
  <c r="I22" i="211"/>
  <c r="Q22" i="211" s="1"/>
  <c r="J22" i="211"/>
  <c r="L22" i="211"/>
  <c r="H23" i="211"/>
  <c r="Q23" i="211" s="1"/>
  <c r="I23" i="211"/>
  <c r="J23" i="211"/>
  <c r="L23" i="211"/>
  <c r="H24" i="211"/>
  <c r="P24" i="211" s="1"/>
  <c r="I24" i="211"/>
  <c r="J24" i="211"/>
  <c r="L24" i="211"/>
  <c r="H25" i="211"/>
  <c r="I25" i="211"/>
  <c r="J25" i="211"/>
  <c r="L25" i="211"/>
  <c r="H26" i="211"/>
  <c r="P26" i="211" s="1"/>
  <c r="I26" i="211"/>
  <c r="J26" i="211"/>
  <c r="L26" i="211"/>
  <c r="H27" i="211"/>
  <c r="I27" i="211"/>
  <c r="Q27" i="211" s="1"/>
  <c r="J27" i="211"/>
  <c r="L27" i="211"/>
  <c r="H28" i="211"/>
  <c r="P28" i="211" s="1"/>
  <c r="I28" i="211"/>
  <c r="J28" i="211"/>
  <c r="L28" i="211"/>
  <c r="H29" i="211"/>
  <c r="I29" i="211"/>
  <c r="Q29" i="211" s="1"/>
  <c r="J29" i="211"/>
  <c r="L29" i="211"/>
  <c r="H30" i="211"/>
  <c r="I30" i="211"/>
  <c r="Q30" i="211" s="1"/>
  <c r="J30" i="211"/>
  <c r="L30" i="211"/>
  <c r="H31" i="211"/>
  <c r="Q31" i="211" s="1"/>
  <c r="I31" i="211"/>
  <c r="J31" i="211"/>
  <c r="L31" i="211"/>
  <c r="H32" i="211"/>
  <c r="I32" i="211"/>
  <c r="J32" i="211"/>
  <c r="Q32" i="211" s="1"/>
  <c r="L32" i="211"/>
  <c r="H33" i="211"/>
  <c r="I33" i="211"/>
  <c r="J33" i="211"/>
  <c r="L33" i="211"/>
  <c r="H34" i="211"/>
  <c r="Q34" i="211" s="1"/>
  <c r="I34" i="211"/>
  <c r="J34" i="211"/>
  <c r="L34" i="211"/>
  <c r="H35" i="211"/>
  <c r="Q35" i="211" s="1"/>
  <c r="I35" i="211"/>
  <c r="J35" i="211"/>
  <c r="L35" i="211"/>
  <c r="H36" i="211"/>
  <c r="P36" i="211" s="1"/>
  <c r="I36" i="211"/>
  <c r="J36" i="211"/>
  <c r="L36" i="211"/>
  <c r="Q36" i="211"/>
  <c r="H37" i="211"/>
  <c r="I37" i="211"/>
  <c r="J37" i="211"/>
  <c r="L37" i="211"/>
  <c r="H38" i="211"/>
  <c r="I38" i="211"/>
  <c r="Q38" i="211" s="1"/>
  <c r="J38" i="211"/>
  <c r="L38" i="211"/>
  <c r="H39" i="211"/>
  <c r="Q39" i="211" s="1"/>
  <c r="I39" i="211"/>
  <c r="J39" i="211"/>
  <c r="L39" i="211"/>
  <c r="H40" i="211"/>
  <c r="P40" i="211" s="1"/>
  <c r="I40" i="211"/>
  <c r="J40" i="211"/>
  <c r="L40" i="211"/>
  <c r="Q40" i="211"/>
  <c r="H41" i="211"/>
  <c r="I41" i="211"/>
  <c r="J41" i="211"/>
  <c r="L41" i="211"/>
  <c r="H42" i="211"/>
  <c r="P42" i="211" s="1"/>
  <c r="I42" i="211"/>
  <c r="J42" i="211"/>
  <c r="L42" i="211"/>
  <c r="Q42" i="211"/>
  <c r="H43" i="211"/>
  <c r="I43" i="211"/>
  <c r="Q43" i="211" s="1"/>
  <c r="J43" i="211"/>
  <c r="L43" i="211"/>
  <c r="H44" i="211"/>
  <c r="P44" i="211" s="1"/>
  <c r="I44" i="211"/>
  <c r="J44" i="211"/>
  <c r="L44" i="211"/>
  <c r="H45" i="211"/>
  <c r="I45" i="211"/>
  <c r="Q45" i="211" s="1"/>
  <c r="J45" i="211"/>
  <c r="L45" i="211"/>
  <c r="H46" i="211"/>
  <c r="Q46" i="211" s="1"/>
  <c r="I46" i="211"/>
  <c r="P46" i="211" s="1"/>
  <c r="J46" i="211"/>
  <c r="L46" i="211"/>
  <c r="H47" i="211"/>
  <c r="I47" i="211"/>
  <c r="J47" i="211"/>
  <c r="L47" i="211"/>
  <c r="Q47" i="211"/>
  <c r="H48" i="211"/>
  <c r="I48" i="211"/>
  <c r="J48" i="211"/>
  <c r="Q48" i="211" s="1"/>
  <c r="L48" i="211"/>
  <c r="H49" i="211"/>
  <c r="I49" i="211"/>
  <c r="J49" i="211"/>
  <c r="L49" i="211"/>
  <c r="H50" i="211"/>
  <c r="Q50" i="211" s="1"/>
  <c r="I50" i="211"/>
  <c r="J50" i="211"/>
  <c r="L50" i="211"/>
  <c r="H51" i="211"/>
  <c r="Q51" i="211" s="1"/>
  <c r="I51" i="211"/>
  <c r="J51" i="211"/>
  <c r="L51" i="211"/>
  <c r="H52" i="211"/>
  <c r="P52" i="211" s="1"/>
  <c r="I52" i="211"/>
  <c r="J52" i="211"/>
  <c r="L52" i="211"/>
  <c r="Q52" i="211"/>
  <c r="H53" i="211"/>
  <c r="I53" i="211"/>
  <c r="J53" i="211"/>
  <c r="L53" i="211"/>
  <c r="H54" i="211"/>
  <c r="I54" i="211"/>
  <c r="Q54" i="211" s="1"/>
  <c r="J54" i="211"/>
  <c r="L54" i="211"/>
  <c r="H55" i="211"/>
  <c r="I55" i="211"/>
  <c r="Q55" i="211" s="1"/>
  <c r="J55" i="211"/>
  <c r="L55" i="211"/>
  <c r="H56" i="211"/>
  <c r="P56" i="211" s="1"/>
  <c r="I56" i="211"/>
  <c r="J56" i="211"/>
  <c r="L56" i="211"/>
  <c r="H57" i="211"/>
  <c r="P57" i="211" s="1"/>
  <c r="I57" i="211"/>
  <c r="J57" i="211"/>
  <c r="L57" i="211"/>
  <c r="H58" i="211"/>
  <c r="I58" i="211"/>
  <c r="Q58" i="211" s="1"/>
  <c r="J58" i="211"/>
  <c r="L58" i="211"/>
  <c r="H59" i="211"/>
  <c r="Q59" i="211" s="1"/>
  <c r="I59" i="211"/>
  <c r="J59" i="211"/>
  <c r="L59" i="211"/>
  <c r="H60" i="211"/>
  <c r="P60" i="211" s="1"/>
  <c r="I60" i="211"/>
  <c r="J60" i="211"/>
  <c r="L60" i="211"/>
  <c r="H61" i="211"/>
  <c r="P61" i="211" s="1"/>
  <c r="I61" i="211"/>
  <c r="J61" i="211"/>
  <c r="L61" i="211"/>
  <c r="H62" i="211"/>
  <c r="I62" i="211"/>
  <c r="Q62" i="211" s="1"/>
  <c r="J62" i="211"/>
  <c r="L62" i="211"/>
  <c r="H63" i="211"/>
  <c r="Q63" i="211" s="1"/>
  <c r="I63" i="211"/>
  <c r="J63" i="211"/>
  <c r="L63" i="211"/>
  <c r="H64" i="211"/>
  <c r="P64" i="211" s="1"/>
  <c r="I64" i="211"/>
  <c r="Q64" i="211" s="1"/>
  <c r="J64" i="211"/>
  <c r="L64" i="211"/>
  <c r="H65" i="211"/>
  <c r="P65" i="211" s="1"/>
  <c r="I65" i="211"/>
  <c r="J65" i="211"/>
  <c r="L65" i="211"/>
  <c r="H66" i="211"/>
  <c r="I66" i="211"/>
  <c r="Q66" i="211" s="1"/>
  <c r="J66" i="211"/>
  <c r="L66" i="211"/>
  <c r="H16" i="206"/>
  <c r="P16" i="206" s="1"/>
  <c r="H17" i="210"/>
  <c r="Q17" i="210" s="1"/>
  <c r="I17" i="210"/>
  <c r="J16" i="206"/>
  <c r="J17" i="210"/>
  <c r="L17" i="210"/>
  <c r="H17" i="206"/>
  <c r="Q17" i="206" s="1"/>
  <c r="H18" i="210"/>
  <c r="P18" i="210" s="1"/>
  <c r="I18" i="210"/>
  <c r="J18" i="210"/>
  <c r="Q18" i="210" s="1"/>
  <c r="L18" i="210"/>
  <c r="H19" i="210"/>
  <c r="I19" i="210"/>
  <c r="Q19" i="210" s="1"/>
  <c r="J19" i="210"/>
  <c r="L19" i="210"/>
  <c r="H20" i="210"/>
  <c r="I20" i="210"/>
  <c r="Q20" i="210" s="1"/>
  <c r="J20" i="210"/>
  <c r="L20" i="210"/>
  <c r="H21" i="210"/>
  <c r="P21" i="210" s="1"/>
  <c r="I21" i="210"/>
  <c r="J21" i="210"/>
  <c r="L21" i="210"/>
  <c r="H22" i="210"/>
  <c r="P22" i="210" s="1"/>
  <c r="I22" i="210"/>
  <c r="J22" i="210"/>
  <c r="L22" i="210"/>
  <c r="H23" i="210"/>
  <c r="I23" i="210"/>
  <c r="Q23" i="210" s="1"/>
  <c r="J23" i="210"/>
  <c r="L23" i="210"/>
  <c r="H24" i="210"/>
  <c r="I24" i="210"/>
  <c r="Q24" i="210" s="1"/>
  <c r="J24" i="210"/>
  <c r="L24" i="210"/>
  <c r="H25" i="210"/>
  <c r="P25" i="210" s="1"/>
  <c r="I25" i="210"/>
  <c r="Q25" i="210" s="1"/>
  <c r="J25" i="210"/>
  <c r="L25" i="210"/>
  <c r="H26" i="210"/>
  <c r="P26" i="210" s="1"/>
  <c r="I26" i="210"/>
  <c r="J26" i="210"/>
  <c r="L26" i="210"/>
  <c r="H27" i="210"/>
  <c r="I27" i="210"/>
  <c r="Q27" i="210" s="1"/>
  <c r="J27" i="210"/>
  <c r="L27" i="210"/>
  <c r="H28" i="210"/>
  <c r="I28" i="210"/>
  <c r="Q28" i="210" s="1"/>
  <c r="J28" i="210"/>
  <c r="L28" i="210"/>
  <c r="H29" i="210"/>
  <c r="P29" i="210" s="1"/>
  <c r="I29" i="210"/>
  <c r="J29" i="210"/>
  <c r="L29" i="210"/>
  <c r="H30" i="210"/>
  <c r="P30" i="210" s="1"/>
  <c r="I30" i="210"/>
  <c r="J30" i="210"/>
  <c r="L30" i="210"/>
  <c r="Q30" i="210"/>
  <c r="H31" i="210"/>
  <c r="I31" i="210"/>
  <c r="Q31" i="210" s="1"/>
  <c r="J31" i="210"/>
  <c r="L31" i="210"/>
  <c r="H32" i="210"/>
  <c r="I32" i="210"/>
  <c r="Q32" i="210" s="1"/>
  <c r="J32" i="210"/>
  <c r="L32" i="210"/>
  <c r="H33" i="210"/>
  <c r="P33" i="210" s="1"/>
  <c r="I33" i="210"/>
  <c r="Q33" i="210" s="1"/>
  <c r="J33" i="210"/>
  <c r="L33" i="210"/>
  <c r="H34" i="210"/>
  <c r="P34" i="210" s="1"/>
  <c r="I34" i="210"/>
  <c r="J34" i="210"/>
  <c r="L34" i="210"/>
  <c r="Q34" i="210"/>
  <c r="H35" i="210"/>
  <c r="I35" i="210"/>
  <c r="Q35" i="210" s="1"/>
  <c r="J35" i="210"/>
  <c r="L35" i="210"/>
  <c r="H36" i="210"/>
  <c r="Q36" i="210" s="1"/>
  <c r="I36" i="210"/>
  <c r="J36" i="210"/>
  <c r="L36" i="210"/>
  <c r="H37" i="210"/>
  <c r="P37" i="210" s="1"/>
  <c r="I37" i="210"/>
  <c r="Q37" i="210" s="1"/>
  <c r="J37" i="210"/>
  <c r="L37" i="210"/>
  <c r="H38" i="210"/>
  <c r="P38" i="210" s="1"/>
  <c r="I38" i="210"/>
  <c r="J38" i="210"/>
  <c r="L38" i="210"/>
  <c r="Q38" i="210"/>
  <c r="H39" i="210"/>
  <c r="I39" i="210"/>
  <c r="Q39" i="210" s="1"/>
  <c r="J39" i="210"/>
  <c r="L39" i="210"/>
  <c r="H40" i="210"/>
  <c r="Q40" i="210" s="1"/>
  <c r="I40" i="210"/>
  <c r="J40" i="210"/>
  <c r="L40" i="210"/>
  <c r="H41" i="210"/>
  <c r="P41" i="210" s="1"/>
  <c r="I41" i="210"/>
  <c r="J41" i="210"/>
  <c r="L41" i="210"/>
  <c r="H42" i="210"/>
  <c r="P42" i="210" s="1"/>
  <c r="I42" i="210"/>
  <c r="J42" i="210"/>
  <c r="L42" i="210"/>
  <c r="H43" i="210"/>
  <c r="I43" i="210"/>
  <c r="Q43" i="210" s="1"/>
  <c r="J43" i="210"/>
  <c r="L43" i="210"/>
  <c r="H44" i="210"/>
  <c r="Q44" i="210" s="1"/>
  <c r="I44" i="210"/>
  <c r="J44" i="210"/>
  <c r="L44" i="210"/>
  <c r="H45" i="210"/>
  <c r="P45" i="210" s="1"/>
  <c r="I45" i="210"/>
  <c r="J45" i="210"/>
  <c r="L45" i="210"/>
  <c r="H46" i="210"/>
  <c r="P46" i="210" s="1"/>
  <c r="I46" i="210"/>
  <c r="J46" i="210"/>
  <c r="L46" i="210"/>
  <c r="H47" i="210"/>
  <c r="I47" i="210"/>
  <c r="Q47" i="210" s="1"/>
  <c r="J47" i="210"/>
  <c r="L47" i="210"/>
  <c r="H48" i="210"/>
  <c r="Q48" i="210" s="1"/>
  <c r="I48" i="210"/>
  <c r="J48" i="210"/>
  <c r="L48" i="210"/>
  <c r="H49" i="210"/>
  <c r="P49" i="210" s="1"/>
  <c r="I49" i="210"/>
  <c r="J49" i="210"/>
  <c r="L49" i="210"/>
  <c r="H50" i="210"/>
  <c r="P50" i="210" s="1"/>
  <c r="I50" i="210"/>
  <c r="J50" i="210"/>
  <c r="L50" i="210"/>
  <c r="H51" i="210"/>
  <c r="I51" i="210"/>
  <c r="Q51" i="210" s="1"/>
  <c r="J51" i="210"/>
  <c r="L51" i="210"/>
  <c r="H52" i="210"/>
  <c r="I52" i="210"/>
  <c r="Q52" i="210" s="1"/>
  <c r="J52" i="210"/>
  <c r="L52" i="210"/>
  <c r="H53" i="210"/>
  <c r="P53" i="210" s="1"/>
  <c r="I53" i="210"/>
  <c r="Q53" i="210" s="1"/>
  <c r="J53" i="210"/>
  <c r="L53" i="210"/>
  <c r="H54" i="210"/>
  <c r="P54" i="210" s="1"/>
  <c r="I54" i="210"/>
  <c r="J54" i="210"/>
  <c r="L54" i="210"/>
  <c r="H55" i="210"/>
  <c r="I55" i="210"/>
  <c r="Q55" i="210" s="1"/>
  <c r="J55" i="210"/>
  <c r="L55" i="210"/>
  <c r="H56" i="210"/>
  <c r="I56" i="210"/>
  <c r="Q56" i="210" s="1"/>
  <c r="J56" i="210"/>
  <c r="L56" i="210"/>
  <c r="H57" i="210"/>
  <c r="P57" i="210" s="1"/>
  <c r="I57" i="210"/>
  <c r="J57" i="210"/>
  <c r="L57" i="210"/>
  <c r="H58" i="210"/>
  <c r="P58" i="210" s="1"/>
  <c r="I58" i="210"/>
  <c r="J58" i="210"/>
  <c r="L58" i="210"/>
  <c r="Q58" i="210"/>
  <c r="H59" i="210"/>
  <c r="I59" i="210"/>
  <c r="Q59" i="210" s="1"/>
  <c r="J59" i="210"/>
  <c r="L59" i="210"/>
  <c r="H60" i="210"/>
  <c r="I60" i="210"/>
  <c r="Q60" i="210" s="1"/>
  <c r="J60" i="210"/>
  <c r="L60" i="210"/>
  <c r="H61" i="210"/>
  <c r="P61" i="210" s="1"/>
  <c r="I61" i="210"/>
  <c r="Q61" i="210" s="1"/>
  <c r="J61" i="210"/>
  <c r="L61" i="210"/>
  <c r="H62" i="210"/>
  <c r="P62" i="210" s="1"/>
  <c r="I62" i="210"/>
  <c r="J62" i="210"/>
  <c r="L62" i="210"/>
  <c r="Q62" i="210"/>
  <c r="H63" i="210"/>
  <c r="I63" i="210"/>
  <c r="Q63" i="210" s="1"/>
  <c r="J63" i="210"/>
  <c r="L63" i="210"/>
  <c r="H64" i="210"/>
  <c r="Q64" i="210" s="1"/>
  <c r="I64" i="210"/>
  <c r="J64" i="210"/>
  <c r="L64" i="210"/>
  <c r="H65" i="210"/>
  <c r="P65" i="210" s="1"/>
  <c r="I65" i="210"/>
  <c r="J65" i="210"/>
  <c r="L65" i="210"/>
  <c r="H66" i="210"/>
  <c r="P66" i="210" s="1"/>
  <c r="I66" i="210"/>
  <c r="J66" i="210"/>
  <c r="L66" i="210"/>
  <c r="Q66" i="210"/>
  <c r="P19" i="211"/>
  <c r="P21" i="211"/>
  <c r="P22" i="211"/>
  <c r="P23" i="211"/>
  <c r="P27" i="211"/>
  <c r="P31" i="211"/>
  <c r="P32" i="211"/>
  <c r="P35" i="211"/>
  <c r="P37" i="211"/>
  <c r="P38" i="211"/>
  <c r="P39" i="211"/>
  <c r="P43" i="211"/>
  <c r="P47" i="211"/>
  <c r="P48" i="211"/>
  <c r="P51" i="211"/>
  <c r="P53" i="211"/>
  <c r="P54" i="211"/>
  <c r="P55" i="211"/>
  <c r="P59" i="211"/>
  <c r="P62" i="211"/>
  <c r="P63" i="211"/>
  <c r="P19" i="210"/>
  <c r="P20" i="210"/>
  <c r="P23" i="210"/>
  <c r="P24" i="210"/>
  <c r="P27" i="210"/>
  <c r="P28" i="210"/>
  <c r="P31" i="210"/>
  <c r="P32" i="210"/>
  <c r="P35" i="210"/>
  <c r="P36" i="210"/>
  <c r="P39" i="210"/>
  <c r="P40" i="210"/>
  <c r="P43" i="210"/>
  <c r="P44" i="210"/>
  <c r="P47" i="210"/>
  <c r="P48" i="210"/>
  <c r="P51" i="210"/>
  <c r="P52" i="210"/>
  <c r="P55" i="210"/>
  <c r="P56" i="210"/>
  <c r="P59" i="210"/>
  <c r="P60" i="210"/>
  <c r="P63" i="210"/>
  <c r="P64" i="210"/>
  <c r="AC2" i="210"/>
  <c r="I2" i="212" s="1"/>
  <c r="AC1" i="210"/>
  <c r="I1" i="212"/>
  <c r="L14" i="211"/>
  <c r="K14" i="211"/>
  <c r="J14" i="211"/>
  <c r="I14" i="211"/>
  <c r="H14" i="211"/>
  <c r="L11" i="211"/>
  <c r="K11" i="211"/>
  <c r="J11" i="211"/>
  <c r="I11" i="211"/>
  <c r="H11" i="211"/>
  <c r="AC1" i="211"/>
  <c r="L14" i="210"/>
  <c r="K14" i="210"/>
  <c r="J14" i="210"/>
  <c r="I14" i="210"/>
  <c r="H14" i="210"/>
  <c r="L11" i="210"/>
  <c r="K11" i="210"/>
  <c r="J11" i="210"/>
  <c r="I11" i="210"/>
  <c r="H11" i="210"/>
  <c r="C2" i="209"/>
  <c r="C1" i="209"/>
  <c r="R16" i="207"/>
  <c r="G20" i="208" s="1"/>
  <c r="R17" i="207"/>
  <c r="R18" i="207"/>
  <c r="R19" i="207"/>
  <c r="R20" i="207"/>
  <c r="R21" i="207"/>
  <c r="R22" i="207"/>
  <c r="R23" i="207"/>
  <c r="R24" i="207"/>
  <c r="R25" i="207"/>
  <c r="R26" i="207"/>
  <c r="R27" i="207"/>
  <c r="R28" i="207"/>
  <c r="R29" i="207"/>
  <c r="R30" i="207"/>
  <c r="R31" i="207"/>
  <c r="R32" i="207"/>
  <c r="R33" i="207"/>
  <c r="R34" i="207"/>
  <c r="R35" i="207"/>
  <c r="R36" i="207"/>
  <c r="R37" i="207"/>
  <c r="R38" i="207"/>
  <c r="R39" i="207"/>
  <c r="R40" i="207"/>
  <c r="R41" i="207"/>
  <c r="R42" i="207"/>
  <c r="R43" i="207"/>
  <c r="R44" i="207"/>
  <c r="R45" i="207"/>
  <c r="R46" i="207"/>
  <c r="R47" i="207"/>
  <c r="R48" i="207"/>
  <c r="R49" i="207"/>
  <c r="R50" i="207"/>
  <c r="R51" i="207"/>
  <c r="R52" i="207"/>
  <c r="R53" i="207"/>
  <c r="R54" i="207"/>
  <c r="R55" i="207"/>
  <c r="R56" i="207"/>
  <c r="R57" i="207"/>
  <c r="R58" i="207"/>
  <c r="R59" i="207"/>
  <c r="R60" i="207"/>
  <c r="R61" i="207"/>
  <c r="R62" i="207"/>
  <c r="R63" i="207"/>
  <c r="R64" i="207"/>
  <c r="R65" i="207"/>
  <c r="R16" i="206"/>
  <c r="R17" i="206"/>
  <c r="R18" i="206"/>
  <c r="R19" i="206"/>
  <c r="R20" i="206"/>
  <c r="R21" i="206"/>
  <c r="R22" i="206"/>
  <c r="R23" i="206"/>
  <c r="R24" i="206"/>
  <c r="R25" i="206"/>
  <c r="R26" i="206"/>
  <c r="R27" i="206"/>
  <c r="R28" i="206"/>
  <c r="R29" i="206"/>
  <c r="R30" i="206"/>
  <c r="R31" i="206"/>
  <c r="R32" i="206"/>
  <c r="R33" i="206"/>
  <c r="R34" i="206"/>
  <c r="R35" i="206"/>
  <c r="R36" i="206"/>
  <c r="R37" i="206"/>
  <c r="R38" i="206"/>
  <c r="R39" i="206"/>
  <c r="R40" i="206"/>
  <c r="R41" i="206"/>
  <c r="R42" i="206"/>
  <c r="R43" i="206"/>
  <c r="R44" i="206"/>
  <c r="R45" i="206"/>
  <c r="R46" i="206"/>
  <c r="R47" i="206"/>
  <c r="R48" i="206"/>
  <c r="R49" i="206"/>
  <c r="R50" i="206"/>
  <c r="R51" i="206"/>
  <c r="R52" i="206"/>
  <c r="R53" i="206"/>
  <c r="R54" i="206"/>
  <c r="R55" i="206"/>
  <c r="R56" i="206"/>
  <c r="R57" i="206"/>
  <c r="R58" i="206"/>
  <c r="R59" i="206"/>
  <c r="R60" i="206"/>
  <c r="R61" i="206"/>
  <c r="R62" i="206"/>
  <c r="R63" i="206"/>
  <c r="R64" i="206"/>
  <c r="R65" i="206"/>
  <c r="Q17" i="207"/>
  <c r="Q18" i="207"/>
  <c r="Q19" i="207"/>
  <c r="Q20" i="207"/>
  <c r="Q21" i="207"/>
  <c r="Q22" i="207"/>
  <c r="Q23" i="207"/>
  <c r="Q24" i="207"/>
  <c r="Q25" i="207"/>
  <c r="Q26" i="207"/>
  <c r="Q27" i="207"/>
  <c r="Q28" i="207"/>
  <c r="Q29" i="207"/>
  <c r="Q30" i="207"/>
  <c r="Q31" i="207"/>
  <c r="Q32" i="207"/>
  <c r="Q33" i="207"/>
  <c r="Q34" i="207"/>
  <c r="Q35" i="207"/>
  <c r="Q36" i="207"/>
  <c r="Q37" i="207"/>
  <c r="Q38" i="207"/>
  <c r="Q39" i="207"/>
  <c r="Q40" i="207"/>
  <c r="Q41" i="207"/>
  <c r="Q42" i="207"/>
  <c r="Q43" i="207"/>
  <c r="Q44" i="207"/>
  <c r="Q45" i="207"/>
  <c r="Q46" i="207"/>
  <c r="Q47" i="207"/>
  <c r="Q48" i="207"/>
  <c r="Q49" i="207"/>
  <c r="Q50" i="207"/>
  <c r="Q51" i="207"/>
  <c r="Q52" i="207"/>
  <c r="Q53" i="207"/>
  <c r="Q54" i="207"/>
  <c r="Q55" i="207"/>
  <c r="Q56" i="207"/>
  <c r="Q57" i="207"/>
  <c r="Q58" i="207"/>
  <c r="Q59" i="207"/>
  <c r="Q60" i="207"/>
  <c r="Q61" i="207"/>
  <c r="Q62" i="207"/>
  <c r="Q63" i="207"/>
  <c r="Q64" i="207"/>
  <c r="Q65" i="207"/>
  <c r="Q16" i="206"/>
  <c r="G15" i="208" s="1"/>
  <c r="Q18" i="206"/>
  <c r="Q19" i="206"/>
  <c r="Q20" i="206"/>
  <c r="Q21" i="206"/>
  <c r="Q22" i="206"/>
  <c r="Q23" i="206"/>
  <c r="Q24" i="206"/>
  <c r="Q25" i="206"/>
  <c r="Q26" i="206"/>
  <c r="Q27" i="206"/>
  <c r="Q28" i="206"/>
  <c r="Q29" i="206"/>
  <c r="Q30" i="206"/>
  <c r="Q31" i="206"/>
  <c r="Q32" i="206"/>
  <c r="Q33" i="206"/>
  <c r="Q34" i="206"/>
  <c r="Q35" i="206"/>
  <c r="Q36" i="206"/>
  <c r="Q37" i="206"/>
  <c r="Q38" i="206"/>
  <c r="Q39" i="206"/>
  <c r="Q40" i="206"/>
  <c r="Q41" i="206"/>
  <c r="Q42" i="206"/>
  <c r="Q43" i="206"/>
  <c r="Q44" i="206"/>
  <c r="Q45" i="206"/>
  <c r="Q46" i="206"/>
  <c r="Q47" i="206"/>
  <c r="Q48" i="206"/>
  <c r="Q49" i="206"/>
  <c r="Q50" i="206"/>
  <c r="Q51" i="206"/>
  <c r="Q52" i="206"/>
  <c r="Q53" i="206"/>
  <c r="Q54" i="206"/>
  <c r="Q55" i="206"/>
  <c r="Q56" i="206"/>
  <c r="Q57" i="206"/>
  <c r="Q58" i="206"/>
  <c r="Q59" i="206"/>
  <c r="Q60" i="206"/>
  <c r="Q61" i="206"/>
  <c r="Q62" i="206"/>
  <c r="Q63" i="206"/>
  <c r="Q64" i="206"/>
  <c r="Q65" i="206"/>
  <c r="P17" i="207"/>
  <c r="P18" i="207"/>
  <c r="P19" i="207"/>
  <c r="P20" i="207"/>
  <c r="P21" i="207"/>
  <c r="P22" i="207"/>
  <c r="P23" i="207"/>
  <c r="P24" i="207"/>
  <c r="P25" i="207"/>
  <c r="P26" i="207"/>
  <c r="P27" i="207"/>
  <c r="P28" i="207"/>
  <c r="P29" i="207"/>
  <c r="P30" i="207"/>
  <c r="P31" i="207"/>
  <c r="P32" i="207"/>
  <c r="P33" i="207"/>
  <c r="P34" i="207"/>
  <c r="P35" i="207"/>
  <c r="P36" i="207"/>
  <c r="P37" i="207"/>
  <c r="P38" i="207"/>
  <c r="P39" i="207"/>
  <c r="P40" i="207"/>
  <c r="P41" i="207"/>
  <c r="P42" i="207"/>
  <c r="P43" i="207"/>
  <c r="P44" i="207"/>
  <c r="P45" i="207"/>
  <c r="P46" i="207"/>
  <c r="P47" i="207"/>
  <c r="P48" i="207"/>
  <c r="P49" i="207"/>
  <c r="P50" i="207"/>
  <c r="P51" i="207"/>
  <c r="P52" i="207"/>
  <c r="P53" i="207"/>
  <c r="P54" i="207"/>
  <c r="P55" i="207"/>
  <c r="P56" i="207"/>
  <c r="P57" i="207"/>
  <c r="P58" i="207"/>
  <c r="P59" i="207"/>
  <c r="P60" i="207"/>
  <c r="P61" i="207"/>
  <c r="P62" i="207"/>
  <c r="P63" i="207"/>
  <c r="P64" i="207"/>
  <c r="P65" i="207"/>
  <c r="P17" i="206"/>
  <c r="P18" i="206"/>
  <c r="P19" i="206"/>
  <c r="P20" i="206"/>
  <c r="P21" i="206"/>
  <c r="P22" i="206"/>
  <c r="P23" i="206"/>
  <c r="P24" i="206"/>
  <c r="P25" i="206"/>
  <c r="P26" i="206"/>
  <c r="P27" i="206"/>
  <c r="P28" i="206"/>
  <c r="P29" i="206"/>
  <c r="P30" i="206"/>
  <c r="P31" i="206"/>
  <c r="P32" i="206"/>
  <c r="P33" i="206"/>
  <c r="P34" i="206"/>
  <c r="P35" i="206"/>
  <c r="P36" i="206"/>
  <c r="P37" i="206"/>
  <c r="P38" i="206"/>
  <c r="P39" i="206"/>
  <c r="P40" i="206"/>
  <c r="P41" i="206"/>
  <c r="P42" i="206"/>
  <c r="P43" i="206"/>
  <c r="P44" i="206"/>
  <c r="P45" i="206"/>
  <c r="P46" i="206"/>
  <c r="P47" i="206"/>
  <c r="P48" i="206"/>
  <c r="P49" i="206"/>
  <c r="P50" i="206"/>
  <c r="P51" i="206"/>
  <c r="P52" i="206"/>
  <c r="P53" i="206"/>
  <c r="P54" i="206"/>
  <c r="P55" i="206"/>
  <c r="P56" i="206"/>
  <c r="P57" i="206"/>
  <c r="P58" i="206"/>
  <c r="P59" i="206"/>
  <c r="P60" i="206"/>
  <c r="P61" i="206"/>
  <c r="P62" i="206"/>
  <c r="P63" i="206"/>
  <c r="P64" i="206"/>
  <c r="P65" i="206"/>
  <c r="I2" i="208"/>
  <c r="I1" i="208"/>
  <c r="AC2" i="207"/>
  <c r="AC1" i="207"/>
  <c r="F13" i="70"/>
  <c r="G14" i="71" s="1"/>
  <c r="G18" i="71"/>
  <c r="G16" i="71" s="1"/>
  <c r="G17" i="71"/>
  <c r="F15" i="70"/>
  <c r="G13" i="71" s="1"/>
  <c r="F14" i="70"/>
  <c r="G12" i="71"/>
  <c r="G11" i="71"/>
  <c r="I2" i="71"/>
  <c r="I1" i="71"/>
  <c r="K15" i="70"/>
  <c r="H15" i="70"/>
  <c r="K14" i="70"/>
  <c r="H14" i="70"/>
  <c r="K13" i="70"/>
  <c r="H13" i="70"/>
  <c r="L2" i="70"/>
  <c r="L1" i="70"/>
  <c r="C2" i="69"/>
  <c r="C1" i="69"/>
  <c r="G18" i="68"/>
  <c r="G17" i="68"/>
  <c r="G16" i="68" s="1"/>
  <c r="G14" i="68"/>
  <c r="G13" i="68"/>
  <c r="G12" i="68"/>
  <c r="G11" i="68"/>
  <c r="G10" i="68" s="1"/>
  <c r="G8" i="68"/>
  <c r="I2" i="68"/>
  <c r="I1" i="68"/>
  <c r="F13" i="65"/>
  <c r="G18" i="66"/>
  <c r="G16" i="66" s="1"/>
  <c r="G17" i="66"/>
  <c r="G14" i="66"/>
  <c r="F15" i="65"/>
  <c r="G13" i="66" s="1"/>
  <c r="E14" i="62"/>
  <c r="F14" i="65"/>
  <c r="G12" i="66"/>
  <c r="G11" i="66"/>
  <c r="I2" i="66"/>
  <c r="I1" i="66"/>
  <c r="K15" i="65"/>
  <c r="H15" i="65"/>
  <c r="K14" i="65"/>
  <c r="H14" i="65"/>
  <c r="K13" i="65"/>
  <c r="H13" i="65"/>
  <c r="L2" i="65"/>
  <c r="L1" i="65"/>
  <c r="C2" i="64"/>
  <c r="C1" i="64"/>
  <c r="G18" i="63"/>
  <c r="G17" i="63"/>
  <c r="G16" i="63" s="1"/>
  <c r="G14" i="63"/>
  <c r="G13" i="63"/>
  <c r="G12" i="63"/>
  <c r="G11" i="63"/>
  <c r="G10" i="63" s="1"/>
  <c r="G8" i="63"/>
  <c r="I2" i="63"/>
  <c r="I1" i="63"/>
  <c r="F16" i="4"/>
  <c r="G26" i="5" s="1"/>
  <c r="G30" i="5"/>
  <c r="G29" i="5"/>
  <c r="G28" i="5" s="1"/>
  <c r="G25" i="5"/>
  <c r="F20" i="4"/>
  <c r="G24" i="5" s="1"/>
  <c r="G23" i="5"/>
  <c r="F19" i="4"/>
  <c r="G22" i="5"/>
  <c r="G21" i="5"/>
  <c r="F18" i="4"/>
  <c r="G20" i="5"/>
  <c r="G19" i="5"/>
  <c r="F17" i="4"/>
  <c r="G18" i="5"/>
  <c r="G17" i="5"/>
  <c r="G16" i="5"/>
  <c r="G15" i="5"/>
  <c r="G14" i="5"/>
  <c r="G11" i="5"/>
  <c r="G10" i="5"/>
  <c r="G9" i="5"/>
  <c r="G8" i="5"/>
  <c r="I2" i="5"/>
  <c r="I1" i="5"/>
  <c r="K24" i="4"/>
  <c r="H24" i="4"/>
  <c r="E24" i="1"/>
  <c r="F24" i="4"/>
  <c r="K23" i="4"/>
  <c r="H23" i="4"/>
  <c r="E23" i="1"/>
  <c r="F23" i="4"/>
  <c r="K22" i="4"/>
  <c r="H22" i="4"/>
  <c r="E22" i="1"/>
  <c r="F22" i="4"/>
  <c r="K21" i="4"/>
  <c r="H21" i="4"/>
  <c r="E21" i="1"/>
  <c r="F21" i="4"/>
  <c r="K20" i="4"/>
  <c r="H20" i="4"/>
  <c r="K19" i="4"/>
  <c r="H19" i="4"/>
  <c r="K18" i="4"/>
  <c r="H18" i="4"/>
  <c r="K17" i="4"/>
  <c r="H17" i="4"/>
  <c r="K16" i="4"/>
  <c r="H16" i="4"/>
  <c r="L2" i="4"/>
  <c r="L1" i="4"/>
  <c r="C2" i="3"/>
  <c r="C1" i="3"/>
  <c r="G30" i="2"/>
  <c r="G29" i="2"/>
  <c r="G28" i="2" s="1"/>
  <c r="G26" i="2"/>
  <c r="G25" i="2"/>
  <c r="G24" i="2"/>
  <c r="G23" i="2"/>
  <c r="G22" i="2"/>
  <c r="G21" i="2"/>
  <c r="G20" i="2"/>
  <c r="G19" i="2"/>
  <c r="G18" i="2"/>
  <c r="G17" i="2"/>
  <c r="G16" i="2"/>
  <c r="G15" i="2"/>
  <c r="G14" i="2"/>
  <c r="G11" i="2"/>
  <c r="G10" i="2"/>
  <c r="G9" i="2"/>
  <c r="G8" i="2"/>
  <c r="I2" i="2"/>
  <c r="I1" i="2"/>
  <c r="G19" i="208" l="1"/>
  <c r="G18" i="208"/>
  <c r="G13" i="2"/>
  <c r="G6" i="2" s="1"/>
  <c r="B28" i="1" s="1"/>
  <c r="T7" i="206"/>
  <c r="G13" i="208"/>
  <c r="G10" i="71"/>
  <c r="G10" i="66"/>
  <c r="G13" i="5"/>
  <c r="G6" i="5" s="1"/>
  <c r="D28" i="4" s="1"/>
  <c r="Q17" i="211"/>
  <c r="P17" i="211"/>
  <c r="G20" i="212"/>
  <c r="Q54" i="210"/>
  <c r="Q22" i="210"/>
  <c r="Q65" i="211"/>
  <c r="Q61" i="211"/>
  <c r="Q57" i="211"/>
  <c r="Q26" i="211"/>
  <c r="P16" i="207"/>
  <c r="P66" i="211"/>
  <c r="P58" i="211"/>
  <c r="Q57" i="210"/>
  <c r="Q49" i="210"/>
  <c r="Q41" i="210"/>
  <c r="Q29" i="210"/>
  <c r="Q21" i="210"/>
  <c r="G15" i="212" s="1"/>
  <c r="Q49" i="211"/>
  <c r="Q46" i="210"/>
  <c r="G8" i="71"/>
  <c r="P50" i="211"/>
  <c r="P34" i="211"/>
  <c r="P18" i="211"/>
  <c r="Q65" i="210"/>
  <c r="Q45" i="210"/>
  <c r="Q33" i="211"/>
  <c r="P33" i="211"/>
  <c r="P29" i="211"/>
  <c r="P25" i="211"/>
  <c r="Q53" i="211"/>
  <c r="Q50" i="210"/>
  <c r="Q42" i="210"/>
  <c r="Q26" i="210"/>
  <c r="Q20" i="211"/>
  <c r="G19" i="212"/>
  <c r="G18" i="212" s="1"/>
  <c r="G8" i="66"/>
  <c r="AC2" i="211"/>
  <c r="P30" i="211"/>
  <c r="Q60" i="211"/>
  <c r="Q56" i="211"/>
  <c r="Q24" i="211"/>
  <c r="P49" i="211"/>
  <c r="P45" i="211"/>
  <c r="P41" i="211"/>
  <c r="Q44" i="211"/>
  <c r="Q37" i="211"/>
  <c r="Q28" i="211"/>
  <c r="Q21" i="211"/>
  <c r="Q16" i="207"/>
  <c r="G16" i="208" s="1"/>
  <c r="P17" i="210"/>
  <c r="Q41" i="211"/>
  <c r="Q25" i="211"/>
  <c r="G14" i="208" l="1"/>
  <c r="G8" i="208" s="1"/>
  <c r="T7" i="207"/>
  <c r="G13" i="212"/>
  <c r="W7" i="210"/>
  <c r="G16" i="212"/>
  <c r="W7" i="211"/>
  <c r="G14" i="212"/>
  <c r="G8" i="212" s="1"/>
  <c r="G7" i="208"/>
  <c r="G6" i="208" l="1"/>
  <c r="G12" i="208"/>
  <c r="G12" i="212"/>
  <c r="G7" i="212"/>
  <c r="G6" i="212" s="1"/>
</calcChain>
</file>

<file path=xl/sharedStrings.xml><?xml version="1.0" encoding="utf-8"?>
<sst xmlns="http://schemas.openxmlformats.org/spreadsheetml/2006/main" count="2091" uniqueCount="593">
  <si>
    <t>Monitoring Spreadsheet: JCM_ID_AM004_ver02.0</t>
    <phoneticPr fontId="8"/>
  </si>
  <si>
    <t>Monitoring Plan Sheet (Input Sheet) [Attachment to Project Design Document]</t>
    <phoneticPr fontId="8"/>
  </si>
  <si>
    <r>
      <t xml:space="preserve">Table 1: Parameters to be monitored </t>
    </r>
    <r>
      <rPr>
        <b/>
        <i/>
        <sz val="11"/>
        <color indexed="8"/>
        <rFont val="Arial"/>
        <family val="2"/>
      </rPr>
      <t>ex post</t>
    </r>
    <phoneticPr fontId="8"/>
  </si>
  <si>
    <t>(a)</t>
    <phoneticPr fontId="8"/>
  </si>
  <si>
    <t>(b)</t>
    <phoneticPr fontId="8"/>
  </si>
  <si>
    <t>(c)</t>
    <phoneticPr fontId="8"/>
  </si>
  <si>
    <t>(d)</t>
    <phoneticPr fontId="8"/>
  </si>
  <si>
    <t>(e)</t>
    <phoneticPr fontId="8"/>
  </si>
  <si>
    <t>(f)</t>
    <phoneticPr fontId="8"/>
  </si>
  <si>
    <t>(g)</t>
    <phoneticPr fontId="8"/>
  </si>
  <si>
    <t>(h)</t>
    <phoneticPr fontId="8"/>
  </si>
  <si>
    <t>(i)</t>
    <phoneticPr fontId="8"/>
  </si>
  <si>
    <t>(j)</t>
    <phoneticPr fontId="8"/>
  </si>
  <si>
    <t>Monitoring point No.</t>
    <phoneticPr fontId="8"/>
  </si>
  <si>
    <t>Parameters</t>
    <phoneticPr fontId="8"/>
  </si>
  <si>
    <t>Description of data</t>
    <phoneticPr fontId="8"/>
  </si>
  <si>
    <t>Estimated Values</t>
    <phoneticPr fontId="8"/>
  </si>
  <si>
    <t>Units</t>
    <phoneticPr fontId="8"/>
  </si>
  <si>
    <t>Monitoring option</t>
    <phoneticPr fontId="8"/>
  </si>
  <si>
    <t>Source of data</t>
    <phoneticPr fontId="8"/>
  </si>
  <si>
    <t>Measurement methods and procedures</t>
    <phoneticPr fontId="8"/>
  </si>
  <si>
    <t>Monitoring frequency</t>
    <phoneticPr fontId="8"/>
  </si>
  <si>
    <t>Other comments</t>
    <phoneticPr fontId="8"/>
  </si>
  <si>
    <t>(1)</t>
    <phoneticPr fontId="8"/>
  </si>
  <si>
    <r>
      <t>EC</t>
    </r>
    <r>
      <rPr>
        <vertAlign val="subscript"/>
        <sz val="11"/>
        <rFont val="Arial"/>
        <family val="2"/>
      </rPr>
      <t>PJ,1,</t>
    </r>
    <r>
      <rPr>
        <i/>
        <vertAlign val="subscript"/>
        <sz val="11"/>
        <color theme="1"/>
        <rFont val="Arial"/>
        <family val="2"/>
      </rPr>
      <t>p</t>
    </r>
    <phoneticPr fontId="8"/>
  </si>
  <si>
    <r>
      <t xml:space="preserve">Power consumption of project air conditioning system 1 during the period </t>
    </r>
    <r>
      <rPr>
        <i/>
        <sz val="11"/>
        <rFont val="Arial"/>
        <family val="2"/>
      </rPr>
      <t>p</t>
    </r>
    <phoneticPr fontId="8"/>
  </si>
  <si>
    <t>MWh/p</t>
    <phoneticPr fontId="8"/>
  </si>
  <si>
    <t>Option C</t>
    <phoneticPr fontId="8"/>
  </si>
  <si>
    <t>Monitored data</t>
    <phoneticPr fontId="8"/>
  </si>
  <si>
    <t>Electric meter is installed to measure power consumption of project air conditioning system.
Measurement is conducted with [Method 1: Automated monitoring system] indicated in applied methodology ID_AM004. Details of the method is as follows:
- Measured data is automatically transmitted through internet to the remote server for recording.
- Data recorded in the remote server is compiled and reported by engineer stationed in Japan, and double-checked by person-in-charge of the project on a monthly basis to prevent missing data.
Accuracy of electric meter is ensured using methods such as below: 
- Accuracy of each electric meter is examined through factory test, in accordance to Japanese standard JIS C1271-1:2011. A certificate indicating that the electric meter is calibrated within accepted range of accuracy is issued at the end of factory test.
- The Mean Time Between Failures (MTBF, predicted timing of an equipment to malfunction) of electric meters used in the project are 9 -10 years, indicating that these electric meters are not likely to malfunction (including accuracy deterioration) during the above period. Since this exceeds project operation period of 8 years, there is no need to calibrate or exchange the electric meters.
- Other methods where applicable.</t>
    <phoneticPr fontId="8"/>
  </si>
  <si>
    <t>Monthly</t>
    <phoneticPr fontId="8"/>
  </si>
  <si>
    <t>n/a</t>
    <phoneticPr fontId="8"/>
  </si>
  <si>
    <t>(2)</t>
    <phoneticPr fontId="8"/>
  </si>
  <si>
    <r>
      <t>EC</t>
    </r>
    <r>
      <rPr>
        <vertAlign val="subscript"/>
        <sz val="11"/>
        <rFont val="Arial"/>
        <family val="2"/>
      </rPr>
      <t>PJ,2,</t>
    </r>
    <r>
      <rPr>
        <i/>
        <vertAlign val="subscript"/>
        <sz val="11"/>
        <color theme="1"/>
        <rFont val="Arial"/>
        <family val="2"/>
      </rPr>
      <t>p</t>
    </r>
    <phoneticPr fontId="8"/>
  </si>
  <si>
    <r>
      <t xml:space="preserve">Power consumption of project air conditioning system 2 during the period </t>
    </r>
    <r>
      <rPr>
        <i/>
        <sz val="11"/>
        <rFont val="Arial"/>
        <family val="2"/>
      </rPr>
      <t>p</t>
    </r>
    <phoneticPr fontId="8"/>
  </si>
  <si>
    <t>Option C</t>
    <phoneticPr fontId="8"/>
  </si>
  <si>
    <t>Monitored data</t>
    <phoneticPr fontId="8"/>
  </si>
  <si>
    <t>Monthly</t>
    <phoneticPr fontId="8"/>
  </si>
  <si>
    <t>(3)</t>
    <phoneticPr fontId="8"/>
  </si>
  <si>
    <r>
      <t>EC</t>
    </r>
    <r>
      <rPr>
        <vertAlign val="subscript"/>
        <sz val="11"/>
        <rFont val="Arial"/>
        <family val="2"/>
      </rPr>
      <t>PJ,3,</t>
    </r>
    <r>
      <rPr>
        <i/>
        <vertAlign val="subscript"/>
        <sz val="11"/>
        <color theme="1"/>
        <rFont val="Arial"/>
        <family val="2"/>
      </rPr>
      <t>p</t>
    </r>
    <phoneticPr fontId="8"/>
  </si>
  <si>
    <r>
      <t xml:space="preserve">Power consumption of project air conditioning system 3 during the period </t>
    </r>
    <r>
      <rPr>
        <i/>
        <sz val="11"/>
        <rFont val="Arial"/>
        <family val="2"/>
      </rPr>
      <t>p</t>
    </r>
    <phoneticPr fontId="8"/>
  </si>
  <si>
    <t>(4)</t>
    <phoneticPr fontId="8"/>
  </si>
  <si>
    <r>
      <t>EC</t>
    </r>
    <r>
      <rPr>
        <vertAlign val="subscript"/>
        <sz val="11"/>
        <rFont val="Arial"/>
        <family val="2"/>
      </rPr>
      <t>PJ,4,</t>
    </r>
    <r>
      <rPr>
        <i/>
        <vertAlign val="subscript"/>
        <sz val="11"/>
        <color theme="1"/>
        <rFont val="Arial"/>
        <family val="2"/>
      </rPr>
      <t>p</t>
    </r>
    <phoneticPr fontId="8"/>
  </si>
  <si>
    <r>
      <t xml:space="preserve">Power consumption of project air conditioning system 4 during the period </t>
    </r>
    <r>
      <rPr>
        <i/>
        <sz val="11"/>
        <rFont val="Arial"/>
        <family val="2"/>
      </rPr>
      <t>p</t>
    </r>
    <phoneticPr fontId="8"/>
  </si>
  <si>
    <r>
      <t xml:space="preserve">Table 2: Project-specific parameters to be fixed </t>
    </r>
    <r>
      <rPr>
        <b/>
        <i/>
        <sz val="11"/>
        <color indexed="8"/>
        <rFont val="Arial"/>
        <family val="2"/>
      </rPr>
      <t>ex ante</t>
    </r>
    <phoneticPr fontId="8"/>
  </si>
  <si>
    <t>(c)</t>
    <phoneticPr fontId="8"/>
  </si>
  <si>
    <t>(f)</t>
    <phoneticPr fontId="8"/>
  </si>
  <si>
    <t>Parameters</t>
    <phoneticPr fontId="8"/>
  </si>
  <si>
    <t>Units</t>
    <phoneticPr fontId="8"/>
  </si>
  <si>
    <r>
      <t>EF</t>
    </r>
    <r>
      <rPr>
        <vertAlign val="subscript"/>
        <sz val="11"/>
        <rFont val="Arial"/>
        <family val="2"/>
      </rPr>
      <t>elec</t>
    </r>
    <phoneticPr fontId="8"/>
  </si>
  <si>
    <r>
      <t>CO</t>
    </r>
    <r>
      <rPr>
        <vertAlign val="subscript"/>
        <sz val="11"/>
        <rFont val="Arial"/>
        <family val="2"/>
      </rPr>
      <t>2</t>
    </r>
    <r>
      <rPr>
        <sz val="11"/>
        <rFont val="Arial"/>
        <family val="2"/>
      </rPr>
      <t xml:space="preserve"> emission factor for consumed electricity</t>
    </r>
    <phoneticPr fontId="8"/>
  </si>
  <si>
    <r>
      <t>tCO</t>
    </r>
    <r>
      <rPr>
        <vertAlign val="subscript"/>
        <sz val="11"/>
        <rFont val="Arial"/>
        <family val="2"/>
      </rPr>
      <t>2</t>
    </r>
    <r>
      <rPr>
        <sz val="11"/>
        <rFont val="Arial"/>
        <family val="2"/>
      </rPr>
      <t>/MWh</t>
    </r>
    <phoneticPr fontId="8"/>
  </si>
  <si>
    <t>[grid electricity]
The most recent value available at the time of validation is applied and fixed for the monitoring period thereafter. The data is sourced from Updates on Grid Electricity Emission Factors (calculated in year 2013), National Committee on Clean Development Mechanism, Indonesia, unless otherwise instructed by the Joint Committee.
[captive electricity]
CDM approved small scale methodology AMS-I.A</t>
    <phoneticPr fontId="8"/>
  </si>
  <si>
    <r>
      <t>COP</t>
    </r>
    <r>
      <rPr>
        <b/>
        <i/>
        <vertAlign val="subscript"/>
        <sz val="11"/>
        <rFont val="Arial"/>
        <family val="2"/>
      </rPr>
      <t>PJ,1</t>
    </r>
    <phoneticPr fontId="8"/>
  </si>
  <si>
    <t>COP of project air conditioning system 1</t>
    <phoneticPr fontId="8"/>
  </si>
  <si>
    <t>-</t>
    <phoneticPr fontId="8"/>
  </si>
  <si>
    <t>Specifications of project air conditioning system prepared for the quotation or factory acceptance test data by manufacturer.</t>
    <phoneticPr fontId="8"/>
  </si>
  <si>
    <r>
      <t>COP</t>
    </r>
    <r>
      <rPr>
        <b/>
        <i/>
        <vertAlign val="subscript"/>
        <sz val="11"/>
        <rFont val="Arial"/>
        <family val="2"/>
      </rPr>
      <t>PJ,2</t>
    </r>
    <phoneticPr fontId="8"/>
  </si>
  <si>
    <t>COP of project air conditioning system 2</t>
    <phoneticPr fontId="8"/>
  </si>
  <si>
    <r>
      <t>COP</t>
    </r>
    <r>
      <rPr>
        <b/>
        <i/>
        <vertAlign val="subscript"/>
        <sz val="11"/>
        <rFont val="Arial"/>
        <family val="2"/>
      </rPr>
      <t>PJ,3</t>
    </r>
    <phoneticPr fontId="8"/>
  </si>
  <si>
    <t>COP of project air conditioning system 3</t>
    <phoneticPr fontId="8"/>
  </si>
  <si>
    <r>
      <t>COP</t>
    </r>
    <r>
      <rPr>
        <b/>
        <i/>
        <vertAlign val="subscript"/>
        <sz val="11"/>
        <rFont val="Arial"/>
        <family val="2"/>
      </rPr>
      <t>PJ,4</t>
    </r>
    <phoneticPr fontId="8"/>
  </si>
  <si>
    <t>COP of project air conditioning system 4</t>
    <phoneticPr fontId="8"/>
  </si>
  <si>
    <r>
      <t>COP</t>
    </r>
    <r>
      <rPr>
        <b/>
        <i/>
        <vertAlign val="subscript"/>
        <sz val="11"/>
        <rFont val="Arial"/>
        <family val="2"/>
      </rPr>
      <t>RE,1</t>
    </r>
    <phoneticPr fontId="8"/>
  </si>
  <si>
    <t>COP of reference air conditioning system 1</t>
    <phoneticPr fontId="8"/>
  </si>
  <si>
    <t>Nominal value available on product catalogs, specification documents or websites.</t>
    <phoneticPr fontId="8"/>
  </si>
  <si>
    <r>
      <t>COP</t>
    </r>
    <r>
      <rPr>
        <b/>
        <i/>
        <vertAlign val="subscript"/>
        <sz val="11"/>
        <rFont val="Arial"/>
        <family val="2"/>
      </rPr>
      <t>RE,2</t>
    </r>
    <phoneticPr fontId="8"/>
  </si>
  <si>
    <t>COP of reference air conditioning system 2</t>
    <phoneticPr fontId="8"/>
  </si>
  <si>
    <r>
      <t>COP</t>
    </r>
    <r>
      <rPr>
        <b/>
        <i/>
        <vertAlign val="subscript"/>
        <sz val="11"/>
        <rFont val="Arial"/>
        <family val="2"/>
      </rPr>
      <t>RE,3</t>
    </r>
    <phoneticPr fontId="8"/>
  </si>
  <si>
    <t>COP of reference air conditioning system 3</t>
    <phoneticPr fontId="8"/>
  </si>
  <si>
    <r>
      <t>COP</t>
    </r>
    <r>
      <rPr>
        <b/>
        <i/>
        <vertAlign val="subscript"/>
        <sz val="11"/>
        <rFont val="Arial"/>
        <family val="2"/>
      </rPr>
      <t>RE,4</t>
    </r>
    <phoneticPr fontId="8"/>
  </si>
  <si>
    <t>COP of reference air conditioning system 4</t>
    <phoneticPr fontId="8"/>
  </si>
  <si>
    <r>
      <t xml:space="preserve">Table3: </t>
    </r>
    <r>
      <rPr>
        <b/>
        <i/>
        <sz val="11"/>
        <color indexed="8"/>
        <rFont val="Arial"/>
        <family val="2"/>
      </rPr>
      <t>Ex-ante</t>
    </r>
    <r>
      <rPr>
        <b/>
        <sz val="11"/>
        <color indexed="8"/>
        <rFont val="Arial"/>
        <family val="2"/>
      </rPr>
      <t xml:space="preserve"> estimation of CO</t>
    </r>
    <r>
      <rPr>
        <b/>
        <vertAlign val="subscript"/>
        <sz val="11"/>
        <color indexed="8"/>
        <rFont val="Arial"/>
        <family val="2"/>
      </rPr>
      <t>2</t>
    </r>
    <r>
      <rPr>
        <b/>
        <sz val="11"/>
        <color indexed="8"/>
        <rFont val="Arial"/>
        <family val="2"/>
      </rPr>
      <t xml:space="preserve"> emission reductions</t>
    </r>
    <phoneticPr fontId="8"/>
  </si>
  <si>
    <r>
      <t>CO</t>
    </r>
    <r>
      <rPr>
        <b/>
        <vertAlign val="subscript"/>
        <sz val="11"/>
        <color indexed="9"/>
        <rFont val="Arial"/>
        <family val="2"/>
      </rPr>
      <t>2</t>
    </r>
    <r>
      <rPr>
        <b/>
        <sz val="11"/>
        <color indexed="9"/>
        <rFont val="Arial"/>
        <family val="2"/>
      </rPr>
      <t xml:space="preserve"> emission reductions</t>
    </r>
    <phoneticPr fontId="8"/>
  </si>
  <si>
    <r>
      <t>tCO</t>
    </r>
    <r>
      <rPr>
        <vertAlign val="subscript"/>
        <sz val="11"/>
        <color indexed="8"/>
        <rFont val="Arial"/>
        <family val="2"/>
      </rPr>
      <t>2</t>
    </r>
    <r>
      <rPr>
        <sz val="11"/>
        <color indexed="8"/>
        <rFont val="Arial"/>
        <family val="2"/>
      </rPr>
      <t>/p</t>
    </r>
    <phoneticPr fontId="8"/>
  </si>
  <si>
    <t>[Monitoring option]</t>
    <phoneticPr fontId="8"/>
  </si>
  <si>
    <t>Option A</t>
    <phoneticPr fontId="8"/>
  </si>
  <si>
    <t>Based on public data which is measured by entities other than the project participants (Data used: publicly recognized data such as statistical data and specifications)</t>
    <phoneticPr fontId="8"/>
  </si>
  <si>
    <t>Option B</t>
    <phoneticPr fontId="8"/>
  </si>
  <si>
    <t>Based on the amount of transaction which is measured directly using measuring equipments (Data used: commercial evidence such as invoices)</t>
    <phoneticPr fontId="8"/>
  </si>
  <si>
    <t>Based on the actual measurement using measuring equipments (Data used: measured values)</t>
    <phoneticPr fontId="8"/>
  </si>
  <si>
    <t>Monitoring Plan Sheet (Calculation Process Sheet) [Attachment to Project Design Document]</t>
    <phoneticPr fontId="8"/>
  </si>
  <si>
    <t>1. Calculations for emission reductions</t>
    <phoneticPr fontId="8"/>
  </si>
  <si>
    <t>Fuel type</t>
    <phoneticPr fontId="8"/>
  </si>
  <si>
    <t>Value</t>
    <phoneticPr fontId="8"/>
  </si>
  <si>
    <t>Parameter</t>
  </si>
  <si>
    <r>
      <t xml:space="preserve">Emission reductions during the period </t>
    </r>
    <r>
      <rPr>
        <i/>
        <sz val="11"/>
        <color indexed="8"/>
        <rFont val="Arial"/>
        <family val="2"/>
      </rPr>
      <t>p</t>
    </r>
    <phoneticPr fontId="8"/>
  </si>
  <si>
    <t>N/A</t>
    <phoneticPr fontId="8"/>
  </si>
  <si>
    <r>
      <t>ER</t>
    </r>
    <r>
      <rPr>
        <b/>
        <i/>
        <vertAlign val="subscript"/>
        <sz val="11"/>
        <color theme="1"/>
        <rFont val="Arial"/>
        <family val="2"/>
      </rPr>
      <t>p</t>
    </r>
    <phoneticPr fontId="8"/>
  </si>
  <si>
    <t>2. Selected default values, etc.</t>
    <phoneticPr fontId="8"/>
  </si>
  <si>
    <r>
      <t>COP</t>
    </r>
    <r>
      <rPr>
        <b/>
        <vertAlign val="subscript"/>
        <sz val="11"/>
        <rFont val="Arial"/>
        <family val="2"/>
      </rPr>
      <t>RE,1</t>
    </r>
    <phoneticPr fontId="8"/>
  </si>
  <si>
    <r>
      <t>COP</t>
    </r>
    <r>
      <rPr>
        <b/>
        <vertAlign val="subscript"/>
        <sz val="11"/>
        <rFont val="Arial"/>
        <family val="2"/>
      </rPr>
      <t>RE,2</t>
    </r>
    <phoneticPr fontId="8"/>
  </si>
  <si>
    <r>
      <t>COP</t>
    </r>
    <r>
      <rPr>
        <b/>
        <vertAlign val="subscript"/>
        <sz val="11"/>
        <rFont val="Arial"/>
        <family val="2"/>
      </rPr>
      <t>RE,3</t>
    </r>
    <phoneticPr fontId="8"/>
  </si>
  <si>
    <r>
      <t>COP</t>
    </r>
    <r>
      <rPr>
        <b/>
        <vertAlign val="subscript"/>
        <sz val="11"/>
        <rFont val="Arial"/>
        <family val="2"/>
      </rPr>
      <t>RE,4</t>
    </r>
    <phoneticPr fontId="8"/>
  </si>
  <si>
    <t>3. Calculations for reference emissions</t>
    <phoneticPr fontId="8"/>
  </si>
  <si>
    <r>
      <t xml:space="preserve">Reference emissions during the period </t>
    </r>
    <r>
      <rPr>
        <i/>
        <sz val="11"/>
        <color indexed="8"/>
        <rFont val="Arial"/>
        <family val="2"/>
      </rPr>
      <t>p</t>
    </r>
    <phoneticPr fontId="8"/>
  </si>
  <si>
    <r>
      <t>RE</t>
    </r>
    <r>
      <rPr>
        <vertAlign val="subscript"/>
        <sz val="11"/>
        <color indexed="8"/>
        <rFont val="Arial"/>
        <family val="2"/>
      </rPr>
      <t>p</t>
    </r>
    <phoneticPr fontId="8"/>
  </si>
  <si>
    <r>
      <t xml:space="preserve">Power consumption of project air conditioning system 1 during the period </t>
    </r>
    <r>
      <rPr>
        <i/>
        <sz val="11"/>
        <color indexed="8"/>
        <rFont val="Arial"/>
        <family val="2"/>
      </rPr>
      <t>p</t>
    </r>
    <phoneticPr fontId="8"/>
  </si>
  <si>
    <t>Electricity</t>
    <phoneticPr fontId="8"/>
  </si>
  <si>
    <r>
      <t>EC</t>
    </r>
    <r>
      <rPr>
        <vertAlign val="subscript"/>
        <sz val="11"/>
        <color indexed="8"/>
        <rFont val="Arial"/>
        <family val="2"/>
      </rPr>
      <t>PJ,1,</t>
    </r>
    <r>
      <rPr>
        <i/>
        <vertAlign val="subscript"/>
        <sz val="11"/>
        <color theme="1"/>
        <rFont val="Arial"/>
        <family val="2"/>
      </rPr>
      <t>p</t>
    </r>
    <phoneticPr fontId="8"/>
  </si>
  <si>
    <r>
      <t xml:space="preserve">Power consumption of project air conditioning system 2 during the period </t>
    </r>
    <r>
      <rPr>
        <i/>
        <sz val="11"/>
        <color indexed="8"/>
        <rFont val="Arial"/>
        <family val="2"/>
      </rPr>
      <t>p</t>
    </r>
    <phoneticPr fontId="8"/>
  </si>
  <si>
    <r>
      <t>EC</t>
    </r>
    <r>
      <rPr>
        <vertAlign val="subscript"/>
        <sz val="11"/>
        <color indexed="8"/>
        <rFont val="Arial"/>
        <family val="2"/>
      </rPr>
      <t>PJ,2,</t>
    </r>
    <r>
      <rPr>
        <i/>
        <vertAlign val="subscript"/>
        <sz val="11"/>
        <color theme="1"/>
        <rFont val="Arial"/>
        <family val="2"/>
      </rPr>
      <t>p</t>
    </r>
    <phoneticPr fontId="8"/>
  </si>
  <si>
    <r>
      <t xml:space="preserve">Power consumption of project air conditioning system 3 during the period </t>
    </r>
    <r>
      <rPr>
        <i/>
        <sz val="11"/>
        <color indexed="8"/>
        <rFont val="Arial"/>
        <family val="2"/>
      </rPr>
      <t>p</t>
    </r>
    <phoneticPr fontId="8"/>
  </si>
  <si>
    <r>
      <t>EC</t>
    </r>
    <r>
      <rPr>
        <vertAlign val="subscript"/>
        <sz val="11"/>
        <color indexed="8"/>
        <rFont val="Arial"/>
        <family val="2"/>
      </rPr>
      <t>PJ,3,</t>
    </r>
    <r>
      <rPr>
        <i/>
        <vertAlign val="subscript"/>
        <sz val="11"/>
        <color theme="1"/>
        <rFont val="Arial"/>
        <family val="2"/>
      </rPr>
      <t>p</t>
    </r>
    <phoneticPr fontId="8"/>
  </si>
  <si>
    <r>
      <t xml:space="preserve">Power consumption of project air conditioning system 4 during the period </t>
    </r>
    <r>
      <rPr>
        <i/>
        <sz val="11"/>
        <color indexed="8"/>
        <rFont val="Arial"/>
        <family val="2"/>
      </rPr>
      <t>p</t>
    </r>
    <phoneticPr fontId="8"/>
  </si>
  <si>
    <r>
      <t>EC</t>
    </r>
    <r>
      <rPr>
        <vertAlign val="subscript"/>
        <sz val="11"/>
        <color indexed="8"/>
        <rFont val="Arial"/>
        <family val="2"/>
      </rPr>
      <t>PJ,4,</t>
    </r>
    <r>
      <rPr>
        <i/>
        <vertAlign val="subscript"/>
        <sz val="11"/>
        <color theme="1"/>
        <rFont val="Arial"/>
        <family val="2"/>
      </rPr>
      <t>p</t>
    </r>
    <phoneticPr fontId="8"/>
  </si>
  <si>
    <r>
      <t>COP</t>
    </r>
    <r>
      <rPr>
        <b/>
        <vertAlign val="subscript"/>
        <sz val="11"/>
        <rFont val="Arial"/>
        <family val="2"/>
      </rPr>
      <t>PJ,1</t>
    </r>
    <phoneticPr fontId="8"/>
  </si>
  <si>
    <r>
      <t>COP</t>
    </r>
    <r>
      <rPr>
        <b/>
        <vertAlign val="subscript"/>
        <sz val="11"/>
        <rFont val="Arial"/>
        <family val="2"/>
      </rPr>
      <t>PJ,2</t>
    </r>
    <phoneticPr fontId="8"/>
  </si>
  <si>
    <r>
      <t>COP</t>
    </r>
    <r>
      <rPr>
        <b/>
        <vertAlign val="subscript"/>
        <sz val="11"/>
        <rFont val="Arial"/>
        <family val="2"/>
      </rPr>
      <t>PJ,3</t>
    </r>
    <phoneticPr fontId="8"/>
  </si>
  <si>
    <r>
      <t>COP</t>
    </r>
    <r>
      <rPr>
        <b/>
        <vertAlign val="subscript"/>
        <sz val="11"/>
        <rFont val="Arial"/>
        <family val="2"/>
      </rPr>
      <t>PJ,4</t>
    </r>
    <phoneticPr fontId="8"/>
  </si>
  <si>
    <r>
      <t>CO</t>
    </r>
    <r>
      <rPr>
        <vertAlign val="subscript"/>
        <sz val="11"/>
        <color indexed="8"/>
        <rFont val="Arial"/>
        <family val="2"/>
      </rPr>
      <t>2</t>
    </r>
    <r>
      <rPr>
        <sz val="11"/>
        <color indexed="8"/>
        <rFont val="Arial"/>
        <family val="2"/>
      </rPr>
      <t xml:space="preserve"> emission factor for consumed electricity</t>
    </r>
    <phoneticPr fontId="8"/>
  </si>
  <si>
    <r>
      <t>tCO</t>
    </r>
    <r>
      <rPr>
        <vertAlign val="subscript"/>
        <sz val="11"/>
        <color indexed="8"/>
        <rFont val="Arial"/>
        <family val="2"/>
      </rPr>
      <t>2</t>
    </r>
    <r>
      <rPr>
        <sz val="11"/>
        <color indexed="8"/>
        <rFont val="Arial"/>
        <family val="2"/>
      </rPr>
      <t>/MWh</t>
    </r>
    <phoneticPr fontId="8"/>
  </si>
  <si>
    <t>4. Calculations of the project emissions</t>
    <phoneticPr fontId="8"/>
  </si>
  <si>
    <r>
      <t xml:space="preserve">Project emissions during the period </t>
    </r>
    <r>
      <rPr>
        <i/>
        <sz val="11"/>
        <color indexed="8"/>
        <rFont val="Arial"/>
        <family val="2"/>
      </rPr>
      <t>p</t>
    </r>
    <phoneticPr fontId="8"/>
  </si>
  <si>
    <r>
      <t>PE</t>
    </r>
    <r>
      <rPr>
        <vertAlign val="subscript"/>
        <sz val="11"/>
        <color indexed="8"/>
        <rFont val="Arial"/>
        <family val="2"/>
      </rPr>
      <t>p</t>
    </r>
    <phoneticPr fontId="8"/>
  </si>
  <si>
    <r>
      <t xml:space="preserve">Sum of power consumption of project air conditioning system </t>
    </r>
    <r>
      <rPr>
        <i/>
        <sz val="11"/>
        <color indexed="8"/>
        <rFont val="Arial"/>
        <family val="2"/>
      </rPr>
      <t>i</t>
    </r>
    <r>
      <rPr>
        <sz val="11"/>
        <color indexed="8"/>
        <rFont val="Arial"/>
        <family val="2"/>
      </rPr>
      <t xml:space="preserve"> during the period </t>
    </r>
    <r>
      <rPr>
        <i/>
        <sz val="11"/>
        <color indexed="8"/>
        <rFont val="Arial"/>
        <family val="2"/>
      </rPr>
      <t>p</t>
    </r>
    <phoneticPr fontId="8"/>
  </si>
  <si>
    <r>
      <t>ΣEC</t>
    </r>
    <r>
      <rPr>
        <vertAlign val="subscript"/>
        <sz val="11"/>
        <color indexed="8"/>
        <rFont val="Arial"/>
        <family val="2"/>
      </rPr>
      <t>PJ,i,</t>
    </r>
    <r>
      <rPr>
        <i/>
        <vertAlign val="subscript"/>
        <sz val="11"/>
        <color theme="1"/>
        <rFont val="Arial"/>
        <family val="2"/>
      </rPr>
      <t>p</t>
    </r>
    <phoneticPr fontId="8"/>
  </si>
  <si>
    <t>[List of Default Values]</t>
    <phoneticPr fontId="8"/>
  </si>
  <si>
    <t>i</t>
    <phoneticPr fontId="8"/>
  </si>
  <si>
    <r>
      <t xml:space="preserve">Project-specific parameters to be fixed </t>
    </r>
    <r>
      <rPr>
        <i/>
        <sz val="11"/>
        <color indexed="8"/>
        <rFont val="Arial"/>
        <family val="2"/>
      </rPr>
      <t xml:space="preserve">ex ante </t>
    </r>
    <phoneticPr fontId="8"/>
  </si>
  <si>
    <t>Monitoring Structure Sheet [Attachment to Project Design Document]</t>
    <phoneticPr fontId="8"/>
  </si>
  <si>
    <t>Responsible personnel</t>
  </si>
  <si>
    <t>Role</t>
    <phoneticPr fontId="8"/>
  </si>
  <si>
    <t>Authorized Personnel</t>
    <phoneticPr fontId="6"/>
  </si>
  <si>
    <t>Personnel responsible for final check of monitoring reports and authorization of application procedures related to issuance of JCM credits.</t>
    <phoneticPr fontId="6"/>
  </si>
  <si>
    <t>Person-in-charge of the Project</t>
    <phoneticPr fontId="6"/>
  </si>
  <si>
    <t>Personnel responsible for creating monitoring report and double-checking monitored data to prevent missing data.</t>
    <phoneticPr fontId="6"/>
  </si>
  <si>
    <t>Engineer 1 
(stationed in Japan)</t>
    <phoneticPr fontId="6"/>
  </si>
  <si>
    <t>Personnel responsible for compiling monitored data from remote server to be reported to person-in-charge of the project.</t>
    <phoneticPr fontId="6"/>
  </si>
  <si>
    <t>Engineer 2 
(stationed in Jakarta, Indonesia)</t>
    <phoneticPr fontId="6"/>
  </si>
  <si>
    <t>Personnel responsible for installation and settings of electric meter.</t>
    <phoneticPr fontId="6"/>
  </si>
  <si>
    <t>Engineer 3 
(stationed in Jakarta, Indonesia)</t>
    <phoneticPr fontId="6"/>
  </si>
  <si>
    <t>Personnel responsible for maintenance of installed air conditioning system should any technical difficulties occur.</t>
    <phoneticPr fontId="6"/>
  </si>
  <si>
    <t>Monitoring Report Sheet (Input Sheet) [For Verification]</t>
  </si>
  <si>
    <r>
      <t xml:space="preserve">Table 1: Parameters monitored </t>
    </r>
    <r>
      <rPr>
        <b/>
        <i/>
        <sz val="11"/>
        <color indexed="8"/>
        <rFont val="Arial"/>
        <family val="2"/>
      </rPr>
      <t>ex post</t>
    </r>
    <phoneticPr fontId="8"/>
  </si>
  <si>
    <t>(a)</t>
    <phoneticPr fontId="8"/>
  </si>
  <si>
    <t>(b)</t>
    <phoneticPr fontId="8"/>
  </si>
  <si>
    <t>(c)</t>
    <phoneticPr fontId="8"/>
  </si>
  <si>
    <t>(d)</t>
    <phoneticPr fontId="8"/>
  </si>
  <si>
    <t>(e)</t>
    <phoneticPr fontId="8"/>
  </si>
  <si>
    <t>(f)</t>
    <phoneticPr fontId="8"/>
  </si>
  <si>
    <t>(g)</t>
    <phoneticPr fontId="8"/>
  </si>
  <si>
    <t>(h)</t>
    <phoneticPr fontId="8"/>
  </si>
  <si>
    <t>(i)</t>
    <phoneticPr fontId="8"/>
  </si>
  <si>
    <t>(j)</t>
    <phoneticPr fontId="8"/>
  </si>
  <si>
    <t>(k)</t>
    <phoneticPr fontId="8"/>
  </si>
  <si>
    <t>Monitoring period</t>
    <phoneticPr fontId="8"/>
  </si>
  <si>
    <t>Monitoring point No.</t>
    <phoneticPr fontId="8"/>
  </si>
  <si>
    <t>Parameters</t>
    <phoneticPr fontId="8"/>
  </si>
  <si>
    <t>Description of data</t>
    <phoneticPr fontId="8"/>
  </si>
  <si>
    <t>Monitored Values</t>
    <phoneticPr fontId="8"/>
  </si>
  <si>
    <t>Units</t>
    <phoneticPr fontId="8"/>
  </si>
  <si>
    <t>Monitoring option</t>
    <phoneticPr fontId="8"/>
  </si>
  <si>
    <t>Source of data</t>
    <phoneticPr fontId="8"/>
  </si>
  <si>
    <t>Measurement methods and procedures</t>
    <phoneticPr fontId="8"/>
  </si>
  <si>
    <t>Monitoring frequency</t>
    <phoneticPr fontId="8"/>
  </si>
  <si>
    <t>Other comments</t>
    <phoneticPr fontId="8"/>
  </si>
  <si>
    <t>(1)</t>
    <phoneticPr fontId="8"/>
  </si>
  <si>
    <r>
      <t>EC</t>
    </r>
    <r>
      <rPr>
        <vertAlign val="subscript"/>
        <sz val="11"/>
        <rFont val="Arial"/>
        <family val="2"/>
      </rPr>
      <t>PJ,1,</t>
    </r>
    <r>
      <rPr>
        <i/>
        <vertAlign val="subscript"/>
        <sz val="11"/>
        <color theme="1"/>
        <rFont val="Arial"/>
        <family val="2"/>
      </rPr>
      <t>p</t>
    </r>
    <phoneticPr fontId="8"/>
  </si>
  <si>
    <r>
      <t xml:space="preserve">Power consumption of project air conditioning system 1 during the period </t>
    </r>
    <r>
      <rPr>
        <i/>
        <sz val="11"/>
        <rFont val="Arial"/>
        <family val="2"/>
      </rPr>
      <t>p</t>
    </r>
    <phoneticPr fontId="8"/>
  </si>
  <si>
    <t>MWh/p</t>
    <phoneticPr fontId="8"/>
  </si>
  <si>
    <t>Option C</t>
    <phoneticPr fontId="8"/>
  </si>
  <si>
    <t>Monitored data</t>
    <phoneticPr fontId="8"/>
  </si>
  <si>
    <t>Electric meter is installed to measure power consumption of project air conditioning system.
Measurement is conducted with [Method 1: Automated monitoring system] indicated in applied methodology ID_AM004. Details of the method is as follows:
- Measured data is automatically transmitted through internet to the remote server for recording.
- Data recorded in the remote server is compiled and reported by engineer stationed in Japan, and double-checked by person-in-charge of the project on a monthly basis to prevent missing data.
Accuracy of electric meter is ensured using methods such as below: 
- Accuracy of each electric meter is examined through factory test, in accordance to Japanese standard JIS C1271-1:2011. A certificate indicating that the electric meter is calibrated within accepted range of accuracy is issued at the end of factory test.
- The Mean Time Between Failures (MTBF, predicted timing of an equipment to malfunction) of electric meters used in the project are 9 -10 years, indicating that these electric meters are not likely to malfunction (including accuracy deterioration) during the above period. Since this exceeds project operation period of 8 years, there is no need to calibrate or exchange the electric meters.
- Other methods where applicable.</t>
    <phoneticPr fontId="8"/>
  </si>
  <si>
    <t>Monthly</t>
    <phoneticPr fontId="8"/>
  </si>
  <si>
    <t>n/a</t>
    <phoneticPr fontId="8"/>
  </si>
  <si>
    <t>(2)</t>
    <phoneticPr fontId="8"/>
  </si>
  <si>
    <r>
      <t>EC</t>
    </r>
    <r>
      <rPr>
        <vertAlign val="subscript"/>
        <sz val="11"/>
        <rFont val="Arial"/>
        <family val="2"/>
      </rPr>
      <t>PJ,2,</t>
    </r>
    <r>
      <rPr>
        <i/>
        <vertAlign val="subscript"/>
        <sz val="11"/>
        <color theme="1"/>
        <rFont val="Arial"/>
        <family val="2"/>
      </rPr>
      <t>p</t>
    </r>
    <phoneticPr fontId="8"/>
  </si>
  <si>
    <t>(3)</t>
    <phoneticPr fontId="8"/>
  </si>
  <si>
    <r>
      <t>EC</t>
    </r>
    <r>
      <rPr>
        <vertAlign val="subscript"/>
        <sz val="11"/>
        <rFont val="Arial"/>
        <family val="2"/>
      </rPr>
      <t>PJ,3,</t>
    </r>
    <r>
      <rPr>
        <i/>
        <vertAlign val="subscript"/>
        <sz val="11"/>
        <color theme="1"/>
        <rFont val="Arial"/>
        <family val="2"/>
      </rPr>
      <t>p</t>
    </r>
    <phoneticPr fontId="8"/>
  </si>
  <si>
    <r>
      <t xml:space="preserve">Power consumption of project air conditioning system 3 during the period </t>
    </r>
    <r>
      <rPr>
        <i/>
        <sz val="11"/>
        <rFont val="Arial"/>
        <family val="2"/>
      </rPr>
      <t>p</t>
    </r>
    <phoneticPr fontId="8"/>
  </si>
  <si>
    <t>(4)</t>
    <phoneticPr fontId="8"/>
  </si>
  <si>
    <r>
      <t>EC</t>
    </r>
    <r>
      <rPr>
        <vertAlign val="subscript"/>
        <sz val="11"/>
        <rFont val="Arial"/>
        <family val="2"/>
      </rPr>
      <t>PJ,4,</t>
    </r>
    <r>
      <rPr>
        <i/>
        <vertAlign val="subscript"/>
        <sz val="11"/>
        <color theme="1"/>
        <rFont val="Arial"/>
        <family val="2"/>
      </rPr>
      <t>p</t>
    </r>
    <phoneticPr fontId="8"/>
  </si>
  <si>
    <r>
      <t xml:space="preserve">Power consumption of project air conditioning system 4 during the period </t>
    </r>
    <r>
      <rPr>
        <i/>
        <sz val="11"/>
        <rFont val="Arial"/>
        <family val="2"/>
      </rPr>
      <t>p</t>
    </r>
    <phoneticPr fontId="8"/>
  </si>
  <si>
    <r>
      <t xml:space="preserve">Table 2: Project-specific parameters fixed </t>
    </r>
    <r>
      <rPr>
        <b/>
        <i/>
        <sz val="11"/>
        <color indexed="8"/>
        <rFont val="Arial"/>
        <family val="2"/>
      </rPr>
      <t>ex ante</t>
    </r>
    <phoneticPr fontId="8"/>
  </si>
  <si>
    <t>Estimated Values</t>
    <phoneticPr fontId="8"/>
  </si>
  <si>
    <r>
      <t>EF</t>
    </r>
    <r>
      <rPr>
        <vertAlign val="subscript"/>
        <sz val="11"/>
        <rFont val="Arial"/>
        <family val="2"/>
      </rPr>
      <t>elec</t>
    </r>
    <phoneticPr fontId="8"/>
  </si>
  <si>
    <r>
      <t>CO</t>
    </r>
    <r>
      <rPr>
        <vertAlign val="subscript"/>
        <sz val="11"/>
        <rFont val="Arial"/>
        <family val="2"/>
      </rPr>
      <t>2</t>
    </r>
    <r>
      <rPr>
        <sz val="11"/>
        <rFont val="Arial"/>
        <family val="2"/>
      </rPr>
      <t xml:space="preserve"> emission factor for consumed electricity</t>
    </r>
    <phoneticPr fontId="8"/>
  </si>
  <si>
    <r>
      <t>tCO</t>
    </r>
    <r>
      <rPr>
        <vertAlign val="subscript"/>
        <sz val="11"/>
        <rFont val="Arial"/>
        <family val="2"/>
      </rPr>
      <t>2</t>
    </r>
    <r>
      <rPr>
        <sz val="11"/>
        <rFont val="Arial"/>
        <family val="2"/>
      </rPr>
      <t>/MWh</t>
    </r>
    <phoneticPr fontId="8"/>
  </si>
  <si>
    <r>
      <t>COP</t>
    </r>
    <r>
      <rPr>
        <b/>
        <i/>
        <vertAlign val="subscript"/>
        <sz val="11"/>
        <rFont val="Arial"/>
        <family val="2"/>
      </rPr>
      <t>PJ,1</t>
    </r>
    <phoneticPr fontId="8"/>
  </si>
  <si>
    <t>COP of project air conditioning system 1</t>
    <phoneticPr fontId="8"/>
  </si>
  <si>
    <t>-</t>
    <phoneticPr fontId="8"/>
  </si>
  <si>
    <r>
      <t>COP</t>
    </r>
    <r>
      <rPr>
        <b/>
        <i/>
        <vertAlign val="subscript"/>
        <sz val="11"/>
        <rFont val="Arial"/>
        <family val="2"/>
      </rPr>
      <t>PJ,2</t>
    </r>
    <phoneticPr fontId="8"/>
  </si>
  <si>
    <t>COP of project air conditioning system 2</t>
    <phoneticPr fontId="8"/>
  </si>
  <si>
    <r>
      <t>COP</t>
    </r>
    <r>
      <rPr>
        <b/>
        <i/>
        <vertAlign val="subscript"/>
        <sz val="11"/>
        <rFont val="Arial"/>
        <family val="2"/>
      </rPr>
      <t>PJ,3</t>
    </r>
    <phoneticPr fontId="8"/>
  </si>
  <si>
    <t>COP of project air conditioning system 3</t>
    <phoneticPr fontId="8"/>
  </si>
  <si>
    <r>
      <t>COP</t>
    </r>
    <r>
      <rPr>
        <b/>
        <i/>
        <vertAlign val="subscript"/>
        <sz val="11"/>
        <rFont val="Arial"/>
        <family val="2"/>
      </rPr>
      <t>PJ,4</t>
    </r>
    <phoneticPr fontId="8"/>
  </si>
  <si>
    <t>COP of project air conditioning system 4</t>
    <phoneticPr fontId="8"/>
  </si>
  <si>
    <r>
      <t>COP</t>
    </r>
    <r>
      <rPr>
        <b/>
        <i/>
        <vertAlign val="subscript"/>
        <sz val="11"/>
        <rFont val="Arial"/>
        <family val="2"/>
      </rPr>
      <t>RE,1</t>
    </r>
    <phoneticPr fontId="8"/>
  </si>
  <si>
    <t>COP of reference air conditioning system 1</t>
    <phoneticPr fontId="8"/>
  </si>
  <si>
    <r>
      <t>COP</t>
    </r>
    <r>
      <rPr>
        <b/>
        <i/>
        <vertAlign val="subscript"/>
        <sz val="11"/>
        <rFont val="Arial"/>
        <family val="2"/>
      </rPr>
      <t>RE,2</t>
    </r>
    <phoneticPr fontId="8"/>
  </si>
  <si>
    <t>COP of reference air conditioning system 2</t>
    <phoneticPr fontId="8"/>
  </si>
  <si>
    <r>
      <t>COP</t>
    </r>
    <r>
      <rPr>
        <b/>
        <i/>
        <vertAlign val="subscript"/>
        <sz val="11"/>
        <rFont val="Arial"/>
        <family val="2"/>
      </rPr>
      <t>RE,3</t>
    </r>
    <phoneticPr fontId="8"/>
  </si>
  <si>
    <t>COP of reference air conditioning system 3</t>
    <phoneticPr fontId="8"/>
  </si>
  <si>
    <r>
      <t>COP</t>
    </r>
    <r>
      <rPr>
        <b/>
        <i/>
        <vertAlign val="subscript"/>
        <sz val="11"/>
        <rFont val="Arial"/>
        <family val="2"/>
      </rPr>
      <t>RE,4</t>
    </r>
    <phoneticPr fontId="8"/>
  </si>
  <si>
    <t>COP of reference air conditioning system 4</t>
    <phoneticPr fontId="8"/>
  </si>
  <si>
    <r>
      <t xml:space="preserve">Table3: </t>
    </r>
    <r>
      <rPr>
        <b/>
        <i/>
        <sz val="11"/>
        <color indexed="8"/>
        <rFont val="Arial"/>
        <family val="2"/>
      </rPr>
      <t>Ex-post</t>
    </r>
    <r>
      <rPr>
        <b/>
        <sz val="11"/>
        <color indexed="8"/>
        <rFont val="Arial"/>
        <family val="2"/>
      </rPr>
      <t xml:space="preserve"> calculation of CO</t>
    </r>
    <r>
      <rPr>
        <b/>
        <vertAlign val="subscript"/>
        <sz val="11"/>
        <color indexed="8"/>
        <rFont val="Arial"/>
        <family val="2"/>
      </rPr>
      <t>2</t>
    </r>
    <r>
      <rPr>
        <b/>
        <sz val="11"/>
        <color indexed="8"/>
        <rFont val="Arial"/>
        <family val="2"/>
      </rPr>
      <t xml:space="preserve"> emission reductions</t>
    </r>
    <phoneticPr fontId="8"/>
  </si>
  <si>
    <t>Monitoring Period</t>
    <phoneticPr fontId="27"/>
  </si>
  <si>
    <r>
      <t>CO</t>
    </r>
    <r>
      <rPr>
        <b/>
        <vertAlign val="subscript"/>
        <sz val="11"/>
        <color indexed="9"/>
        <rFont val="Arial"/>
        <family val="2"/>
      </rPr>
      <t>2</t>
    </r>
    <r>
      <rPr>
        <b/>
        <sz val="11"/>
        <color indexed="9"/>
        <rFont val="Arial"/>
        <family val="2"/>
      </rPr>
      <t xml:space="preserve"> emission reductions</t>
    </r>
    <phoneticPr fontId="8"/>
  </si>
  <si>
    <r>
      <t>tCO</t>
    </r>
    <r>
      <rPr>
        <vertAlign val="subscript"/>
        <sz val="11"/>
        <color indexed="8"/>
        <rFont val="Arial"/>
        <family val="2"/>
      </rPr>
      <t>2</t>
    </r>
    <r>
      <rPr>
        <sz val="11"/>
        <color indexed="8"/>
        <rFont val="Arial"/>
        <family val="2"/>
      </rPr>
      <t>/p</t>
    </r>
    <phoneticPr fontId="8"/>
  </si>
  <si>
    <t>[Monitoring option]</t>
    <phoneticPr fontId="8"/>
  </si>
  <si>
    <t>Option A</t>
    <phoneticPr fontId="8"/>
  </si>
  <si>
    <t>Based on public data which is measured by entities other than the project participants (Data used: publicly recognized data such as statistical data and specifications)</t>
    <phoneticPr fontId="8"/>
  </si>
  <si>
    <t>Option B</t>
    <phoneticPr fontId="8"/>
  </si>
  <si>
    <t>Based on the amount of transaction which is measured directly using measuring equipments (Data used: commercial evidence such as invoices)</t>
    <phoneticPr fontId="8"/>
  </si>
  <si>
    <t>Based on the actual measurement using measuring equipments (Data used: measured values)</t>
    <phoneticPr fontId="8"/>
  </si>
  <si>
    <t>Monitoring Report Sheet (Calculation Process Sheet) [For Verification]</t>
    <phoneticPr fontId="8"/>
  </si>
  <si>
    <t>Monthly</t>
    <phoneticPr fontId="8"/>
  </si>
  <si>
    <t>n/a</t>
    <phoneticPr fontId="8"/>
  </si>
  <si>
    <r>
      <t xml:space="preserve">Table3: </t>
    </r>
    <r>
      <rPr>
        <b/>
        <i/>
        <sz val="11"/>
        <color indexed="8"/>
        <rFont val="Arial"/>
        <family val="2"/>
      </rPr>
      <t>Ex-ante</t>
    </r>
    <r>
      <rPr>
        <b/>
        <sz val="11"/>
        <color indexed="8"/>
        <rFont val="Arial"/>
        <family val="2"/>
      </rPr>
      <t xml:space="preserve"> estimation of CO</t>
    </r>
    <r>
      <rPr>
        <b/>
        <vertAlign val="subscript"/>
        <sz val="11"/>
        <color indexed="8"/>
        <rFont val="Arial"/>
        <family val="2"/>
      </rPr>
      <t>2</t>
    </r>
    <r>
      <rPr>
        <b/>
        <sz val="11"/>
        <color indexed="8"/>
        <rFont val="Arial"/>
        <family val="2"/>
      </rPr>
      <t xml:space="preserve"> emission reductions</t>
    </r>
    <phoneticPr fontId="8"/>
  </si>
  <si>
    <t>Option B</t>
    <phoneticPr fontId="8"/>
  </si>
  <si>
    <t>Based on the amount of transaction which is measured directly using measuring equipments (Data used: commercial evidence such as invoices)</t>
    <phoneticPr fontId="8"/>
  </si>
  <si>
    <t>Based on the actual measurement using measuring equipments (Data used: measured values)</t>
    <phoneticPr fontId="8"/>
  </si>
  <si>
    <t>4. Calculations of the project emissions</t>
    <phoneticPr fontId="8"/>
  </si>
  <si>
    <t>Monitoring Structure Sheet [Attachment to Project Design Document]</t>
    <phoneticPr fontId="8"/>
  </si>
  <si>
    <t>Role</t>
    <phoneticPr fontId="8"/>
  </si>
  <si>
    <t>Authorized Personnel</t>
    <phoneticPr fontId="6"/>
  </si>
  <si>
    <t>Personnel responsible for final check of monitoring reports and authorization of application procedures related to issuance of JCM credits.</t>
    <phoneticPr fontId="6"/>
  </si>
  <si>
    <t>Person-in-charge of the Project</t>
    <phoneticPr fontId="6"/>
  </si>
  <si>
    <t>Personnel responsible for creating monitoring report and double-checking monitored data to prevent missing data.</t>
    <phoneticPr fontId="6"/>
  </si>
  <si>
    <t>Engineer 1 
(stationed in Japan)</t>
    <phoneticPr fontId="6"/>
  </si>
  <si>
    <t>Personnel responsible for compiling monitored data from remote server to be reported to person-in-charge of the project.</t>
    <phoneticPr fontId="6"/>
  </si>
  <si>
    <t>Engineer 2 
(stationed in Jakarta, Indonesia)</t>
    <phoneticPr fontId="6"/>
  </si>
  <si>
    <t>Personnel responsible for installation and settings of electric meter.</t>
    <phoneticPr fontId="6"/>
  </si>
  <si>
    <t>Engineer 3 
(stationed in Jakarta, Indonesia)</t>
    <phoneticPr fontId="6"/>
  </si>
  <si>
    <t>[Monitoring option]</t>
    <phoneticPr fontId="8"/>
  </si>
  <si>
    <t>Based on public data which is measured by entities other than the project participants (Data used: publicly recognized data such as statistical data and specifications)</t>
    <phoneticPr fontId="8"/>
  </si>
  <si>
    <t>Based on the actual measurement using measuring equipments (Data used: measured values)</t>
    <phoneticPr fontId="8"/>
  </si>
  <si>
    <t>Monitoring Report Sheet (Calculation Process Sheet) [For Verification]</t>
    <phoneticPr fontId="8"/>
  </si>
  <si>
    <t>1. Calculations for emission reductions</t>
    <phoneticPr fontId="8"/>
  </si>
  <si>
    <t>Fuel type</t>
    <phoneticPr fontId="8"/>
  </si>
  <si>
    <t>Value</t>
    <phoneticPr fontId="8"/>
  </si>
  <si>
    <t>Units</t>
    <phoneticPr fontId="8"/>
  </si>
  <si>
    <r>
      <t>tCO</t>
    </r>
    <r>
      <rPr>
        <vertAlign val="subscript"/>
        <sz val="11"/>
        <color indexed="8"/>
        <rFont val="Arial"/>
        <family val="2"/>
      </rPr>
      <t>2</t>
    </r>
    <r>
      <rPr>
        <sz val="11"/>
        <color indexed="8"/>
        <rFont val="Arial"/>
        <family val="2"/>
      </rPr>
      <t>/p</t>
    </r>
    <phoneticPr fontId="8"/>
  </si>
  <si>
    <t>2. Selected default values, etc.</t>
    <phoneticPr fontId="8"/>
  </si>
  <si>
    <t>3. Calculations for reference emissions</t>
    <phoneticPr fontId="8"/>
  </si>
  <si>
    <r>
      <t xml:space="preserve">Reference emissions during the period </t>
    </r>
    <r>
      <rPr>
        <i/>
        <sz val="11"/>
        <color indexed="8"/>
        <rFont val="Arial"/>
        <family val="2"/>
      </rPr>
      <t>p</t>
    </r>
    <phoneticPr fontId="8"/>
  </si>
  <si>
    <r>
      <t>RE</t>
    </r>
    <r>
      <rPr>
        <vertAlign val="subscript"/>
        <sz val="11"/>
        <color indexed="8"/>
        <rFont val="Arial"/>
        <family val="2"/>
      </rPr>
      <t>p</t>
    </r>
    <phoneticPr fontId="8"/>
  </si>
  <si>
    <t>Electricity</t>
    <phoneticPr fontId="8"/>
  </si>
  <si>
    <t>MWh/p</t>
    <phoneticPr fontId="8"/>
  </si>
  <si>
    <r>
      <t>CO</t>
    </r>
    <r>
      <rPr>
        <vertAlign val="subscript"/>
        <sz val="11"/>
        <color indexed="8"/>
        <rFont val="Arial"/>
        <family val="2"/>
      </rPr>
      <t>2</t>
    </r>
    <r>
      <rPr>
        <sz val="11"/>
        <color indexed="8"/>
        <rFont val="Arial"/>
        <family val="2"/>
      </rPr>
      <t xml:space="preserve"> emission factor for consumed electricity</t>
    </r>
    <phoneticPr fontId="8"/>
  </si>
  <si>
    <r>
      <t>tCO</t>
    </r>
    <r>
      <rPr>
        <vertAlign val="subscript"/>
        <sz val="11"/>
        <color indexed="8"/>
        <rFont val="Arial"/>
        <family val="2"/>
      </rPr>
      <t>2</t>
    </r>
    <r>
      <rPr>
        <sz val="11"/>
        <color indexed="8"/>
        <rFont val="Arial"/>
        <family val="2"/>
      </rPr>
      <t>/MWh</t>
    </r>
    <phoneticPr fontId="8"/>
  </si>
  <si>
    <r>
      <t>EF</t>
    </r>
    <r>
      <rPr>
        <vertAlign val="subscript"/>
        <sz val="11"/>
        <rFont val="Arial"/>
        <family val="2"/>
      </rPr>
      <t>elec</t>
    </r>
    <phoneticPr fontId="8"/>
  </si>
  <si>
    <t>4. Calculations of the project emissions</t>
    <phoneticPr fontId="8"/>
  </si>
  <si>
    <r>
      <t xml:space="preserve">Project emissions during the period </t>
    </r>
    <r>
      <rPr>
        <i/>
        <sz val="11"/>
        <color indexed="8"/>
        <rFont val="Arial"/>
        <family val="2"/>
      </rPr>
      <t>p</t>
    </r>
    <phoneticPr fontId="8"/>
  </si>
  <si>
    <r>
      <t>PE</t>
    </r>
    <r>
      <rPr>
        <vertAlign val="subscript"/>
        <sz val="11"/>
        <color indexed="8"/>
        <rFont val="Arial"/>
        <family val="2"/>
      </rPr>
      <t>p</t>
    </r>
    <phoneticPr fontId="8"/>
  </si>
  <si>
    <t>[List of Default Values]</t>
    <phoneticPr fontId="8"/>
  </si>
  <si>
    <t>Monitoring Plan Sheet (Input Sheet) [Attachment to Project Design Document]</t>
    <phoneticPr fontId="8"/>
  </si>
  <si>
    <r>
      <t xml:space="preserve">Table 1: Parameters to be monitored </t>
    </r>
    <r>
      <rPr>
        <b/>
        <i/>
        <sz val="11"/>
        <color indexed="8"/>
        <rFont val="Arial"/>
        <family val="2"/>
      </rPr>
      <t>ex post</t>
    </r>
    <phoneticPr fontId="8"/>
  </si>
  <si>
    <t>(a)</t>
    <phoneticPr fontId="8"/>
  </si>
  <si>
    <t>(b)</t>
    <phoneticPr fontId="8"/>
  </si>
  <si>
    <t>(c)</t>
    <phoneticPr fontId="8"/>
  </si>
  <si>
    <t>(d)</t>
    <phoneticPr fontId="8"/>
  </si>
  <si>
    <t>(e)</t>
    <phoneticPr fontId="8"/>
  </si>
  <si>
    <t>(f)</t>
    <phoneticPr fontId="8"/>
  </si>
  <si>
    <t>(g)</t>
    <phoneticPr fontId="8"/>
  </si>
  <si>
    <t>(h)</t>
    <phoneticPr fontId="8"/>
  </si>
  <si>
    <t>(i)</t>
    <phoneticPr fontId="8"/>
  </si>
  <si>
    <t>(j)</t>
    <phoneticPr fontId="8"/>
  </si>
  <si>
    <t>Monitoring point No.</t>
    <phoneticPr fontId="8"/>
  </si>
  <si>
    <t>Parameters</t>
    <phoneticPr fontId="8"/>
  </si>
  <si>
    <t>Description of data</t>
    <phoneticPr fontId="8"/>
  </si>
  <si>
    <t>Estimated Values</t>
    <phoneticPr fontId="8"/>
  </si>
  <si>
    <t>Monitoring option</t>
    <phoneticPr fontId="8"/>
  </si>
  <si>
    <t>Source of data</t>
    <phoneticPr fontId="8"/>
  </si>
  <si>
    <t>Measurement methods and procedures</t>
    <phoneticPr fontId="8"/>
  </si>
  <si>
    <t>Monitoring frequency</t>
    <phoneticPr fontId="8"/>
  </si>
  <si>
    <t>Other comments</t>
    <phoneticPr fontId="8"/>
  </si>
  <si>
    <t>Option C</t>
    <phoneticPr fontId="8"/>
  </si>
  <si>
    <t>Monitored data</t>
    <phoneticPr fontId="8"/>
  </si>
  <si>
    <t>Monthly</t>
    <phoneticPr fontId="8"/>
  </si>
  <si>
    <t>n/a</t>
    <phoneticPr fontId="8"/>
  </si>
  <si>
    <r>
      <t xml:space="preserve">Table 2: Project-specific parameters to be fixed </t>
    </r>
    <r>
      <rPr>
        <b/>
        <i/>
        <sz val="11"/>
        <color indexed="8"/>
        <rFont val="Arial"/>
        <family val="2"/>
      </rPr>
      <t>ex ante</t>
    </r>
    <phoneticPr fontId="8"/>
  </si>
  <si>
    <r>
      <t>CO</t>
    </r>
    <r>
      <rPr>
        <vertAlign val="subscript"/>
        <sz val="11"/>
        <rFont val="Arial"/>
        <family val="2"/>
      </rPr>
      <t>2</t>
    </r>
    <r>
      <rPr>
        <sz val="11"/>
        <rFont val="Arial"/>
        <family val="2"/>
      </rPr>
      <t xml:space="preserve"> emission factor for consumed electricity</t>
    </r>
    <phoneticPr fontId="8"/>
  </si>
  <si>
    <r>
      <t>tCO</t>
    </r>
    <r>
      <rPr>
        <vertAlign val="subscript"/>
        <sz val="11"/>
        <rFont val="Arial"/>
        <family val="2"/>
      </rPr>
      <t>2</t>
    </r>
    <r>
      <rPr>
        <sz val="11"/>
        <rFont val="Arial"/>
        <family val="2"/>
      </rPr>
      <t>/MWh</t>
    </r>
    <phoneticPr fontId="8"/>
  </si>
  <si>
    <t>[grid electricity]
The most recent value available at the time of validation is applied and fixed for the monitoring period thereafter. The data is sourced from Updates on Grid Electricity Emission Factors (calculated in year 2013), National Committee on Clean Development Mechanism, Indonesia, unless otherwise instructed by the Joint Committee.
[captive electricity]
CDM approved small scale methodology AMS-I.A</t>
    <phoneticPr fontId="8"/>
  </si>
  <si>
    <t>Nominal value available on product catalogs, specification documents or websites.</t>
    <phoneticPr fontId="8"/>
  </si>
  <si>
    <r>
      <t xml:space="preserve">Table3: </t>
    </r>
    <r>
      <rPr>
        <b/>
        <i/>
        <sz val="11"/>
        <color indexed="8"/>
        <rFont val="Arial"/>
        <family val="2"/>
      </rPr>
      <t>Ex-ante</t>
    </r>
    <r>
      <rPr>
        <b/>
        <sz val="11"/>
        <color indexed="8"/>
        <rFont val="Arial"/>
        <family val="2"/>
      </rPr>
      <t xml:space="preserve"> estimation of CO</t>
    </r>
    <r>
      <rPr>
        <b/>
        <vertAlign val="subscript"/>
        <sz val="11"/>
        <color indexed="8"/>
        <rFont val="Arial"/>
        <family val="2"/>
      </rPr>
      <t>2</t>
    </r>
    <r>
      <rPr>
        <b/>
        <sz val="11"/>
        <color indexed="8"/>
        <rFont val="Arial"/>
        <family val="2"/>
      </rPr>
      <t xml:space="preserve"> emission reductions</t>
    </r>
    <phoneticPr fontId="8"/>
  </si>
  <si>
    <r>
      <t>CO</t>
    </r>
    <r>
      <rPr>
        <b/>
        <vertAlign val="subscript"/>
        <sz val="11"/>
        <color indexed="9"/>
        <rFont val="Arial"/>
        <family val="2"/>
      </rPr>
      <t>2</t>
    </r>
    <r>
      <rPr>
        <b/>
        <sz val="11"/>
        <color indexed="9"/>
        <rFont val="Arial"/>
        <family val="2"/>
      </rPr>
      <t xml:space="preserve"> emission reductions</t>
    </r>
    <phoneticPr fontId="8"/>
  </si>
  <si>
    <t>[Monitoring option]</t>
    <phoneticPr fontId="8"/>
  </si>
  <si>
    <t>Option A</t>
    <phoneticPr fontId="8"/>
  </si>
  <si>
    <t>Based on public data which is measured by entities other than the project participants (Data used: publicly recognized data such as statistical data and specifications)</t>
    <phoneticPr fontId="8"/>
  </si>
  <si>
    <t>Option B</t>
    <phoneticPr fontId="8"/>
  </si>
  <si>
    <t>Based on the amount of transaction which is measured directly using measuring equipments (Data used: commercial evidence such as invoices)</t>
    <phoneticPr fontId="8"/>
  </si>
  <si>
    <t>Based on the actual measurement using measuring equipments (Data used: measured values)</t>
    <phoneticPr fontId="8"/>
  </si>
  <si>
    <t>Monitoring Plan Sheet (Calculation Process Sheet) [Attachment to Project Design Document]</t>
    <phoneticPr fontId="8"/>
  </si>
  <si>
    <t>Personnel responsible for creating monitoring report and double-checking monitored data to prevent missing data.</t>
    <phoneticPr fontId="6"/>
  </si>
  <si>
    <r>
      <t xml:space="preserve">Table 1: Parameters monitored </t>
    </r>
    <r>
      <rPr>
        <b/>
        <i/>
        <sz val="11"/>
        <color indexed="8"/>
        <rFont val="Arial"/>
        <family val="2"/>
      </rPr>
      <t>ex post</t>
    </r>
    <phoneticPr fontId="8"/>
  </si>
  <si>
    <t>(k)</t>
    <phoneticPr fontId="8"/>
  </si>
  <si>
    <t>Monitoring period</t>
    <phoneticPr fontId="8"/>
  </si>
  <si>
    <t>Monitored Values</t>
    <phoneticPr fontId="8"/>
  </si>
  <si>
    <r>
      <t xml:space="preserve">Table 2: Project-specific parameters fixed </t>
    </r>
    <r>
      <rPr>
        <b/>
        <i/>
        <sz val="11"/>
        <color indexed="8"/>
        <rFont val="Arial"/>
        <family val="2"/>
      </rPr>
      <t>ex ante</t>
    </r>
    <phoneticPr fontId="8"/>
  </si>
  <si>
    <r>
      <t xml:space="preserve">Table3: </t>
    </r>
    <r>
      <rPr>
        <b/>
        <i/>
        <sz val="11"/>
        <color indexed="8"/>
        <rFont val="Arial"/>
        <family val="2"/>
      </rPr>
      <t>Ex-post</t>
    </r>
    <r>
      <rPr>
        <b/>
        <sz val="11"/>
        <color indexed="8"/>
        <rFont val="Arial"/>
        <family val="2"/>
      </rPr>
      <t xml:space="preserve"> calculation of CO</t>
    </r>
    <r>
      <rPr>
        <b/>
        <vertAlign val="subscript"/>
        <sz val="11"/>
        <color indexed="8"/>
        <rFont val="Arial"/>
        <family val="2"/>
      </rPr>
      <t>2</t>
    </r>
    <r>
      <rPr>
        <b/>
        <sz val="11"/>
        <color indexed="8"/>
        <rFont val="Arial"/>
        <family val="2"/>
      </rPr>
      <t xml:space="preserve"> emission reductions</t>
    </r>
    <phoneticPr fontId="8"/>
  </si>
  <si>
    <t>Monitoring Period</t>
    <phoneticPr fontId="27"/>
  </si>
  <si>
    <r>
      <t xml:space="preserve">Table 2: Project-specific parameters to be fixed </t>
    </r>
    <r>
      <rPr>
        <b/>
        <i/>
        <sz val="11"/>
        <color indexed="8"/>
        <rFont val="Arial"/>
        <family val="2"/>
      </rPr>
      <t>ex ante</t>
    </r>
    <phoneticPr fontId="8"/>
  </si>
  <si>
    <t>Monitoring Period</t>
    <phoneticPr fontId="27"/>
  </si>
  <si>
    <r>
      <t>tCO</t>
    </r>
    <r>
      <rPr>
        <vertAlign val="subscript"/>
        <sz val="11"/>
        <color indexed="8"/>
        <rFont val="Arial"/>
        <family val="2"/>
      </rPr>
      <t>2</t>
    </r>
    <r>
      <rPr>
        <sz val="11"/>
        <color indexed="8"/>
        <rFont val="Arial"/>
        <family val="2"/>
      </rPr>
      <t>/p</t>
    </r>
    <phoneticPr fontId="8"/>
  </si>
  <si>
    <t>[Monitoring option]</t>
    <phoneticPr fontId="8"/>
  </si>
  <si>
    <t>Option A</t>
    <phoneticPr fontId="8"/>
  </si>
  <si>
    <t>Based on public data which is measured by entities other than the project participants (Data used: publicly recognized data such as statistical data and specifications)</t>
    <phoneticPr fontId="8"/>
  </si>
  <si>
    <t>Monitoring Report Sheet (Calculation Process Sheet) [For Verification]</t>
    <phoneticPr fontId="8"/>
  </si>
  <si>
    <t>1. Calculations for emission reductions</t>
    <phoneticPr fontId="8"/>
  </si>
  <si>
    <t>2. Selected default values, etc.</t>
    <phoneticPr fontId="8"/>
  </si>
  <si>
    <t>3. Calculations for reference emissions</t>
    <phoneticPr fontId="8"/>
  </si>
  <si>
    <r>
      <t>RE</t>
    </r>
    <r>
      <rPr>
        <vertAlign val="subscript"/>
        <sz val="11"/>
        <color indexed="8"/>
        <rFont val="Arial"/>
        <family val="2"/>
      </rPr>
      <t>p</t>
    </r>
    <phoneticPr fontId="8"/>
  </si>
  <si>
    <t>Monitoring Spreadsheet: JCM_ID_AM005_ver02.0</t>
    <phoneticPr fontId="8"/>
  </si>
  <si>
    <r>
      <t>EC</t>
    </r>
    <r>
      <rPr>
        <vertAlign val="subscript"/>
        <sz val="11"/>
        <rFont val="Arial"/>
        <family val="2"/>
      </rPr>
      <t>PJ,</t>
    </r>
    <r>
      <rPr>
        <i/>
        <vertAlign val="subscript"/>
        <sz val="11"/>
        <color theme="1"/>
        <rFont val="Arial"/>
        <family val="2"/>
      </rPr>
      <t>p</t>
    </r>
    <phoneticPr fontId="8"/>
  </si>
  <si>
    <r>
      <t xml:space="preserve">Total power consumption of project lighting during the period </t>
    </r>
    <r>
      <rPr>
        <i/>
        <sz val="11"/>
        <rFont val="Arial"/>
        <family val="2"/>
      </rPr>
      <t>p</t>
    </r>
    <phoneticPr fontId="8"/>
  </si>
  <si>
    <t>Electric meter is installed to measure power consumption of project lighting.
Measurement is conducted with [Method 1: Automated monitoring system] indicated in applied methodology ID_AM005. Details of the method is as follows:
- Measured data is automatically transmitted through internet to the remote server for recording.
- Data recorded in the remote server is compiled and reported by engineer stationed in Japan, and double-checked by person-in-charge of the project on a monthly basis to prevent missing data.
Accuracy of electric meter is ensured using methods such as below: 
- Accuracy of each electric meter is examined through factory test, in accordance to Japanese standard JIS C1271-1:2011. A certificate indicating that the electric meter is calibrated within accepted range of accuracy is issued at the end of factory test.
- The Mean Time Between Failures (MTBF, predicted timing of an equipment to malfunction) of electric meters used in the project are 9 -10 years, indicating that these electric meters are not likely to malfunction (including accuracy deterioration) during the above period. Since this exceeds project operation period of 8 years, there is no need to calibrate or exchange the electric meters.
- Other methods where applicable.</t>
    <phoneticPr fontId="8"/>
  </si>
  <si>
    <r>
      <t>η</t>
    </r>
    <r>
      <rPr>
        <b/>
        <i/>
        <vertAlign val="subscript"/>
        <sz val="11"/>
        <rFont val="Arial"/>
        <family val="2"/>
      </rPr>
      <t>PJ</t>
    </r>
    <phoneticPr fontId="8"/>
  </si>
  <si>
    <t>Luminous efficiency of project lighting</t>
    <phoneticPr fontId="8"/>
  </si>
  <si>
    <t>lm/W</t>
    <phoneticPr fontId="8"/>
  </si>
  <si>
    <t>Specifications of project lighting prepared for the quotation or factory acceptance test data by manufacturer.</t>
    <phoneticPr fontId="8"/>
  </si>
  <si>
    <r>
      <t>η</t>
    </r>
    <r>
      <rPr>
        <b/>
        <i/>
        <vertAlign val="subscript"/>
        <sz val="11"/>
        <rFont val="Arial"/>
        <family val="2"/>
      </rPr>
      <t>RE</t>
    </r>
    <phoneticPr fontId="8"/>
  </si>
  <si>
    <t>Luminous efficiency of reference lighting</t>
    <phoneticPr fontId="8"/>
  </si>
  <si>
    <r>
      <t xml:space="preserve">Emission reductions during the period </t>
    </r>
    <r>
      <rPr>
        <i/>
        <sz val="11"/>
        <rFont val="Arial"/>
        <family val="2"/>
      </rPr>
      <t>p</t>
    </r>
    <phoneticPr fontId="8"/>
  </si>
  <si>
    <r>
      <t>tCO</t>
    </r>
    <r>
      <rPr>
        <vertAlign val="subscript"/>
        <sz val="11"/>
        <rFont val="Arial"/>
        <family val="2"/>
      </rPr>
      <t>2</t>
    </r>
    <r>
      <rPr>
        <sz val="11"/>
        <rFont val="Arial"/>
        <family val="2"/>
      </rPr>
      <t>/p</t>
    </r>
    <phoneticPr fontId="8"/>
  </si>
  <si>
    <r>
      <t>ER</t>
    </r>
    <r>
      <rPr>
        <b/>
        <i/>
        <vertAlign val="subscript"/>
        <sz val="11"/>
        <rFont val="Arial"/>
        <family val="2"/>
      </rPr>
      <t>p</t>
    </r>
    <phoneticPr fontId="8"/>
  </si>
  <si>
    <t>Luminous efficiency of reference lighting</t>
    <phoneticPr fontId="8"/>
  </si>
  <si>
    <t>lm/W</t>
    <phoneticPr fontId="8"/>
  </si>
  <si>
    <r>
      <t>η</t>
    </r>
    <r>
      <rPr>
        <vertAlign val="subscript"/>
        <sz val="11"/>
        <rFont val="Arial"/>
        <family val="2"/>
      </rPr>
      <t>RE</t>
    </r>
    <phoneticPr fontId="8"/>
  </si>
  <si>
    <r>
      <t xml:space="preserve">Total power consumption of project lighting during the period </t>
    </r>
    <r>
      <rPr>
        <i/>
        <sz val="11"/>
        <color indexed="8"/>
        <rFont val="Arial"/>
        <family val="2"/>
      </rPr>
      <t>p</t>
    </r>
    <phoneticPr fontId="8"/>
  </si>
  <si>
    <r>
      <t>EC</t>
    </r>
    <r>
      <rPr>
        <vertAlign val="subscript"/>
        <sz val="11"/>
        <color indexed="8"/>
        <rFont val="Arial"/>
        <family val="2"/>
      </rPr>
      <t>PJ,</t>
    </r>
    <r>
      <rPr>
        <i/>
        <vertAlign val="subscript"/>
        <sz val="11"/>
        <color theme="1"/>
        <rFont val="Arial"/>
        <family val="2"/>
      </rPr>
      <t>p</t>
    </r>
    <phoneticPr fontId="8"/>
  </si>
  <si>
    <t>Luminous efficiency of project lighting</t>
    <phoneticPr fontId="8"/>
  </si>
  <si>
    <r>
      <t>η</t>
    </r>
    <r>
      <rPr>
        <vertAlign val="subscript"/>
        <sz val="11"/>
        <rFont val="Arial"/>
        <family val="2"/>
      </rPr>
      <t>PJ</t>
    </r>
    <phoneticPr fontId="8"/>
  </si>
  <si>
    <t>Personnel responsible for maintenance of installed lighting should any technical difficulties occur.</t>
    <phoneticPr fontId="6"/>
  </si>
  <si>
    <r>
      <t>EC</t>
    </r>
    <r>
      <rPr>
        <vertAlign val="subscript"/>
        <sz val="11"/>
        <rFont val="Arial"/>
        <family val="2"/>
      </rPr>
      <t>PJ,</t>
    </r>
    <r>
      <rPr>
        <i/>
        <vertAlign val="subscript"/>
        <sz val="11"/>
        <color theme="1"/>
        <rFont val="Arial"/>
        <family val="2"/>
      </rPr>
      <t>p</t>
    </r>
    <phoneticPr fontId="8"/>
  </si>
  <si>
    <r>
      <t xml:space="preserve">Total power consumption of project lighting during the period </t>
    </r>
    <r>
      <rPr>
        <i/>
        <sz val="11"/>
        <rFont val="Arial"/>
        <family val="2"/>
      </rPr>
      <t>p</t>
    </r>
    <phoneticPr fontId="8"/>
  </si>
  <si>
    <t>Electric meter is installed to measure power consumption of project lighting.
Measurement is conducted with [Method 1: Automated monitoring system] indicated in applied methodology ID_AM005. Details of the method is as follows:
- Measured data is automatically transmitted through internet to the remote server for recording.
- Data recorded in the remote server is compiled and reported by engineer stationed in Japan, and double-checked by person-in-charge of the project on a monthly basis to prevent missing data.
Accuracy of electric meter is ensured using methods such as below: 
- Accuracy of each electric meter is examined through factory test, in accordance to Japanese standard JIS C1271-1:2011. A certificate indicating that the electric meter is calibrated within accepted range of accuracy is issued at the end of factory test.
- The Mean Time Between Failures (MTBF, predicted timing of an equipment to malfunction) of electric meters used in the project are 9 -10 years, indicating that these electric meters are not likely to malfunction (including accuracy deterioration) during the above period. Since this exceeds project operation period of 8 years, there is no need to calibrate or exchange the electric meters.
- Other methods where applicable.</t>
    <phoneticPr fontId="8"/>
  </si>
  <si>
    <r>
      <t>η</t>
    </r>
    <r>
      <rPr>
        <b/>
        <i/>
        <vertAlign val="subscript"/>
        <sz val="11"/>
        <rFont val="Arial"/>
        <family val="2"/>
      </rPr>
      <t>PJ</t>
    </r>
    <phoneticPr fontId="8"/>
  </si>
  <si>
    <r>
      <t>η</t>
    </r>
    <r>
      <rPr>
        <b/>
        <i/>
        <vertAlign val="subscript"/>
        <sz val="11"/>
        <rFont val="Arial"/>
        <family val="2"/>
      </rPr>
      <t>RE</t>
    </r>
    <phoneticPr fontId="8"/>
  </si>
  <si>
    <t>Monitoring Spreadsheet: JCM_ID_AM005_ver02.0</t>
    <phoneticPr fontId="8"/>
  </si>
  <si>
    <t>(e)</t>
    <phoneticPr fontId="8"/>
  </si>
  <si>
    <t>(f)</t>
    <phoneticPr fontId="8"/>
  </si>
  <si>
    <t>Specifications of project lighting prepared for the quotation or factory acceptance test data by manufacturer.</t>
    <phoneticPr fontId="8"/>
  </si>
  <si>
    <t>Based on the amount of transaction which is measured directly using measuring equipments (Data used: commercial evidence such as invoices)</t>
    <phoneticPr fontId="8"/>
  </si>
  <si>
    <r>
      <t xml:space="preserve">Table 2: Project-specific parameters to be fixed </t>
    </r>
    <r>
      <rPr>
        <b/>
        <i/>
        <sz val="11"/>
        <rFont val="Arial"/>
        <family val="2"/>
      </rPr>
      <t>ex ante</t>
    </r>
    <phoneticPr fontId="8"/>
  </si>
  <si>
    <r>
      <t xml:space="preserve">Table3: </t>
    </r>
    <r>
      <rPr>
        <b/>
        <i/>
        <sz val="11"/>
        <rFont val="Arial"/>
        <family val="2"/>
      </rPr>
      <t>Ex-ante</t>
    </r>
    <r>
      <rPr>
        <b/>
        <sz val="11"/>
        <rFont val="Arial"/>
        <family val="2"/>
      </rPr>
      <t xml:space="preserve"> estimation of each CO</t>
    </r>
    <r>
      <rPr>
        <b/>
        <vertAlign val="subscript"/>
        <sz val="11"/>
        <rFont val="Arial"/>
        <family val="2"/>
      </rPr>
      <t>2</t>
    </r>
    <r>
      <rPr>
        <b/>
        <sz val="11"/>
        <rFont val="Arial"/>
        <family val="2"/>
      </rPr>
      <t xml:space="preserve"> emission reductions</t>
    </r>
    <phoneticPr fontId="8"/>
  </si>
  <si>
    <r>
      <t>CO</t>
    </r>
    <r>
      <rPr>
        <b/>
        <vertAlign val="subscript"/>
        <sz val="11"/>
        <color theme="0"/>
        <rFont val="Arial"/>
        <family val="2"/>
      </rPr>
      <t>2</t>
    </r>
    <r>
      <rPr>
        <b/>
        <sz val="11"/>
        <color theme="0"/>
        <rFont val="Arial"/>
        <family val="2"/>
      </rPr>
      <t xml:space="preserve"> emission reductions</t>
    </r>
    <phoneticPr fontId="8"/>
  </si>
  <si>
    <r>
      <t>EC</t>
    </r>
    <r>
      <rPr>
        <vertAlign val="subscript"/>
        <sz val="11"/>
        <rFont val="Arial"/>
        <family val="2"/>
      </rPr>
      <t>PJ,fridge,i,p</t>
    </r>
    <phoneticPr fontId="8"/>
  </si>
  <si>
    <r>
      <t>η</t>
    </r>
    <r>
      <rPr>
        <vertAlign val="subscript"/>
        <sz val="11"/>
        <rFont val="Arial"/>
        <family val="2"/>
      </rPr>
      <t>PJ,fridge,i</t>
    </r>
    <phoneticPr fontId="8"/>
  </si>
  <si>
    <r>
      <t>η</t>
    </r>
    <r>
      <rPr>
        <vertAlign val="subscript"/>
        <sz val="11"/>
        <rFont val="Arial"/>
        <family val="2"/>
      </rPr>
      <t>RE,fridge,i</t>
    </r>
    <phoneticPr fontId="8"/>
  </si>
  <si>
    <r>
      <t>η</t>
    </r>
    <r>
      <rPr>
        <vertAlign val="subscript"/>
        <sz val="11"/>
        <rFont val="Arial"/>
        <family val="2"/>
      </rPr>
      <t>PJ,fridge,cap,i</t>
    </r>
    <phoneticPr fontId="8"/>
  </si>
  <si>
    <r>
      <t>η</t>
    </r>
    <r>
      <rPr>
        <vertAlign val="subscript"/>
        <sz val="11"/>
        <rFont val="Arial"/>
        <family val="2"/>
      </rPr>
      <t>RE,AC</t>
    </r>
    <phoneticPr fontId="27"/>
  </si>
  <si>
    <r>
      <t>RE</t>
    </r>
    <r>
      <rPr>
        <vertAlign val="subscript"/>
        <sz val="11"/>
        <rFont val="Arial"/>
        <family val="2"/>
      </rPr>
      <t>fridge,i,p</t>
    </r>
    <phoneticPr fontId="8"/>
  </si>
  <si>
    <r>
      <t>RE</t>
    </r>
    <r>
      <rPr>
        <vertAlign val="subscript"/>
        <sz val="11"/>
        <rFont val="Arial"/>
        <family val="2"/>
      </rPr>
      <t>AC,add,fridge,i,p</t>
    </r>
    <phoneticPr fontId="8"/>
  </si>
  <si>
    <r>
      <t xml:space="preserve">Energy efficiency of the volume of the project fridge showcase </t>
    </r>
    <r>
      <rPr>
        <i/>
        <sz val="11"/>
        <rFont val="Arial"/>
        <family val="2"/>
      </rPr>
      <t>i</t>
    </r>
    <phoneticPr fontId="8"/>
  </si>
  <si>
    <r>
      <t xml:space="preserve">Energy efficiency of the volume of the reference fridge showcase </t>
    </r>
    <r>
      <rPr>
        <i/>
        <sz val="11"/>
        <rFont val="Arial"/>
        <family val="2"/>
      </rPr>
      <t>i</t>
    </r>
    <phoneticPr fontId="8"/>
  </si>
  <si>
    <r>
      <t>CO</t>
    </r>
    <r>
      <rPr>
        <vertAlign val="subscript"/>
        <sz val="11"/>
        <rFont val="Arial"/>
        <family val="2"/>
      </rPr>
      <t>2</t>
    </r>
    <r>
      <rPr>
        <sz val="11"/>
        <rFont val="Arial"/>
        <family val="2"/>
      </rPr>
      <t xml:space="preserve"> emission factor for consumed electricity</t>
    </r>
    <phoneticPr fontId="27"/>
  </si>
  <si>
    <t>COP of the reference air conditioning system</t>
    <phoneticPr fontId="27"/>
  </si>
  <si>
    <r>
      <t xml:space="preserve">Reference emissions of the air conditioning system caused by the additional electricity consumption due to additional load caused by exhaust heat from the reference fridge showcase </t>
    </r>
    <r>
      <rPr>
        <i/>
        <sz val="11"/>
        <rFont val="Arial"/>
        <family val="2"/>
      </rPr>
      <t>i</t>
    </r>
    <r>
      <rPr>
        <sz val="11"/>
        <rFont val="Arial"/>
        <family val="2"/>
      </rPr>
      <t xml:space="preserve"> during the period </t>
    </r>
    <r>
      <rPr>
        <i/>
        <sz val="11"/>
        <rFont val="Arial"/>
        <family val="2"/>
      </rPr>
      <t>p</t>
    </r>
    <phoneticPr fontId="8"/>
  </si>
  <si>
    <r>
      <t xml:space="preserve">Project emissions of the fridge showcase </t>
    </r>
    <r>
      <rPr>
        <i/>
        <sz val="11"/>
        <rFont val="Arial"/>
        <family val="2"/>
      </rPr>
      <t>i</t>
    </r>
    <r>
      <rPr>
        <sz val="11"/>
        <rFont val="Arial"/>
        <family val="2"/>
      </rPr>
      <t xml:space="preserve"> during the period </t>
    </r>
    <r>
      <rPr>
        <i/>
        <sz val="11"/>
        <rFont val="Arial"/>
        <family val="2"/>
      </rPr>
      <t>p</t>
    </r>
    <phoneticPr fontId="8"/>
  </si>
  <si>
    <t>L/W</t>
    <phoneticPr fontId="8"/>
  </si>
  <si>
    <t>W/W</t>
    <phoneticPr fontId="8"/>
  </si>
  <si>
    <r>
      <t>tCO</t>
    </r>
    <r>
      <rPr>
        <vertAlign val="subscript"/>
        <sz val="11"/>
        <rFont val="Arial"/>
        <family val="2"/>
      </rPr>
      <t>2</t>
    </r>
    <r>
      <rPr>
        <sz val="11"/>
        <rFont val="Arial"/>
        <family val="2"/>
      </rPr>
      <t>/MWh</t>
    </r>
    <phoneticPr fontId="27"/>
  </si>
  <si>
    <t>-</t>
    <phoneticPr fontId="27"/>
  </si>
  <si>
    <t>The specifications of the project fridge showcase and condensing unit for quotation or the factory acceptance test data by manufacturer.</t>
    <phoneticPr fontId="8"/>
  </si>
  <si>
    <t>The default values set in this methodology corresponding to the type and rated volume of the project fridge showcase</t>
    <phoneticPr fontId="8"/>
  </si>
  <si>
    <t>The specifications of the project fridge showcase for quotation or the factory acceptance test data by manufacturer.</t>
    <phoneticPr fontId="8"/>
  </si>
  <si>
    <t>Electric meter is installed to measure power consumption of project fridge showcase.
Measurement is conducted with [Method 1: Automated monitoring system] indicated in applied methodology ID_AM008. Details of the method is as follows:
- Measured data is automatically transmitted through internet to the remote server for recording.
- Data recorded in the remote server is compiled and reported by engineer stationed in Japan, and double-checked by person-in-charge of the project on a monthly basis to prevent missing data.
Accuracy of electric meter is ensured using methods such as below: 
- Accuracy of each electric meter is examined through factory test, in accordance to Japanese standard JIS C1271-1:2011. A certificate indicating that the electric meter is calibrated within accepted range of accuracy is issued at the end of factory test.
- The Mean Time Between Failures (MTBF, predicted timing of an equipment to malfunction) of electric meters used in the project are 9 -10 years, indicating that these electric meters are not likely to malfunction (including accuracy deterioration) during the above period. Since this exceeds project operation period of 8 years, there is no need to calibrate or exchange the electric meters.
- Other methods where applicable.</t>
    <phoneticPr fontId="8"/>
  </si>
  <si>
    <r>
      <t xml:space="preserve">Estimated Value of the fridge showcase </t>
    </r>
    <r>
      <rPr>
        <b/>
        <i/>
        <sz val="11"/>
        <color theme="0"/>
        <rFont val="Arial"/>
        <family val="2"/>
      </rPr>
      <t>i</t>
    </r>
    <phoneticPr fontId="8"/>
  </si>
  <si>
    <t>(c)</t>
    <phoneticPr fontId="6"/>
  </si>
  <si>
    <t>i=2</t>
  </si>
  <si>
    <t>i=3</t>
  </si>
  <si>
    <t>i=4</t>
  </si>
  <si>
    <t>i=5</t>
  </si>
  <si>
    <t>i=6</t>
  </si>
  <si>
    <t>i=7</t>
  </si>
  <si>
    <t>i=8</t>
  </si>
  <si>
    <t>i=9</t>
  </si>
  <si>
    <t>i=10</t>
  </si>
  <si>
    <t>i=11</t>
  </si>
  <si>
    <t>i=12</t>
  </si>
  <si>
    <t>i=13</t>
  </si>
  <si>
    <t>i=14</t>
  </si>
  <si>
    <t>i=15</t>
  </si>
  <si>
    <t>i=16</t>
  </si>
  <si>
    <t>i=17</t>
  </si>
  <si>
    <t>i=18</t>
  </si>
  <si>
    <t>i=19</t>
  </si>
  <si>
    <t>i=20</t>
  </si>
  <si>
    <t>i=21</t>
  </si>
  <si>
    <t>i=22</t>
  </si>
  <si>
    <t>i=23</t>
  </si>
  <si>
    <t>i=24</t>
  </si>
  <si>
    <t>i=25</t>
  </si>
  <si>
    <t>i=26</t>
  </si>
  <si>
    <t>i=27</t>
  </si>
  <si>
    <t>i=28</t>
  </si>
  <si>
    <t>i=29</t>
  </si>
  <si>
    <t>i=30</t>
  </si>
  <si>
    <t>i=31</t>
  </si>
  <si>
    <t>i=32</t>
  </si>
  <si>
    <t>i=33</t>
  </si>
  <si>
    <t>i=34</t>
  </si>
  <si>
    <t>i=35</t>
  </si>
  <si>
    <t>i=36</t>
  </si>
  <si>
    <t>i=37</t>
  </si>
  <si>
    <t>i=38</t>
  </si>
  <si>
    <t>i=39</t>
  </si>
  <si>
    <t>i=40</t>
  </si>
  <si>
    <t>i=41</t>
  </si>
  <si>
    <t>i=42</t>
  </si>
  <si>
    <t>i=43</t>
  </si>
  <si>
    <t>i=44</t>
  </si>
  <si>
    <t>i=45</t>
  </si>
  <si>
    <t>i=46</t>
  </si>
  <si>
    <t>i=47</t>
  </si>
  <si>
    <t>i=48</t>
  </si>
  <si>
    <t>i=49</t>
  </si>
  <si>
    <t>The default values set in this methodology corresponding to the type and rated volume of the project freezer showcase</t>
    <phoneticPr fontId="8"/>
  </si>
  <si>
    <t>The specifications of the project freezer showcase for quotation or the factory acceptance test data by manufacturer</t>
    <phoneticPr fontId="27"/>
  </si>
  <si>
    <t>[For grid electricity]
The most recent value available at the time of validation is applied and fixed for the monitoring period thereafter. The data is sourced from “Emission Factors of Electricity Interconnection Systems”, National Committee on Clean Development Mechanism (Indonesian DNA for CDM), based on data obtained by Directorate General of Electricity, Ministry of Energy and Mineral Resources, Indonesia, unless otherwise instructed by the Joint Committee."
[For captive electricity]
CDM approved small scale methodology AMS-I.A</t>
    <phoneticPr fontId="27"/>
  </si>
  <si>
    <t>Electric meter is installed to measure power consumption of project freezer showcase.
Measurement is conducted with [Method 1: Automated monitoring system] indicated in applied methodology ID_AM008. Details of the method is as follows:
- Measured data is automatically transmitted through internet to the remote server for recording.
- Data recorded in the remote server is compiled and reported by engineer stationed in Japan, and double-checked by person-in-charge of the project on a monthly basis to prevent missing data.
Accuracy of electric meter is ensured using methods such as below: 
- Accuracy of each electric meter is examined through factory test, in accordance to Japanese standard JIS C1271-1:2011. A certificate indicating that the electric meter is calibrated within accepted range of accuracy is issued at the end of factory test.
- The Mean Time Between Failures (MTBF, predicted timing of an equipment to malfunction) of electric meters used in the project are 9 -10 years, indicating that these electric meters are not likely to malfunction (including accuracy deterioration) during the above period. Since this exceeds project operation period of 8 years, there is no need to calibrate or exchange the electric meters.
- Other methods where applicable.</t>
    <phoneticPr fontId="8"/>
  </si>
  <si>
    <r>
      <t xml:space="preserve">Estimated Value of the freezer showcase </t>
    </r>
    <r>
      <rPr>
        <b/>
        <i/>
        <sz val="11"/>
        <color theme="0"/>
        <rFont val="Arial"/>
        <family val="2"/>
      </rPr>
      <t>j</t>
    </r>
    <phoneticPr fontId="27"/>
  </si>
  <si>
    <t>j=1</t>
    <phoneticPr fontId="8"/>
  </si>
  <si>
    <t>j=2</t>
    <phoneticPr fontId="27"/>
  </si>
  <si>
    <t>j=3</t>
  </si>
  <si>
    <t>j=4</t>
  </si>
  <si>
    <t>j=5</t>
  </si>
  <si>
    <t>j=6</t>
  </si>
  <si>
    <t>j=7</t>
  </si>
  <si>
    <t>j=8</t>
  </si>
  <si>
    <t>j=9</t>
  </si>
  <si>
    <t>j=10</t>
  </si>
  <si>
    <t>j=11</t>
  </si>
  <si>
    <t>j=12</t>
  </si>
  <si>
    <t>j=13</t>
  </si>
  <si>
    <t>j=14</t>
  </si>
  <si>
    <t>j=15</t>
  </si>
  <si>
    <t>j=16</t>
  </si>
  <si>
    <t>j=17</t>
  </si>
  <si>
    <t>j=18</t>
  </si>
  <si>
    <t>j=19</t>
  </si>
  <si>
    <t>j=20</t>
  </si>
  <si>
    <t>j=21</t>
  </si>
  <si>
    <t>j=22</t>
  </si>
  <si>
    <t>j=23</t>
  </si>
  <si>
    <t>j=24</t>
  </si>
  <si>
    <t>j=25</t>
  </si>
  <si>
    <t>j=26</t>
  </si>
  <si>
    <t>j=27</t>
  </si>
  <si>
    <t>j=28</t>
  </si>
  <si>
    <t>j=29</t>
  </si>
  <si>
    <t>j=30</t>
  </si>
  <si>
    <t>j=31</t>
  </si>
  <si>
    <t>j=32</t>
  </si>
  <si>
    <t>j=33</t>
  </si>
  <si>
    <t>j=34</t>
  </si>
  <si>
    <t>j=35</t>
  </si>
  <si>
    <t>j=36</t>
  </si>
  <si>
    <t>j=37</t>
  </si>
  <si>
    <t>j=38</t>
  </si>
  <si>
    <t>j=39</t>
  </si>
  <si>
    <t>j=40</t>
  </si>
  <si>
    <t>j=41</t>
  </si>
  <si>
    <t>j=42</t>
  </si>
  <si>
    <t>j=43</t>
  </si>
  <si>
    <t>j=44</t>
  </si>
  <si>
    <t>j=45</t>
  </si>
  <si>
    <t>j=46</t>
  </si>
  <si>
    <t>j=47</t>
  </si>
  <si>
    <t>j=48</t>
  </si>
  <si>
    <t>j=49</t>
  </si>
  <si>
    <t>j=50</t>
  </si>
  <si>
    <r>
      <t>ER</t>
    </r>
    <r>
      <rPr>
        <vertAlign val="subscript"/>
        <sz val="11"/>
        <color indexed="8"/>
        <rFont val="Arial"/>
        <family val="2"/>
      </rPr>
      <t>p</t>
    </r>
    <phoneticPr fontId="8"/>
  </si>
  <si>
    <t>Emission reductions of the fridge showcase</t>
    <phoneticPr fontId="27"/>
  </si>
  <si>
    <t>Emission reductions of the freezer showcase</t>
    <phoneticPr fontId="27"/>
  </si>
  <si>
    <r>
      <t xml:space="preserve">Reference emissions during the period </t>
    </r>
    <r>
      <rPr>
        <i/>
        <sz val="11"/>
        <rFont val="Arial"/>
        <family val="2"/>
      </rPr>
      <t>p</t>
    </r>
    <phoneticPr fontId="8"/>
  </si>
  <si>
    <r>
      <t>RE</t>
    </r>
    <r>
      <rPr>
        <vertAlign val="subscript"/>
        <sz val="11"/>
        <color indexed="8"/>
        <rFont val="Arial"/>
        <family val="2"/>
      </rPr>
      <t>fridge,p</t>
    </r>
    <phoneticPr fontId="27"/>
  </si>
  <si>
    <t>Reference emissions of the freezer showcase</t>
    <phoneticPr fontId="27"/>
  </si>
  <si>
    <r>
      <t>RE</t>
    </r>
    <r>
      <rPr>
        <vertAlign val="subscript"/>
        <sz val="11"/>
        <color indexed="8"/>
        <rFont val="Arial"/>
        <family val="2"/>
      </rPr>
      <t>freezer,p</t>
    </r>
    <phoneticPr fontId="27"/>
  </si>
  <si>
    <t>Reference emissions of the air conditioning system caused by the additional electricity consumption due to additional load caused by exhaust heat from the reference freezer showcase</t>
    <phoneticPr fontId="27"/>
  </si>
  <si>
    <r>
      <t>RE</t>
    </r>
    <r>
      <rPr>
        <vertAlign val="subscript"/>
        <sz val="11"/>
        <color indexed="8"/>
        <rFont val="Arial"/>
        <family val="2"/>
      </rPr>
      <t>AC,add,freezer,p</t>
    </r>
    <phoneticPr fontId="27"/>
  </si>
  <si>
    <r>
      <t xml:space="preserve">Project emissions during the period </t>
    </r>
    <r>
      <rPr>
        <i/>
        <sz val="11"/>
        <rFont val="Arial"/>
        <family val="2"/>
      </rPr>
      <t>p</t>
    </r>
    <phoneticPr fontId="8"/>
  </si>
  <si>
    <t>Project emissions of the project fridge showcase</t>
    <phoneticPr fontId="27"/>
  </si>
  <si>
    <r>
      <t>PE</t>
    </r>
    <r>
      <rPr>
        <vertAlign val="subscript"/>
        <sz val="11"/>
        <color indexed="8"/>
        <rFont val="Arial"/>
        <family val="2"/>
      </rPr>
      <t>fridge,p</t>
    </r>
    <phoneticPr fontId="27"/>
  </si>
  <si>
    <t>Project emissions of the project freezer showcase</t>
    <phoneticPr fontId="27"/>
  </si>
  <si>
    <r>
      <t>PE</t>
    </r>
    <r>
      <rPr>
        <vertAlign val="subscript"/>
        <sz val="11"/>
        <color indexed="8"/>
        <rFont val="Arial"/>
        <family val="2"/>
      </rPr>
      <t>freezer,p</t>
    </r>
    <phoneticPr fontId="27"/>
  </si>
  <si>
    <t>Range of volume (L)</t>
    <phoneticPr fontId="27"/>
  </si>
  <si>
    <r>
      <t xml:space="preserve">Table3: </t>
    </r>
    <r>
      <rPr>
        <b/>
        <i/>
        <sz val="11"/>
        <rFont val="Arial"/>
        <family val="2"/>
      </rPr>
      <t>Ex-post</t>
    </r>
    <r>
      <rPr>
        <b/>
        <sz val="11"/>
        <rFont val="Arial"/>
        <family val="2"/>
      </rPr>
      <t xml:space="preserve"> calculation of each CO</t>
    </r>
    <r>
      <rPr>
        <b/>
        <vertAlign val="subscript"/>
        <sz val="11"/>
        <rFont val="Arial"/>
        <family val="2"/>
      </rPr>
      <t>2</t>
    </r>
    <r>
      <rPr>
        <b/>
        <sz val="11"/>
        <rFont val="Arial"/>
        <family val="2"/>
      </rPr>
      <t xml:space="preserve"> emission reductions</t>
    </r>
    <phoneticPr fontId="8"/>
  </si>
  <si>
    <r>
      <t xml:space="preserve">Table4: </t>
    </r>
    <r>
      <rPr>
        <b/>
        <i/>
        <sz val="11"/>
        <rFont val="Arial"/>
        <family val="2"/>
      </rPr>
      <t>Ex-post</t>
    </r>
    <r>
      <rPr>
        <b/>
        <sz val="11"/>
        <rFont val="Arial"/>
        <family val="2"/>
      </rPr>
      <t xml:space="preserve"> calculation of CO</t>
    </r>
    <r>
      <rPr>
        <b/>
        <vertAlign val="subscript"/>
        <sz val="11"/>
        <rFont val="Arial"/>
        <family val="2"/>
      </rPr>
      <t>2</t>
    </r>
    <r>
      <rPr>
        <b/>
        <sz val="11"/>
        <rFont val="Arial"/>
        <family val="2"/>
      </rPr>
      <t xml:space="preserve"> emission reductions for fridge showcases</t>
    </r>
    <phoneticPr fontId="8"/>
  </si>
  <si>
    <r>
      <t>PE</t>
    </r>
    <r>
      <rPr>
        <vertAlign val="subscript"/>
        <sz val="11"/>
        <rFont val="Arial"/>
        <family val="2"/>
      </rPr>
      <t>fridge,i,p</t>
    </r>
    <phoneticPr fontId="8"/>
  </si>
  <si>
    <r>
      <t xml:space="preserve">Electricity consumption of the project fridge showcase </t>
    </r>
    <r>
      <rPr>
        <i/>
        <sz val="11"/>
        <rFont val="Arial"/>
        <family val="2"/>
      </rPr>
      <t>i</t>
    </r>
    <r>
      <rPr>
        <sz val="11"/>
        <rFont val="Arial"/>
        <family val="2"/>
      </rPr>
      <t xml:space="preserve"> during the period </t>
    </r>
    <r>
      <rPr>
        <i/>
        <sz val="11"/>
        <rFont val="Arial"/>
        <family val="2"/>
      </rPr>
      <t>p</t>
    </r>
    <phoneticPr fontId="8"/>
  </si>
  <si>
    <r>
      <t xml:space="preserve">Energy efficiency of the cooling capacity of the project fridge showcase </t>
    </r>
    <r>
      <rPr>
        <i/>
        <sz val="11"/>
        <rFont val="Arial"/>
        <family val="2"/>
      </rPr>
      <t>i</t>
    </r>
    <phoneticPr fontId="8"/>
  </si>
  <si>
    <t>(e)</t>
    <phoneticPr fontId="6"/>
  </si>
  <si>
    <r>
      <t xml:space="preserve">Monitored Value of the fridge showcase </t>
    </r>
    <r>
      <rPr>
        <b/>
        <i/>
        <sz val="11"/>
        <color theme="0"/>
        <rFont val="Arial"/>
        <family val="2"/>
      </rPr>
      <t>i</t>
    </r>
    <phoneticPr fontId="8"/>
  </si>
  <si>
    <r>
      <t xml:space="preserve">Estimated Value of the fridge showcase </t>
    </r>
    <r>
      <rPr>
        <b/>
        <i/>
        <sz val="11"/>
        <color theme="0"/>
        <rFont val="Arial"/>
        <family val="2"/>
      </rPr>
      <t>i</t>
    </r>
    <phoneticPr fontId="27"/>
  </si>
  <si>
    <t>i=50</t>
    <phoneticPr fontId="27"/>
  </si>
  <si>
    <r>
      <t xml:space="preserve">Table4: </t>
    </r>
    <r>
      <rPr>
        <b/>
        <i/>
        <sz val="11"/>
        <rFont val="Arial"/>
        <family val="2"/>
      </rPr>
      <t>Ex-post</t>
    </r>
    <r>
      <rPr>
        <b/>
        <sz val="11"/>
        <rFont val="Arial"/>
        <family val="2"/>
      </rPr>
      <t xml:space="preserve"> calculation of CO</t>
    </r>
    <r>
      <rPr>
        <b/>
        <vertAlign val="subscript"/>
        <sz val="11"/>
        <rFont val="Arial"/>
        <family val="2"/>
      </rPr>
      <t>2</t>
    </r>
    <r>
      <rPr>
        <b/>
        <sz val="11"/>
        <rFont val="Arial"/>
        <family val="2"/>
      </rPr>
      <t xml:space="preserve"> emission reductions for freezer showcases</t>
    </r>
    <phoneticPr fontId="8"/>
  </si>
  <si>
    <r>
      <t xml:space="preserve">Project emissions of the freezer showcase </t>
    </r>
    <r>
      <rPr>
        <i/>
        <sz val="11"/>
        <color rgb="FFFF0000"/>
        <rFont val="Arial"/>
        <family val="2"/>
      </rPr>
      <t>j</t>
    </r>
    <r>
      <rPr>
        <sz val="11"/>
        <rFont val="Arial"/>
        <family val="2"/>
      </rPr>
      <t xml:space="preserve"> during the period </t>
    </r>
    <r>
      <rPr>
        <i/>
        <sz val="11"/>
        <rFont val="Arial"/>
        <family val="2"/>
      </rPr>
      <t>p</t>
    </r>
    <phoneticPr fontId="8"/>
  </si>
  <si>
    <r>
      <t xml:space="preserve">Monitored Value of the freezer showcase </t>
    </r>
    <r>
      <rPr>
        <b/>
        <i/>
        <sz val="11"/>
        <color theme="0"/>
        <rFont val="Arial"/>
        <family val="2"/>
      </rPr>
      <t>j</t>
    </r>
    <phoneticPr fontId="27"/>
  </si>
  <si>
    <t xml:space="preserve">The latest version of approved JCM methodology ID_AM004:   
* The default COP values may be revised as to the revision of the approved JCM methodology ID_AM004.
</t>
    <phoneticPr fontId="27"/>
  </si>
  <si>
    <t>(d)</t>
    <phoneticPr fontId="6"/>
  </si>
  <si>
    <t>[For fridge showcase]</t>
    <phoneticPr fontId="27"/>
  </si>
  <si>
    <r>
      <t xml:space="preserve">Table 1: Parameters to be monitored </t>
    </r>
    <r>
      <rPr>
        <b/>
        <i/>
        <sz val="11"/>
        <rFont val="Arial"/>
        <family val="2"/>
      </rPr>
      <t>ex post</t>
    </r>
    <phoneticPr fontId="8"/>
  </si>
  <si>
    <r>
      <t xml:space="preserve">Reference emissions of the fridge showcase </t>
    </r>
    <r>
      <rPr>
        <i/>
        <sz val="11"/>
        <rFont val="Arial"/>
        <family val="2"/>
      </rPr>
      <t>i</t>
    </r>
    <r>
      <rPr>
        <sz val="11"/>
        <rFont val="Arial"/>
        <family val="2"/>
      </rPr>
      <t xml:space="preserve"> during the period </t>
    </r>
    <r>
      <rPr>
        <i/>
        <sz val="11"/>
        <rFont val="Arial"/>
        <family val="2"/>
      </rPr>
      <t>p</t>
    </r>
    <phoneticPr fontId="8"/>
  </si>
  <si>
    <r>
      <t xml:space="preserve">Table 1: Parameters monitored </t>
    </r>
    <r>
      <rPr>
        <b/>
        <i/>
        <sz val="11"/>
        <rFont val="Arial"/>
        <family val="2"/>
      </rPr>
      <t>ex post</t>
    </r>
    <phoneticPr fontId="8"/>
  </si>
  <si>
    <r>
      <t xml:space="preserve">Table 2: Project-specific parameters fixed </t>
    </r>
    <r>
      <rPr>
        <b/>
        <i/>
        <sz val="11"/>
        <rFont val="Arial"/>
        <family val="2"/>
      </rPr>
      <t>ex ante</t>
    </r>
    <phoneticPr fontId="8"/>
  </si>
  <si>
    <t>i=1</t>
    <phoneticPr fontId="8"/>
  </si>
  <si>
    <r>
      <t xml:space="preserve">Table4: </t>
    </r>
    <r>
      <rPr>
        <b/>
        <i/>
        <sz val="11"/>
        <rFont val="Arial"/>
        <family val="2"/>
      </rPr>
      <t>Ex-ante</t>
    </r>
    <r>
      <rPr>
        <b/>
        <sz val="11"/>
        <rFont val="Arial"/>
        <family val="2"/>
      </rPr>
      <t xml:space="preserve"> estimation of CO</t>
    </r>
    <r>
      <rPr>
        <b/>
        <vertAlign val="subscript"/>
        <sz val="11"/>
        <rFont val="Arial"/>
        <family val="2"/>
      </rPr>
      <t>2</t>
    </r>
    <r>
      <rPr>
        <b/>
        <sz val="11"/>
        <rFont val="Arial"/>
        <family val="2"/>
      </rPr>
      <t xml:space="preserve"> emission reductions for fridge showcases</t>
    </r>
    <phoneticPr fontId="8"/>
  </si>
  <si>
    <t>[For freezer showcase]</t>
    <phoneticPr fontId="27"/>
  </si>
  <si>
    <r>
      <t xml:space="preserve">Table4: </t>
    </r>
    <r>
      <rPr>
        <b/>
        <i/>
        <sz val="11"/>
        <rFont val="Arial"/>
        <family val="2"/>
      </rPr>
      <t>Ex-ante</t>
    </r>
    <r>
      <rPr>
        <b/>
        <sz val="11"/>
        <rFont val="Arial"/>
        <family val="2"/>
      </rPr>
      <t xml:space="preserve"> estimation of CO</t>
    </r>
    <r>
      <rPr>
        <b/>
        <vertAlign val="subscript"/>
        <sz val="11"/>
        <rFont val="Arial"/>
        <family val="2"/>
      </rPr>
      <t>2</t>
    </r>
    <r>
      <rPr>
        <b/>
        <sz val="11"/>
        <rFont val="Arial"/>
        <family val="2"/>
      </rPr>
      <t xml:space="preserve"> emission reductions for freezer showcases</t>
    </r>
    <phoneticPr fontId="8"/>
  </si>
  <si>
    <r>
      <t>EC</t>
    </r>
    <r>
      <rPr>
        <vertAlign val="subscript"/>
        <sz val="11"/>
        <rFont val="Arial"/>
        <family val="2"/>
      </rPr>
      <t>PJ,freezer,j,p</t>
    </r>
    <phoneticPr fontId="27"/>
  </si>
  <si>
    <r>
      <t>η</t>
    </r>
    <r>
      <rPr>
        <vertAlign val="subscript"/>
        <sz val="11"/>
        <rFont val="Arial"/>
        <family val="2"/>
      </rPr>
      <t>PJ,freezer,j</t>
    </r>
    <phoneticPr fontId="27"/>
  </si>
  <si>
    <r>
      <t>η</t>
    </r>
    <r>
      <rPr>
        <vertAlign val="subscript"/>
        <sz val="11"/>
        <rFont val="Arial"/>
        <family val="2"/>
      </rPr>
      <t>RE,freezer,j</t>
    </r>
    <phoneticPr fontId="27"/>
  </si>
  <si>
    <r>
      <t>η</t>
    </r>
    <r>
      <rPr>
        <vertAlign val="subscript"/>
        <sz val="11"/>
        <rFont val="Arial"/>
        <family val="2"/>
      </rPr>
      <t>PJ,freezer,cap,j</t>
    </r>
    <phoneticPr fontId="27"/>
  </si>
  <si>
    <r>
      <t>RE</t>
    </r>
    <r>
      <rPr>
        <vertAlign val="subscript"/>
        <sz val="11"/>
        <rFont val="Arial"/>
        <family val="2"/>
      </rPr>
      <t>freezer,j,p</t>
    </r>
    <phoneticPr fontId="8"/>
  </si>
  <si>
    <r>
      <t>RE</t>
    </r>
    <r>
      <rPr>
        <vertAlign val="subscript"/>
        <sz val="11"/>
        <rFont val="Arial"/>
        <family val="2"/>
      </rPr>
      <t>AC,add,freezer,j,p</t>
    </r>
    <phoneticPr fontId="8"/>
  </si>
  <si>
    <r>
      <t>PE</t>
    </r>
    <r>
      <rPr>
        <vertAlign val="subscript"/>
        <sz val="11"/>
        <rFont val="Arial"/>
        <family val="2"/>
      </rPr>
      <t>freezer,j,p</t>
    </r>
    <phoneticPr fontId="8"/>
  </si>
  <si>
    <r>
      <t xml:space="preserve">Electricity consumption of the project freezer showcase </t>
    </r>
    <r>
      <rPr>
        <i/>
        <sz val="11"/>
        <rFont val="Arial"/>
        <family val="2"/>
      </rPr>
      <t>j</t>
    </r>
    <r>
      <rPr>
        <sz val="11"/>
        <rFont val="Arial"/>
        <family val="2"/>
      </rPr>
      <t xml:space="preserve"> during the period </t>
    </r>
    <r>
      <rPr>
        <i/>
        <sz val="11"/>
        <rFont val="Arial"/>
        <family val="2"/>
      </rPr>
      <t>p</t>
    </r>
    <phoneticPr fontId="27"/>
  </si>
  <si>
    <r>
      <t xml:space="preserve">Energy efficiency of the volume of the project freezer showcase </t>
    </r>
    <r>
      <rPr>
        <i/>
        <sz val="11"/>
        <rFont val="Arial"/>
        <family val="2"/>
      </rPr>
      <t>j</t>
    </r>
    <phoneticPr fontId="27"/>
  </si>
  <si>
    <r>
      <t xml:space="preserve">Energy efficiency of the volume of the reference freezer showcase </t>
    </r>
    <r>
      <rPr>
        <i/>
        <sz val="11"/>
        <rFont val="Arial"/>
        <family val="2"/>
      </rPr>
      <t>j</t>
    </r>
    <phoneticPr fontId="27"/>
  </si>
  <si>
    <r>
      <t xml:space="preserve">Energy efficiency of the cooling capacity of the project freezer showcase </t>
    </r>
    <r>
      <rPr>
        <i/>
        <sz val="11"/>
        <rFont val="Arial"/>
        <family val="2"/>
      </rPr>
      <t>j</t>
    </r>
    <phoneticPr fontId="27"/>
  </si>
  <si>
    <r>
      <t xml:space="preserve">Reference emissions of the freezer showcase </t>
    </r>
    <r>
      <rPr>
        <i/>
        <sz val="11"/>
        <rFont val="Arial"/>
        <family val="2"/>
      </rPr>
      <t>j</t>
    </r>
    <r>
      <rPr>
        <sz val="11"/>
        <rFont val="Arial"/>
        <family val="2"/>
      </rPr>
      <t xml:space="preserve"> during the period </t>
    </r>
    <r>
      <rPr>
        <i/>
        <sz val="11"/>
        <rFont val="Arial"/>
        <family val="2"/>
      </rPr>
      <t>p</t>
    </r>
    <phoneticPr fontId="8"/>
  </si>
  <si>
    <r>
      <t xml:space="preserve">Reference emissions of the air conditioning system caused by the additional electricity consumption due to additional load caused by exhaust heat from the reference freezer showcase </t>
    </r>
    <r>
      <rPr>
        <i/>
        <sz val="11"/>
        <rFont val="Arial"/>
        <family val="2"/>
      </rPr>
      <t>j</t>
    </r>
    <r>
      <rPr>
        <sz val="11"/>
        <rFont val="Arial"/>
        <family val="2"/>
      </rPr>
      <t xml:space="preserve"> during the period </t>
    </r>
    <r>
      <rPr>
        <i/>
        <sz val="11"/>
        <rFont val="Arial"/>
        <family val="2"/>
      </rPr>
      <t>p</t>
    </r>
    <phoneticPr fontId="8"/>
  </si>
  <si>
    <r>
      <t xml:space="preserve">Project emissions of the freezer showcase </t>
    </r>
    <r>
      <rPr>
        <i/>
        <sz val="11"/>
        <rFont val="Arial"/>
        <family val="2"/>
      </rPr>
      <t>j</t>
    </r>
    <r>
      <rPr>
        <sz val="11"/>
        <rFont val="Arial"/>
        <family val="2"/>
      </rPr>
      <t xml:space="preserve"> during the period </t>
    </r>
    <r>
      <rPr>
        <i/>
        <sz val="11"/>
        <rFont val="Arial"/>
        <family val="2"/>
      </rPr>
      <t>p</t>
    </r>
    <phoneticPr fontId="8"/>
  </si>
  <si>
    <t>The specifications of the project freezer showcase for quotation and condensing unit or the factory acceptance test data by manufacturer</t>
    <phoneticPr fontId="27"/>
  </si>
  <si>
    <t xml:space="preserve">The latest version of approved JCM methodology ID_AM004:
* The default COP values may be revised as to the revision of the approved JCM methodology ID_AM004.
</t>
    <phoneticPr fontId="27"/>
  </si>
  <si>
    <t>Option B</t>
    <phoneticPr fontId="8"/>
  </si>
  <si>
    <t>Based on the amount of transaction which is measured directly using measuring equipments (Data used: commercial evidence such as invoices)</t>
    <phoneticPr fontId="8"/>
  </si>
  <si>
    <t>(g)</t>
    <phoneticPr fontId="8"/>
  </si>
  <si>
    <t>Source of data</t>
    <phoneticPr fontId="8"/>
  </si>
  <si>
    <t>Monitored data</t>
    <phoneticPr fontId="8"/>
  </si>
  <si>
    <t>Option C</t>
    <phoneticPr fontId="8"/>
  </si>
  <si>
    <t>Based on the actual measurement using measuring equipments (Data used: measured values)</t>
    <phoneticPr fontId="8"/>
  </si>
  <si>
    <t>(h)</t>
    <phoneticPr fontId="8"/>
  </si>
  <si>
    <t>Measurement methods and procedures</t>
    <phoneticPr fontId="8"/>
  </si>
  <si>
    <t>Electric meter is installed to measure power consumption of project freezer showcase.
Measurement is conducted with [Method 1: Automated monitoring system] indicated in applied methodology ID_AM008. Details of the method is as follows:
- Measured data is automatically transmitted through internet to the remote server for recording.
- Data recorded in the remote server is compiled and reported by engineer stationed in Japan, and double-checked by person-in-charge of the project on a monthly basis to prevent missing data.
Accuracy of electric meter is ensured using methods such as below: 
- Accuracy of each electric meter is examined through factory test, in accordance to Japanese standard JIS C1271-1:2011. A certificate indicating that the electric meter is calibrated within accepted range of accuracy is issued at the end of factory test.
- The Mean Time Between Failures (MTBF, predicted timing of an equipment to malfunction) of electric meters used in the project are 9 -10 years, indicating that these electric meters are not likely to malfunction (including accuracy deterioration) during the above period. Since this exceeds project operation period of 8 years, there is no need to calibrate or exchange the electric meters.
- Other methods where applicable.</t>
    <phoneticPr fontId="8"/>
  </si>
  <si>
    <t>(i)</t>
    <phoneticPr fontId="8"/>
  </si>
  <si>
    <t>Monitoring frequency</t>
    <phoneticPr fontId="8"/>
  </si>
  <si>
    <t>Monthly</t>
    <phoneticPr fontId="8"/>
  </si>
  <si>
    <t>(f)</t>
    <phoneticPr fontId="8"/>
  </si>
  <si>
    <t>Other comments</t>
    <phoneticPr fontId="8"/>
  </si>
  <si>
    <t>(d)</t>
    <phoneticPr fontId="8"/>
  </si>
  <si>
    <t>Units</t>
    <phoneticPr fontId="8"/>
  </si>
  <si>
    <r>
      <t>tCO</t>
    </r>
    <r>
      <rPr>
        <vertAlign val="subscript"/>
        <sz val="11"/>
        <rFont val="Arial"/>
        <family val="2"/>
      </rPr>
      <t>2</t>
    </r>
    <r>
      <rPr>
        <sz val="11"/>
        <rFont val="Arial"/>
        <family val="2"/>
      </rPr>
      <t>/p</t>
    </r>
    <phoneticPr fontId="8"/>
  </si>
  <si>
    <t>(j)</t>
    <phoneticPr fontId="8"/>
  </si>
  <si>
    <t>(d)</t>
    <phoneticPr fontId="6"/>
  </si>
  <si>
    <r>
      <t xml:space="preserve">Estimated Value of the freezer showcase </t>
    </r>
    <r>
      <rPr>
        <b/>
        <i/>
        <sz val="11"/>
        <color theme="0"/>
        <rFont val="Arial"/>
        <family val="2"/>
      </rPr>
      <t>j</t>
    </r>
    <phoneticPr fontId="27"/>
  </si>
  <si>
    <t>(c)</t>
    <phoneticPr fontId="6"/>
  </si>
  <si>
    <t>j=1</t>
    <phoneticPr fontId="8"/>
  </si>
  <si>
    <t>j=2</t>
    <phoneticPr fontId="27"/>
  </si>
  <si>
    <t>Reference emissions of the fridge showcase</t>
    <phoneticPr fontId="27"/>
  </si>
  <si>
    <t>Reference emissions of the air conditioning system caused by the additional electricity consumption due to additional load caused by exhaust heat from the reference fridge showcase</t>
    <phoneticPr fontId="27"/>
  </si>
  <si>
    <r>
      <t>RE</t>
    </r>
    <r>
      <rPr>
        <vertAlign val="subscript"/>
        <sz val="11"/>
        <color indexed="8"/>
        <rFont val="Arial"/>
        <family val="2"/>
      </rPr>
      <t>AC,add,fridge,p</t>
    </r>
    <phoneticPr fontId="27"/>
  </si>
  <si>
    <r>
      <t>PE</t>
    </r>
    <r>
      <rPr>
        <vertAlign val="subscript"/>
        <sz val="11"/>
        <color indexed="8"/>
        <rFont val="Arial"/>
        <family val="2"/>
      </rPr>
      <t>p</t>
    </r>
    <phoneticPr fontId="8"/>
  </si>
  <si>
    <t>[List of Default Values]</t>
    <phoneticPr fontId="8"/>
  </si>
  <si>
    <t>Energy efficiency of the reference fridge showcase</t>
    <phoneticPr fontId="27"/>
  </si>
  <si>
    <t>Energy efficiency</t>
    <phoneticPr fontId="27"/>
  </si>
  <si>
    <t>Type: Reach-in showcase</t>
    <phoneticPr fontId="27"/>
  </si>
  <si>
    <t>Energy efficiency of the reference fridge showcase</t>
    <phoneticPr fontId="27"/>
  </si>
  <si>
    <t>Energy efficiency</t>
    <phoneticPr fontId="27"/>
  </si>
  <si>
    <t>Type: Open showcase</t>
    <phoneticPr fontId="27"/>
  </si>
  <si>
    <t>Energy efficiency of the reference freezer showcase</t>
    <phoneticPr fontId="27"/>
  </si>
  <si>
    <t>Type: Reach-in showcase</t>
    <phoneticPr fontId="27"/>
  </si>
  <si>
    <t>COP of the reference air conditioning system</t>
    <phoneticPr fontId="27"/>
  </si>
  <si>
    <t>Reference COP</t>
    <phoneticPr fontId="27"/>
  </si>
  <si>
    <t>Type: Open showcase</t>
    <phoneticPr fontId="27"/>
  </si>
  <si>
    <t>Energy efficiency of the reference freezer showcase</t>
    <phoneticPr fontId="27"/>
  </si>
  <si>
    <t>Reference COP</t>
    <phoneticPr fontId="27"/>
  </si>
  <si>
    <t>Contents</t>
    <phoneticPr fontId="6"/>
  </si>
  <si>
    <t>Approved Methodology</t>
    <phoneticPr fontId="6"/>
  </si>
  <si>
    <t>Store</t>
    <phoneticPr fontId="6"/>
  </si>
  <si>
    <t>Jump to MPS (input) sheet</t>
    <phoneticPr fontId="6"/>
  </si>
  <si>
    <t>ID_AM004</t>
    <phoneticPr fontId="6"/>
  </si>
  <si>
    <t>ID_AM005</t>
    <phoneticPr fontId="6"/>
  </si>
  <si>
    <t>ID_AM008</t>
    <phoneticPr fontId="6"/>
  </si>
  <si>
    <t>Personnel responsible for maintenance of installed fridge-freezer showcase should any technical difficulties occur.</t>
    <phoneticPr fontId="6"/>
  </si>
  <si>
    <t>1-12</t>
    <phoneticPr fontId="6"/>
  </si>
  <si>
    <t>1-2</t>
    <phoneticPr fontId="6"/>
  </si>
  <si>
    <t>3-12</t>
    <phoneticPr fontId="6"/>
  </si>
  <si>
    <t>-&gt; AM4_MPS(input)</t>
    <phoneticPr fontId="6"/>
  </si>
  <si>
    <t>-&gt; AM5_s1-2_MPS(input)</t>
    <phoneticPr fontId="6"/>
  </si>
  <si>
    <t>-&gt; AM5_s3-12_MPS(input)</t>
    <phoneticPr fontId="6"/>
  </si>
  <si>
    <t>-&gt; AM8_MPS(input_fridge)</t>
    <phoneticPr fontId="6"/>
  </si>
  <si>
    <t>Reference Number: ID006</t>
    <phoneticPr fontId="8"/>
  </si>
  <si>
    <t>Monitoring Spreadsheet: JCM_ID_AM008_ver02.0</t>
    <phoneticPr fontId="8"/>
  </si>
  <si>
    <r>
      <t xml:space="preserve">COP of reference air conditioning system
(Cooling capacity 2.5kW &lt; x </t>
    </r>
    <r>
      <rPr>
        <sz val="11"/>
        <color indexed="8"/>
        <rFont val="Arial Unicode MS"/>
        <family val="3"/>
        <charset val="128"/>
      </rPr>
      <t>≤</t>
    </r>
    <r>
      <rPr>
        <sz val="11"/>
        <color indexed="8"/>
        <rFont val="Arial"/>
        <family val="2"/>
      </rPr>
      <t xml:space="preserve"> 4.1kW)</t>
    </r>
  </si>
  <si>
    <r>
      <t xml:space="preserve">COP of reference air conditioning system
(Cooling capacity 4.1kW &lt; x </t>
    </r>
    <r>
      <rPr>
        <sz val="11"/>
        <color indexed="8"/>
        <rFont val="Arial Unicode MS"/>
        <family val="3"/>
        <charset val="128"/>
      </rPr>
      <t>≤</t>
    </r>
    <r>
      <rPr>
        <sz val="11"/>
        <color indexed="8"/>
        <rFont val="Arial"/>
        <family val="2"/>
      </rPr>
      <t xml:space="preserve"> 5.3kW)</t>
    </r>
  </si>
  <si>
    <r>
      <t xml:space="preserve">COP of reference air conditioning system
(Cooling capacity 5.3kW &lt; x </t>
    </r>
    <r>
      <rPr>
        <sz val="11"/>
        <color indexed="8"/>
        <rFont val="Arial Unicode MS"/>
        <family val="3"/>
        <charset val="128"/>
      </rPr>
      <t>≤</t>
    </r>
    <r>
      <rPr>
        <sz val="11"/>
        <color indexed="8"/>
        <rFont val="Arial"/>
        <family val="2"/>
      </rPr>
      <t xml:space="preserve"> 7.1kW)</t>
    </r>
  </si>
  <si>
    <r>
      <t xml:space="preserve">COP of reference air conditioning system
(Cooling capacity 7.1kW &lt; x </t>
    </r>
    <r>
      <rPr>
        <sz val="11"/>
        <color indexed="8"/>
        <rFont val="Arial Unicode MS"/>
        <family val="3"/>
        <charset val="128"/>
      </rPr>
      <t xml:space="preserve">≤ </t>
    </r>
    <r>
      <rPr>
        <sz val="11"/>
        <color indexed="8"/>
        <rFont val="Arial"/>
        <family val="2"/>
      </rPr>
      <t>14.2kW)</t>
    </r>
  </si>
  <si>
    <t>z &lt; 900</t>
  </si>
  <si>
    <r>
      <t xml:space="preserve">900 </t>
    </r>
    <r>
      <rPr>
        <sz val="11"/>
        <color indexed="8"/>
        <rFont val="Arial Unicode MS"/>
        <family val="3"/>
        <charset val="128"/>
      </rPr>
      <t>≤</t>
    </r>
    <r>
      <rPr>
        <sz val="11"/>
        <color indexed="8"/>
        <rFont val="Arial"/>
        <family val="2"/>
      </rPr>
      <t xml:space="preserve"> z &lt; 1200</t>
    </r>
  </si>
  <si>
    <r>
      <t xml:space="preserve">1200 </t>
    </r>
    <r>
      <rPr>
        <sz val="11"/>
        <color indexed="8"/>
        <rFont val="Arial Unicode MS"/>
        <family val="3"/>
        <charset val="128"/>
      </rPr>
      <t>≤</t>
    </r>
    <r>
      <rPr>
        <sz val="11"/>
        <color indexed="8"/>
        <rFont val="Arial"/>
        <family val="2"/>
      </rPr>
      <t xml:space="preserve"> z</t>
    </r>
  </si>
  <si>
    <t>Range of volume (L)</t>
  </si>
  <si>
    <r>
      <t xml:space="preserve">900 </t>
    </r>
    <r>
      <rPr>
        <sz val="11"/>
        <color indexed="8"/>
        <rFont val="Arial Unicode MS"/>
        <family val="3"/>
        <charset val="128"/>
      </rPr>
      <t>≤</t>
    </r>
    <r>
      <rPr>
        <sz val="11"/>
        <color indexed="8"/>
        <rFont val="Arial"/>
        <family val="2"/>
      </rPr>
      <t xml:space="preserve"> z</t>
    </r>
  </si>
  <si>
    <r>
      <t xml:space="preserve">1200 </t>
    </r>
    <r>
      <rPr>
        <sz val="11"/>
        <color indexed="8"/>
        <rFont val="Arial Unicode MS"/>
        <family val="3"/>
        <charset val="128"/>
      </rPr>
      <t xml:space="preserve">≤ </t>
    </r>
    <r>
      <rPr>
        <sz val="11"/>
        <color indexed="8"/>
        <rFont val="Arial"/>
        <family val="2"/>
      </rPr>
      <t>z</t>
    </r>
  </si>
  <si>
    <t>Cooling Capacity (kW)</t>
  </si>
  <si>
    <r>
      <t xml:space="preserve">2.5 &lt; x </t>
    </r>
    <r>
      <rPr>
        <sz val="11"/>
        <color indexed="8"/>
        <rFont val="Arial Unicode MS"/>
        <family val="3"/>
        <charset val="128"/>
      </rPr>
      <t>≤</t>
    </r>
    <r>
      <rPr>
        <sz val="11"/>
        <color indexed="8"/>
        <rFont val="Arial"/>
        <family val="2"/>
      </rPr>
      <t xml:space="preserve"> 4.1</t>
    </r>
  </si>
  <si>
    <r>
      <t xml:space="preserve">4.1 &lt; x </t>
    </r>
    <r>
      <rPr>
        <sz val="11"/>
        <color indexed="8"/>
        <rFont val="Arial Unicode MS"/>
        <family val="3"/>
        <charset val="128"/>
      </rPr>
      <t>≤</t>
    </r>
    <r>
      <rPr>
        <sz val="11"/>
        <color indexed="8"/>
        <rFont val="Arial"/>
        <family val="2"/>
      </rPr>
      <t xml:space="preserve"> 5.3</t>
    </r>
  </si>
  <si>
    <r>
      <t xml:space="preserve">5.3 &lt; x </t>
    </r>
    <r>
      <rPr>
        <sz val="11"/>
        <color indexed="8"/>
        <rFont val="Arial Unicode MS"/>
        <family val="3"/>
        <charset val="128"/>
      </rPr>
      <t>≤</t>
    </r>
    <r>
      <rPr>
        <sz val="11"/>
        <color indexed="8"/>
        <rFont val="Arial"/>
        <family val="2"/>
      </rPr>
      <t xml:space="preserve"> 7.1</t>
    </r>
  </si>
  <si>
    <r>
      <t xml:space="preserve">7.1 &lt; x </t>
    </r>
    <r>
      <rPr>
        <sz val="11"/>
        <color indexed="8"/>
        <rFont val="Arial Unicode MS"/>
        <family val="3"/>
        <charset val="128"/>
      </rPr>
      <t>≤</t>
    </r>
    <r>
      <rPr>
        <sz val="11"/>
        <color indexed="8"/>
        <rFont val="Arial"/>
        <family val="2"/>
      </rPr>
      <t xml:space="preserve"> 14.2</t>
    </r>
  </si>
</sst>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176" formatCode="#,##0_ "/>
    <numFmt numFmtId="177" formatCode="0.000_ "/>
    <numFmt numFmtId="178" formatCode="0.00_ "/>
    <numFmt numFmtId="179" formatCode="#,##0_ ;[Red]\-#,##0\ "/>
    <numFmt numFmtId="180" formatCode="#,##0.00_ ;[Red]\-#,##0.00\ "/>
    <numFmt numFmtId="181" formatCode="#,##0.000_);[Red]\(#,##0.000\)"/>
    <numFmt numFmtId="182" formatCode="#,##0.0_ "/>
    <numFmt numFmtId="183" formatCode="#,##0.000_ "/>
    <numFmt numFmtId="184" formatCode="0.0_ "/>
    <numFmt numFmtId="185" formatCode="#,##0.0_);[Red]\(#,##0.0\)"/>
    <numFmt numFmtId="186" formatCode="#,##0.0_ ;[Red]\-#,##0.0\ "/>
    <numFmt numFmtId="187" formatCode="#,##0.00_);[Red]\(#,##0.00\)"/>
    <numFmt numFmtId="188" formatCode="0.00_);[Red]\(0.00\)"/>
  </numFmts>
  <fonts count="41" x14ac:knownFonts="1">
    <font>
      <sz val="11"/>
      <color theme="1"/>
      <name val="ＭＳ Ｐゴシック"/>
      <family val="3"/>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indexed="8"/>
      <name val="Arial"/>
      <family val="2"/>
    </font>
    <font>
      <sz val="6"/>
      <name val="ＭＳ Ｐゴシック"/>
      <family val="3"/>
      <charset val="128"/>
      <scheme val="minor"/>
    </font>
    <font>
      <sz val="11"/>
      <name val="Arial"/>
      <family val="2"/>
    </font>
    <font>
      <sz val="6"/>
      <name val="ＭＳ Ｐゴシック"/>
      <family val="3"/>
      <charset val="128"/>
    </font>
    <font>
      <b/>
      <sz val="12"/>
      <color indexed="9"/>
      <name val="Arial"/>
      <family val="2"/>
    </font>
    <font>
      <b/>
      <sz val="11"/>
      <color indexed="9"/>
      <name val="Arial"/>
      <family val="2"/>
    </font>
    <font>
      <b/>
      <sz val="11"/>
      <color indexed="8"/>
      <name val="Arial"/>
      <family val="2"/>
    </font>
    <font>
      <b/>
      <i/>
      <sz val="11"/>
      <color indexed="8"/>
      <name val="Arial"/>
      <family val="2"/>
    </font>
    <font>
      <vertAlign val="subscript"/>
      <sz val="11"/>
      <name val="Arial"/>
      <family val="2"/>
    </font>
    <font>
      <i/>
      <vertAlign val="subscript"/>
      <sz val="11"/>
      <color theme="1"/>
      <name val="Arial"/>
      <family val="2"/>
    </font>
    <font>
      <i/>
      <sz val="11"/>
      <name val="Arial"/>
      <family val="2"/>
    </font>
    <font>
      <sz val="11"/>
      <color indexed="8"/>
      <name val="ＭＳ Ｐゴシック"/>
      <family val="3"/>
      <charset val="128"/>
    </font>
    <font>
      <b/>
      <i/>
      <vertAlign val="subscript"/>
      <sz val="11"/>
      <name val="Arial"/>
      <family val="2"/>
    </font>
    <font>
      <b/>
      <vertAlign val="subscript"/>
      <sz val="11"/>
      <color indexed="8"/>
      <name val="Arial"/>
      <family val="2"/>
    </font>
    <font>
      <b/>
      <vertAlign val="subscript"/>
      <sz val="11"/>
      <color indexed="9"/>
      <name val="Arial"/>
      <family val="2"/>
    </font>
    <font>
      <sz val="11"/>
      <color indexed="10"/>
      <name val="Arial"/>
      <family val="2"/>
    </font>
    <font>
      <vertAlign val="subscript"/>
      <sz val="11"/>
      <color indexed="8"/>
      <name val="Arial"/>
      <family val="2"/>
    </font>
    <font>
      <i/>
      <sz val="11"/>
      <color indexed="8"/>
      <name val="Arial"/>
      <family val="2"/>
    </font>
    <font>
      <b/>
      <i/>
      <vertAlign val="subscript"/>
      <sz val="11"/>
      <color theme="1"/>
      <name val="Arial"/>
      <family val="2"/>
    </font>
    <font>
      <b/>
      <vertAlign val="subscript"/>
      <sz val="11"/>
      <name val="Arial"/>
      <family val="2"/>
    </font>
    <font>
      <sz val="11"/>
      <color theme="1"/>
      <name val="Arial"/>
      <family val="2"/>
    </font>
    <font>
      <b/>
      <sz val="11"/>
      <color theme="0"/>
      <name val="Arial"/>
      <family val="2"/>
    </font>
    <font>
      <sz val="6"/>
      <name val="ＭＳ Ｐゴシック"/>
      <family val="2"/>
      <charset val="128"/>
      <scheme val="minor"/>
    </font>
    <font>
      <b/>
      <sz val="11"/>
      <name val="Arial"/>
      <family val="2"/>
    </font>
    <font>
      <sz val="11"/>
      <color theme="1"/>
      <name val="Times New Roman"/>
      <family val="1"/>
    </font>
    <font>
      <sz val="11"/>
      <color theme="1"/>
      <name val="ＭＳ Ｐゴシック"/>
      <family val="3"/>
      <charset val="128"/>
      <scheme val="minor"/>
    </font>
    <font>
      <sz val="11"/>
      <color theme="0"/>
      <name val="Arial"/>
      <family val="2"/>
    </font>
    <font>
      <b/>
      <i/>
      <sz val="11"/>
      <name val="Arial"/>
      <family val="2"/>
    </font>
    <font>
      <b/>
      <vertAlign val="subscript"/>
      <sz val="11"/>
      <color theme="0"/>
      <name val="Arial"/>
      <family val="2"/>
    </font>
    <font>
      <b/>
      <i/>
      <sz val="11"/>
      <color theme="0"/>
      <name val="Arial"/>
      <family val="2"/>
    </font>
    <font>
      <i/>
      <sz val="11"/>
      <color rgb="FFFF0000"/>
      <name val="Arial"/>
      <family val="2"/>
    </font>
    <font>
      <u/>
      <sz val="11"/>
      <color theme="10"/>
      <name val="ＭＳ Ｐゴシック"/>
      <family val="3"/>
      <charset val="128"/>
    </font>
    <font>
      <sz val="10"/>
      <color theme="1"/>
      <name val="Arial"/>
      <family val="2"/>
    </font>
    <font>
      <u/>
      <sz val="10"/>
      <color theme="10"/>
      <name val="Arial"/>
      <family val="2"/>
    </font>
    <font>
      <b/>
      <sz val="10"/>
      <color theme="1"/>
      <name val="Arial"/>
      <family val="2"/>
    </font>
    <font>
      <sz val="11"/>
      <color indexed="8"/>
      <name val="Arial Unicode MS"/>
      <family val="3"/>
      <charset val="128"/>
    </font>
  </fonts>
  <fills count="12">
    <fill>
      <patternFill patternType="none"/>
    </fill>
    <fill>
      <patternFill patternType="gray125"/>
    </fill>
    <fill>
      <patternFill patternType="solid">
        <fgColor theme="3" tint="-0.499984740745262"/>
        <bgColor indexed="64"/>
      </patternFill>
    </fill>
    <fill>
      <patternFill patternType="solid">
        <fgColor theme="3" tint="-0.24994659260841701"/>
        <bgColor indexed="64"/>
      </patternFill>
    </fill>
    <fill>
      <patternFill patternType="solid">
        <fgColor theme="3" tint="0.79998168889431442"/>
        <bgColor indexed="64"/>
      </patternFill>
    </fill>
    <fill>
      <patternFill patternType="solid">
        <fgColor indexed="9"/>
        <bgColor indexed="64"/>
      </patternFill>
    </fill>
    <fill>
      <patternFill patternType="solid">
        <fgColor theme="0"/>
        <bgColor indexed="64"/>
      </patternFill>
    </fill>
    <fill>
      <patternFill patternType="solid">
        <fgColor theme="3" tint="0.599963377788628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3" tint="-0.249977111117893"/>
        <bgColor indexed="64"/>
      </patternFill>
    </fill>
    <fill>
      <patternFill patternType="solid">
        <fgColor theme="9" tint="0.59999389629810485"/>
        <bgColor indexed="65"/>
      </patternFill>
    </fill>
  </fills>
  <borders count="29">
    <border>
      <left/>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medium">
        <color rgb="FFFF0000"/>
      </left>
      <right style="thin">
        <color theme="1" tint="0.34998626667073579"/>
      </right>
      <top style="medium">
        <color rgb="FFFF0000"/>
      </top>
      <bottom style="medium">
        <color rgb="FFFF0000"/>
      </bottom>
      <diagonal/>
    </border>
    <border>
      <left style="thin">
        <color theme="1" tint="0.34998626667073579"/>
      </left>
      <right style="medium">
        <color rgb="FFFF0000"/>
      </right>
      <top style="medium">
        <color rgb="FFFF0000"/>
      </top>
      <bottom style="medium">
        <color rgb="FFFF0000"/>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top style="thin">
        <color theme="1" tint="0.34998626667073579"/>
      </top>
      <bottom style="thin">
        <color theme="1" tint="0.34998626667073579"/>
      </bottom>
      <diagonal/>
    </border>
    <border>
      <left style="medium">
        <color rgb="FFFF0000"/>
      </left>
      <right style="medium">
        <color rgb="FFFF0000"/>
      </right>
      <top style="medium">
        <color rgb="FFFF0000"/>
      </top>
      <bottom style="medium">
        <color rgb="FFFF0000"/>
      </bottom>
      <diagonal/>
    </border>
    <border>
      <left style="thin">
        <color theme="1" tint="0.34998626667073579"/>
      </left>
      <right style="thin">
        <color theme="1" tint="0.34998626667073579"/>
      </right>
      <top/>
      <bottom/>
      <diagonal/>
    </border>
    <border>
      <left/>
      <right/>
      <top style="thin">
        <color theme="1" tint="0.34998626667073579"/>
      </top>
      <bottom style="thin">
        <color theme="1" tint="0.34998626667073579"/>
      </bottom>
      <diagonal/>
    </border>
    <border>
      <left style="thin">
        <color theme="1" tint="0.34998626667073579"/>
      </left>
      <right/>
      <top style="thin">
        <color theme="1" tint="0.34998626667073579"/>
      </top>
      <bottom/>
      <diagonal/>
    </border>
    <border>
      <left/>
      <right style="thin">
        <color theme="1" tint="0.34998626667073579"/>
      </right>
      <top style="thin">
        <color theme="1" tint="0.34998626667073579"/>
      </top>
      <bottom/>
      <diagonal/>
    </border>
    <border>
      <left/>
      <right style="medium">
        <color rgb="FFFF0000"/>
      </right>
      <top style="thin">
        <color theme="1" tint="0.34998626667073579"/>
      </top>
      <bottom style="thin">
        <color theme="1" tint="0.34998626667073579"/>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1" tint="0.34998626667073579"/>
      </left>
      <right/>
      <top style="thin">
        <color theme="1" tint="0.34998626667073579"/>
      </top>
      <bottom style="medium">
        <color indexed="10"/>
      </bottom>
      <diagonal/>
    </border>
    <border>
      <left/>
      <right style="thin">
        <color theme="1" tint="0.34998626667073579"/>
      </right>
      <top style="thin">
        <color theme="1" tint="0.34998626667073579"/>
      </top>
      <bottom style="medium">
        <color indexed="10"/>
      </bottom>
      <diagonal/>
    </border>
    <border>
      <left style="medium">
        <color indexed="10"/>
      </left>
      <right/>
      <top style="medium">
        <color indexed="10"/>
      </top>
      <bottom style="medium">
        <color indexed="10"/>
      </bottom>
      <diagonal/>
    </border>
    <border>
      <left/>
      <right style="medium">
        <color indexed="10"/>
      </right>
      <top style="medium">
        <color indexed="10"/>
      </top>
      <bottom style="medium">
        <color indexed="10"/>
      </bottom>
      <diagonal/>
    </border>
    <border>
      <left style="medium">
        <color indexed="10"/>
      </left>
      <right style="thin">
        <color theme="1" tint="0.34998626667073579"/>
      </right>
      <top style="thin">
        <color theme="1" tint="0.34998626667073579"/>
      </top>
      <bottom style="thin">
        <color theme="1" tint="0.34998626667073579"/>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10"/>
      </right>
      <top style="medium">
        <color rgb="FFFF0000"/>
      </top>
      <bottom style="medium">
        <color rgb="FFFF0000"/>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1" tint="0.34998626667073579"/>
      </left>
      <right style="thin">
        <color theme="1" tint="0.34998626667073579"/>
      </right>
      <top style="medium">
        <color rgb="FFFF0000"/>
      </top>
      <bottom style="medium">
        <color rgb="FFFF0000"/>
      </bottom>
      <diagonal/>
    </border>
    <border>
      <left/>
      <right style="thin">
        <color theme="1" tint="0.34998626667073579"/>
      </right>
      <top/>
      <bottom/>
      <diagonal/>
    </border>
  </borders>
  <cellStyleXfs count="14">
    <xf numFmtId="0" fontId="0" fillId="0" borderId="0">
      <alignment vertical="center"/>
    </xf>
    <xf numFmtId="38" fontId="16" fillId="0" borderId="0" applyFont="0" applyFill="0" applyBorder="0" applyAlignment="0" applyProtection="0">
      <alignment vertical="center"/>
    </xf>
    <xf numFmtId="0" fontId="4" fillId="0" borderId="0">
      <alignment vertical="center"/>
    </xf>
    <xf numFmtId="38" fontId="4" fillId="0" borderId="0" applyFont="0" applyFill="0" applyBorder="0" applyAlignment="0" applyProtection="0">
      <alignment vertical="center"/>
    </xf>
    <xf numFmtId="0" fontId="30" fillId="0" borderId="0">
      <alignment vertical="center"/>
    </xf>
    <xf numFmtId="0" fontId="3" fillId="0" borderId="0">
      <alignment vertical="center"/>
    </xf>
    <xf numFmtId="38" fontId="3" fillId="0" borderId="0" applyFont="0" applyFill="0" applyBorder="0" applyAlignment="0" applyProtection="0">
      <alignment vertical="center"/>
    </xf>
    <xf numFmtId="0" fontId="3" fillId="11" borderId="0" applyNumberFormat="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11" borderId="0" applyNumberFormat="0" applyBorder="0" applyAlignment="0" applyProtection="0">
      <alignment vertical="center"/>
    </xf>
    <xf numFmtId="0" fontId="36" fillId="0" borderId="0" applyNumberFormat="0" applyFill="0" applyBorder="0" applyAlignment="0" applyProtection="0">
      <alignment vertical="top"/>
      <protection locked="0"/>
    </xf>
    <xf numFmtId="0" fontId="1" fillId="0" borderId="0">
      <alignment vertical="center"/>
    </xf>
    <xf numFmtId="38" fontId="1" fillId="0" borderId="0" applyFont="0" applyFill="0" applyBorder="0" applyAlignment="0" applyProtection="0">
      <alignment vertical="center"/>
    </xf>
  </cellStyleXfs>
  <cellXfs count="339">
    <xf numFmtId="0" fontId="0" fillId="0" borderId="0" xfId="0">
      <alignment vertical="center"/>
    </xf>
    <xf numFmtId="0" fontId="5" fillId="0" borderId="0" xfId="0" applyFont="1">
      <alignment vertical="center"/>
    </xf>
    <xf numFmtId="0" fontId="7" fillId="0" borderId="0" xfId="0" applyFont="1" applyAlignment="1">
      <alignment horizontal="right" vertical="center"/>
    </xf>
    <xf numFmtId="0" fontId="5" fillId="0" borderId="0" xfId="0" applyFont="1" applyAlignment="1">
      <alignment horizontal="right" vertical="center"/>
    </xf>
    <xf numFmtId="0" fontId="9" fillId="2" borderId="0" xfId="0" applyFont="1" applyFill="1" applyAlignment="1">
      <alignment vertical="center"/>
    </xf>
    <xf numFmtId="0" fontId="10" fillId="2" borderId="0" xfId="0" applyFont="1" applyFill="1" applyAlignment="1">
      <alignment vertical="center"/>
    </xf>
    <xf numFmtId="0" fontId="10" fillId="2" borderId="0" xfId="0" applyFont="1" applyFill="1" applyAlignment="1">
      <alignment horizontal="right" vertical="center"/>
    </xf>
    <xf numFmtId="0" fontId="11" fillId="0" borderId="0" xfId="0" applyFont="1" applyFill="1" applyBorder="1">
      <alignment vertical="center"/>
    </xf>
    <xf numFmtId="0" fontId="10" fillId="3" borderId="1" xfId="0" applyFont="1" applyFill="1" applyBorder="1" applyAlignment="1">
      <alignment horizontal="center" vertical="center" wrapText="1"/>
    </xf>
    <xf numFmtId="0" fontId="5" fillId="0" borderId="0" xfId="0" applyFont="1" applyAlignment="1">
      <alignment vertical="center" wrapText="1"/>
    </xf>
    <xf numFmtId="0" fontId="7" fillId="4" borderId="1" xfId="0" quotePrefix="1" applyFont="1" applyFill="1" applyBorder="1" applyAlignment="1">
      <alignment horizontal="center" vertical="center"/>
    </xf>
    <xf numFmtId="0" fontId="7" fillId="4" borderId="1" xfId="0" applyFont="1" applyFill="1" applyBorder="1" applyAlignment="1">
      <alignment vertical="center"/>
    </xf>
    <xf numFmtId="0" fontId="7" fillId="4" borderId="1" xfId="0" applyFont="1" applyFill="1" applyBorder="1" applyAlignment="1">
      <alignment horizontal="left" vertical="center" wrapText="1"/>
    </xf>
    <xf numFmtId="176" fontId="7" fillId="5" borderId="1" xfId="1" applyNumberFormat="1" applyFont="1" applyFill="1" applyBorder="1" applyAlignment="1" applyProtection="1">
      <alignment horizontal="right" vertical="center"/>
      <protection locked="0"/>
    </xf>
    <xf numFmtId="0" fontId="7" fillId="4" borderId="1" xfId="0" applyFont="1" applyFill="1" applyBorder="1" applyAlignment="1">
      <alignment horizontal="center" vertical="center"/>
    </xf>
    <xf numFmtId="0" fontId="7" fillId="0" borderId="1" xfId="0" applyFont="1" applyFill="1" applyBorder="1" applyAlignment="1" applyProtection="1">
      <alignment horizontal="center" vertical="center" wrapText="1"/>
      <protection locked="0"/>
    </xf>
    <xf numFmtId="0" fontId="7" fillId="6" borderId="1" xfId="0" applyFont="1" applyFill="1" applyBorder="1" applyAlignment="1" applyProtection="1">
      <alignment horizontal="left" vertical="center" wrapText="1"/>
      <protection locked="0"/>
    </xf>
    <xf numFmtId="0" fontId="7" fillId="5" borderId="1" xfId="0" applyFont="1" applyFill="1" applyBorder="1" applyAlignment="1" applyProtection="1">
      <alignment horizontal="center" vertical="center" shrinkToFit="1"/>
      <protection locked="0"/>
    </xf>
    <xf numFmtId="0" fontId="7" fillId="5" borderId="1" xfId="0" applyFont="1" applyFill="1" applyBorder="1" applyAlignment="1" applyProtection="1">
      <alignment horizontal="center" vertical="center" wrapText="1"/>
      <protection locked="0"/>
    </xf>
    <xf numFmtId="0" fontId="10" fillId="3" borderId="1" xfId="0" applyFont="1" applyFill="1" applyBorder="1" applyAlignment="1">
      <alignment horizontal="center" vertical="center" wrapText="1"/>
    </xf>
    <xf numFmtId="0" fontId="7" fillId="4" borderId="1" xfId="0" applyFont="1" applyFill="1" applyBorder="1" applyAlignment="1">
      <alignment horizontal="left" vertical="center" wrapText="1"/>
    </xf>
    <xf numFmtId="177" fontId="7" fillId="5" borderId="1" xfId="1" applyNumberFormat="1" applyFont="1" applyFill="1" applyBorder="1" applyAlignment="1" applyProtection="1">
      <alignment horizontal="right" vertical="center"/>
      <protection locked="0"/>
    </xf>
    <xf numFmtId="178" fontId="7" fillId="5" borderId="1" xfId="1" applyNumberFormat="1" applyFont="1" applyFill="1" applyBorder="1" applyAlignment="1" applyProtection="1">
      <alignment horizontal="right" vertical="center"/>
      <protection locked="0"/>
    </xf>
    <xf numFmtId="178" fontId="7" fillId="4" borderId="1" xfId="1" applyNumberFormat="1" applyFont="1" applyFill="1" applyBorder="1" applyAlignment="1">
      <alignment horizontal="right" vertical="center"/>
    </xf>
    <xf numFmtId="0" fontId="7" fillId="4" borderId="1" xfId="0" applyFont="1" applyFill="1" applyBorder="1" applyAlignment="1">
      <alignment horizontal="center" vertical="center"/>
    </xf>
    <xf numFmtId="0" fontId="11" fillId="0" borderId="0" xfId="0" applyFont="1">
      <alignment vertical="center"/>
    </xf>
    <xf numFmtId="0" fontId="10" fillId="3" borderId="1" xfId="0" applyFont="1" applyFill="1" applyBorder="1" applyAlignment="1">
      <alignment horizontal="center" vertical="center"/>
    </xf>
    <xf numFmtId="0" fontId="5" fillId="4" borderId="5" xfId="0" applyFont="1" applyFill="1" applyBorder="1">
      <alignment vertical="center"/>
    </xf>
    <xf numFmtId="0" fontId="5" fillId="0" borderId="0" xfId="0" applyFont="1" applyBorder="1">
      <alignment vertical="center"/>
    </xf>
    <xf numFmtId="38" fontId="5" fillId="0" borderId="0" xfId="1" applyFont="1">
      <alignment vertical="center"/>
    </xf>
    <xf numFmtId="0" fontId="5" fillId="0" borderId="1" xfId="0" applyFont="1" applyFill="1" applyBorder="1">
      <alignment vertical="center"/>
    </xf>
    <xf numFmtId="0" fontId="5" fillId="0" borderId="0" xfId="0" applyFont="1" applyFill="1" applyBorder="1" applyAlignment="1">
      <alignment horizontal="left" vertical="center" wrapText="1"/>
    </xf>
    <xf numFmtId="0" fontId="9" fillId="2" borderId="0" xfId="0" applyFont="1" applyFill="1" applyAlignment="1">
      <alignment vertical="center"/>
    </xf>
    <xf numFmtId="0" fontId="5" fillId="0" borderId="0" xfId="0" applyFont="1" applyAlignment="1">
      <alignment horizontal="center" vertical="center"/>
    </xf>
    <xf numFmtId="0" fontId="10" fillId="3" borderId="2" xfId="0" applyFont="1" applyFill="1" applyBorder="1">
      <alignment vertical="center"/>
    </xf>
    <xf numFmtId="0" fontId="5" fillId="3" borderId="1" xfId="0" applyFont="1" applyFill="1" applyBorder="1">
      <alignment vertical="center"/>
    </xf>
    <xf numFmtId="0" fontId="10" fillId="3" borderId="1" xfId="0" applyFont="1" applyFill="1" applyBorder="1">
      <alignment vertical="center"/>
    </xf>
    <xf numFmtId="0" fontId="10" fillId="3" borderId="2" xfId="0" applyFont="1" applyFill="1" applyBorder="1" applyAlignment="1">
      <alignment horizontal="center" vertical="center"/>
    </xf>
    <xf numFmtId="0" fontId="10" fillId="3" borderId="1" xfId="0" applyFont="1" applyFill="1" applyBorder="1" applyAlignment="1">
      <alignment horizontal="center" vertical="center" shrinkToFit="1"/>
    </xf>
    <xf numFmtId="0" fontId="5" fillId="3" borderId="6" xfId="0" applyFont="1" applyFill="1" applyBorder="1">
      <alignment vertical="center"/>
    </xf>
    <xf numFmtId="0" fontId="5" fillId="7" borderId="1" xfId="0" applyFont="1" applyFill="1" applyBorder="1">
      <alignment vertical="center"/>
    </xf>
    <xf numFmtId="0" fontId="5" fillId="0" borderId="7" xfId="0" applyFont="1" applyBorder="1" applyAlignment="1">
      <alignment horizontal="center" vertical="center"/>
    </xf>
    <xf numFmtId="0" fontId="5" fillId="0" borderId="5" xfId="0" applyFont="1" applyBorder="1" applyAlignment="1">
      <alignment horizontal="center" vertical="center"/>
    </xf>
    <xf numFmtId="0" fontId="5" fillId="0" borderId="1" xfId="0" applyFont="1" applyBorder="1" applyAlignment="1">
      <alignment horizontal="center" vertical="center"/>
    </xf>
    <xf numFmtId="0" fontId="10" fillId="3" borderId="6" xfId="0" applyFont="1" applyFill="1" applyBorder="1">
      <alignment vertical="center"/>
    </xf>
    <xf numFmtId="0" fontId="10" fillId="0" borderId="0" xfId="0" applyFont="1">
      <alignment vertical="center"/>
    </xf>
    <xf numFmtId="0" fontId="5" fillId="3" borderId="9" xfId="0" applyFont="1" applyFill="1" applyBorder="1">
      <alignment vertical="center"/>
    </xf>
    <xf numFmtId="0" fontId="7" fillId="0" borderId="1" xfId="0" applyFont="1" applyFill="1" applyBorder="1" applyAlignment="1">
      <alignment horizontal="center" vertical="center"/>
    </xf>
    <xf numFmtId="178" fontId="7" fillId="8" borderId="1" xfId="0" applyNumberFormat="1" applyFont="1" applyFill="1" applyBorder="1">
      <alignment vertical="center"/>
    </xf>
    <xf numFmtId="0" fontId="5" fillId="8" borderId="1" xfId="0" applyFont="1" applyFill="1" applyBorder="1" applyAlignment="1">
      <alignment horizontal="center" vertical="center"/>
    </xf>
    <xf numFmtId="0" fontId="7" fillId="0" borderId="1" xfId="0" applyFont="1" applyBorder="1" applyAlignment="1">
      <alignment horizontal="center" vertical="center"/>
    </xf>
    <xf numFmtId="0" fontId="7" fillId="7" borderId="1" xfId="0" applyFont="1" applyFill="1" applyBorder="1" applyAlignment="1">
      <alignment horizontal="left" vertical="center"/>
    </xf>
    <xf numFmtId="0" fontId="5" fillId="7" borderId="2" xfId="0" applyFont="1" applyFill="1" applyBorder="1">
      <alignment vertical="center"/>
    </xf>
    <xf numFmtId="0" fontId="5" fillId="0" borderId="7" xfId="0" applyFont="1" applyFill="1" applyBorder="1" applyAlignment="1">
      <alignment horizontal="center" vertical="center"/>
    </xf>
    <xf numFmtId="0" fontId="5" fillId="7" borderId="9" xfId="0" applyFont="1" applyFill="1" applyBorder="1">
      <alignment vertical="center"/>
    </xf>
    <xf numFmtId="0" fontId="7" fillId="0" borderId="1" xfId="0" applyFont="1" applyFill="1" applyBorder="1" applyAlignment="1">
      <alignment vertical="center"/>
    </xf>
    <xf numFmtId="179" fontId="5" fillId="4" borderId="6" xfId="0" applyNumberFormat="1" applyFont="1" applyFill="1" applyBorder="1">
      <alignment vertical="center"/>
    </xf>
    <xf numFmtId="0" fontId="5" fillId="4" borderId="1" xfId="0" applyFont="1" applyFill="1" applyBorder="1" applyAlignment="1">
      <alignment horizontal="center" vertical="center"/>
    </xf>
    <xf numFmtId="179" fontId="5" fillId="4" borderId="1" xfId="0" applyNumberFormat="1" applyFont="1" applyFill="1" applyBorder="1">
      <alignment vertical="center"/>
    </xf>
    <xf numFmtId="0" fontId="5" fillId="4" borderId="1" xfId="0" applyFont="1" applyFill="1" applyBorder="1" applyAlignment="1">
      <alignment horizontal="left" vertical="center"/>
    </xf>
    <xf numFmtId="0" fontId="5" fillId="4" borderId="1" xfId="0" applyFont="1" applyFill="1" applyBorder="1">
      <alignment vertical="center"/>
    </xf>
    <xf numFmtId="180" fontId="7" fillId="9" borderId="1" xfId="0" applyNumberFormat="1" applyFont="1" applyFill="1" applyBorder="1">
      <alignment vertical="center"/>
    </xf>
    <xf numFmtId="0" fontId="5" fillId="9" borderId="1" xfId="0" applyFont="1" applyFill="1" applyBorder="1" applyAlignment="1">
      <alignment horizontal="center" vertical="center"/>
    </xf>
    <xf numFmtId="180" fontId="7" fillId="8" borderId="1" xfId="0" applyNumberFormat="1" applyFont="1" applyFill="1" applyBorder="1">
      <alignment vertical="center"/>
    </xf>
    <xf numFmtId="180" fontId="5" fillId="8" borderId="1" xfId="0" applyNumberFormat="1" applyFont="1" applyFill="1" applyBorder="1">
      <alignment vertical="center"/>
    </xf>
    <xf numFmtId="0" fontId="5" fillId="7" borderId="6" xfId="0" applyFont="1" applyFill="1" applyBorder="1">
      <alignment vertical="center"/>
    </xf>
    <xf numFmtId="181" fontId="5" fillId="9" borderId="1" xfId="0" applyNumberFormat="1" applyFont="1" applyFill="1" applyBorder="1">
      <alignment vertical="center"/>
    </xf>
    <xf numFmtId="0" fontId="5" fillId="7" borderId="2" xfId="0" applyFont="1" applyFill="1" applyBorder="1" applyAlignment="1">
      <alignment vertical="center"/>
    </xf>
    <xf numFmtId="0" fontId="5" fillId="7" borderId="1" xfId="0" applyFont="1" applyFill="1" applyBorder="1" applyAlignment="1">
      <alignment vertical="center"/>
    </xf>
    <xf numFmtId="179" fontId="5" fillId="6" borderId="6" xfId="0" applyNumberFormat="1" applyFont="1" applyFill="1" applyBorder="1">
      <alignment vertical="center"/>
    </xf>
    <xf numFmtId="0" fontId="5" fillId="0" borderId="1" xfId="0" applyFont="1" applyFill="1" applyBorder="1" applyAlignment="1">
      <alignment horizontal="center" vertical="center"/>
    </xf>
    <xf numFmtId="0" fontId="5" fillId="4" borderId="1" xfId="0" applyFont="1" applyFill="1" applyBorder="1" applyAlignment="1">
      <alignment vertical="center"/>
    </xf>
    <xf numFmtId="0" fontId="5" fillId="0" borderId="1" xfId="0" applyFont="1" applyFill="1" applyBorder="1" applyAlignment="1">
      <alignment vertical="center"/>
    </xf>
    <xf numFmtId="181" fontId="7" fillId="9" borderId="1" xfId="1" applyNumberFormat="1" applyFont="1" applyFill="1" applyBorder="1">
      <alignment vertical="center"/>
    </xf>
    <xf numFmtId="0" fontId="5" fillId="0" borderId="0" xfId="0" applyFont="1" applyFill="1" applyBorder="1">
      <alignment vertical="center"/>
    </xf>
    <xf numFmtId="0" fontId="25" fillId="0" borderId="0" xfId="0" applyFont="1">
      <alignment vertical="center"/>
    </xf>
    <xf numFmtId="0" fontId="7" fillId="0" borderId="0" xfId="0" applyFont="1" applyFill="1" applyBorder="1" applyAlignment="1">
      <alignment horizontal="left" vertical="center"/>
    </xf>
    <xf numFmtId="0" fontId="7" fillId="0" borderId="0" xfId="0" applyFont="1" applyFill="1" applyBorder="1">
      <alignment vertical="center"/>
    </xf>
    <xf numFmtId="0" fontId="5" fillId="0" borderId="0" xfId="0" applyFont="1" applyFill="1" applyBorder="1" applyAlignment="1">
      <alignment horizontal="center" vertical="center"/>
    </xf>
    <xf numFmtId="0" fontId="22" fillId="8" borderId="1" xfId="0" applyFont="1" applyFill="1" applyBorder="1" applyAlignment="1">
      <alignment horizontal="center" vertical="center"/>
    </xf>
    <xf numFmtId="0" fontId="5" fillId="8" borderId="1" xfId="0" applyFont="1" applyFill="1" applyBorder="1">
      <alignment vertical="center"/>
    </xf>
    <xf numFmtId="178" fontId="5" fillId="8" borderId="1" xfId="0" applyNumberFormat="1" applyFont="1" applyFill="1" applyBorder="1">
      <alignment vertical="center"/>
    </xf>
    <xf numFmtId="0" fontId="0" fillId="0" borderId="0" xfId="0" applyFont="1">
      <alignment vertical="center"/>
    </xf>
    <xf numFmtId="0" fontId="7" fillId="6" borderId="1" xfId="0" applyFont="1" applyFill="1" applyBorder="1" applyAlignment="1" applyProtection="1">
      <alignment vertical="center" wrapText="1"/>
      <protection locked="0"/>
    </xf>
    <xf numFmtId="0" fontId="7" fillId="0" borderId="1" xfId="0" applyFont="1" applyFill="1" applyBorder="1" applyAlignment="1" applyProtection="1">
      <alignment vertical="center" wrapText="1"/>
      <protection locked="0"/>
    </xf>
    <xf numFmtId="0" fontId="10" fillId="10" borderId="1" xfId="0" applyFont="1" applyFill="1" applyBorder="1" applyAlignment="1">
      <alignment horizontal="center" vertical="center" wrapText="1"/>
    </xf>
    <xf numFmtId="0" fontId="5" fillId="0" borderId="1" xfId="0" applyFont="1" applyBorder="1" applyAlignment="1" applyProtection="1">
      <alignment vertical="center" wrapText="1"/>
      <protection locked="0"/>
    </xf>
    <xf numFmtId="177" fontId="7" fillId="4" borderId="1" xfId="1" applyNumberFormat="1" applyFont="1" applyFill="1" applyBorder="1" applyAlignment="1" applyProtection="1">
      <alignment horizontal="right" vertical="center"/>
    </xf>
    <xf numFmtId="178" fontId="7" fillId="4" borderId="1" xfId="1" applyNumberFormat="1" applyFont="1" applyFill="1" applyBorder="1" applyAlignment="1" applyProtection="1">
      <alignment horizontal="right" vertical="center"/>
    </xf>
    <xf numFmtId="0" fontId="5" fillId="0" borderId="10" xfId="0" applyFont="1" applyFill="1" applyBorder="1" applyAlignment="1">
      <alignment vertical="center"/>
    </xf>
    <xf numFmtId="0" fontId="5" fillId="0" borderId="5" xfId="0" applyFont="1" applyFill="1" applyBorder="1" applyAlignment="1">
      <alignment vertical="center"/>
    </xf>
    <xf numFmtId="182" fontId="7" fillId="5" borderId="1" xfId="1" applyNumberFormat="1" applyFont="1" applyFill="1" applyBorder="1" applyAlignment="1" applyProtection="1">
      <alignment horizontal="right" vertical="center"/>
      <protection locked="0"/>
    </xf>
    <xf numFmtId="183" fontId="7" fillId="5" borderId="1" xfId="1" applyNumberFormat="1" applyFont="1" applyFill="1" applyBorder="1" applyAlignment="1" applyProtection="1">
      <alignment horizontal="right" vertical="center"/>
      <protection locked="0"/>
    </xf>
    <xf numFmtId="182" fontId="7" fillId="0" borderId="1" xfId="1" applyNumberFormat="1" applyFont="1" applyFill="1" applyBorder="1" applyAlignment="1" applyProtection="1">
      <alignment horizontal="right" vertical="center"/>
      <protection locked="0"/>
    </xf>
    <xf numFmtId="0" fontId="5" fillId="4" borderId="20" xfId="0" applyFont="1" applyFill="1" applyBorder="1">
      <alignment vertical="center"/>
    </xf>
    <xf numFmtId="0" fontId="7" fillId="7" borderId="1" xfId="0" applyFont="1" applyFill="1" applyBorder="1">
      <alignment vertical="center"/>
    </xf>
    <xf numFmtId="0" fontId="7" fillId="0" borderId="7" xfId="0" applyFont="1" applyBorder="1">
      <alignment vertical="center"/>
    </xf>
    <xf numFmtId="0" fontId="7" fillId="0" borderId="5" xfId="0" applyFont="1" applyBorder="1" applyAlignment="1">
      <alignment horizontal="center" vertical="center"/>
    </xf>
    <xf numFmtId="0" fontId="7" fillId="3" borderId="1" xfId="0" applyFont="1" applyFill="1" applyBorder="1">
      <alignment vertical="center"/>
    </xf>
    <xf numFmtId="0" fontId="28" fillId="3" borderId="1" xfId="0" applyFont="1" applyFill="1" applyBorder="1">
      <alignment vertical="center"/>
    </xf>
    <xf numFmtId="0" fontId="28" fillId="3" borderId="6" xfId="0" applyFont="1" applyFill="1" applyBorder="1">
      <alignment vertical="center"/>
    </xf>
    <xf numFmtId="0" fontId="28" fillId="3" borderId="1" xfId="0" applyFont="1" applyFill="1" applyBorder="1" applyAlignment="1">
      <alignment horizontal="center" vertical="center"/>
    </xf>
    <xf numFmtId="0" fontId="7" fillId="3" borderId="1" xfId="0" applyFont="1" applyFill="1" applyBorder="1" applyAlignment="1">
      <alignment horizontal="left" vertical="center" wrapText="1"/>
    </xf>
    <xf numFmtId="0" fontId="7" fillId="0" borderId="1" xfId="0" applyFont="1" applyFill="1" applyBorder="1" applyAlignment="1">
      <alignment horizontal="left" vertical="center"/>
    </xf>
    <xf numFmtId="184" fontId="7" fillId="8" borderId="1" xfId="0" applyNumberFormat="1" applyFont="1" applyFill="1" applyBorder="1">
      <alignment vertical="center"/>
    </xf>
    <xf numFmtId="0" fontId="7" fillId="8" borderId="1" xfId="0" applyFont="1" applyFill="1" applyBorder="1" applyAlignment="1">
      <alignment horizontal="center" vertical="center"/>
    </xf>
    <xf numFmtId="0" fontId="16" fillId="0" borderId="7" xfId="0" applyFont="1" applyFill="1" applyBorder="1" applyAlignment="1">
      <alignment horizontal="center" vertical="center"/>
    </xf>
    <xf numFmtId="182" fontId="5" fillId="0" borderId="8" xfId="0" applyNumberFormat="1" applyFont="1" applyBorder="1">
      <alignment vertical="center"/>
    </xf>
    <xf numFmtId="185" fontId="5" fillId="4" borderId="6" xfId="0" applyNumberFormat="1" applyFont="1" applyFill="1" applyBorder="1">
      <alignment vertical="center"/>
    </xf>
    <xf numFmtId="0" fontId="7" fillId="4" borderId="1" xfId="0" applyFont="1" applyFill="1" applyBorder="1" applyAlignment="1">
      <alignment horizontal="left" vertical="center"/>
    </xf>
    <xf numFmtId="185" fontId="7" fillId="9" borderId="1" xfId="0" applyNumberFormat="1" applyFont="1" applyFill="1" applyBorder="1">
      <alignment vertical="center"/>
    </xf>
    <xf numFmtId="0" fontId="7" fillId="9" borderId="1" xfId="0" applyFont="1" applyFill="1" applyBorder="1" applyAlignment="1">
      <alignment horizontal="center" vertical="center"/>
    </xf>
    <xf numFmtId="0" fontId="7" fillId="4" borderId="1" xfId="0" applyFont="1" applyFill="1" applyBorder="1" applyAlignment="1">
      <alignment horizontal="left" vertical="center" shrinkToFit="1"/>
    </xf>
    <xf numFmtId="185" fontId="7" fillId="8" borderId="1" xfId="0" applyNumberFormat="1" applyFont="1" applyFill="1" applyBorder="1">
      <alignment vertical="center"/>
    </xf>
    <xf numFmtId="186" fontId="5" fillId="4" borderId="6" xfId="0" applyNumberFormat="1" applyFont="1" applyFill="1" applyBorder="1">
      <alignment vertical="center"/>
    </xf>
    <xf numFmtId="0" fontId="29" fillId="0" borderId="0" xfId="0" applyFont="1">
      <alignment vertical="center"/>
    </xf>
    <xf numFmtId="0" fontId="7" fillId="8" borderId="21" xfId="0" applyFont="1" applyFill="1" applyBorder="1" applyAlignment="1">
      <alignment vertical="center" wrapText="1" shrinkToFit="1"/>
    </xf>
    <xf numFmtId="184" fontId="7" fillId="8" borderId="22" xfId="0" applyNumberFormat="1" applyFont="1" applyFill="1" applyBorder="1">
      <alignment vertical="center"/>
    </xf>
    <xf numFmtId="0" fontId="7" fillId="8" borderId="22" xfId="0" applyFont="1" applyFill="1" applyBorder="1" applyAlignment="1">
      <alignment horizontal="center" vertical="center"/>
    </xf>
    <xf numFmtId="183" fontId="7" fillId="4" borderId="1" xfId="1" applyNumberFormat="1" applyFont="1" applyFill="1" applyBorder="1" applyAlignment="1" applyProtection="1">
      <alignment horizontal="right" vertical="center"/>
    </xf>
    <xf numFmtId="184" fontId="7" fillId="4" borderId="1" xfId="1" applyNumberFormat="1" applyFont="1" applyFill="1" applyBorder="1" applyAlignment="1" applyProtection="1">
      <alignment horizontal="right" vertical="center"/>
    </xf>
    <xf numFmtId="0" fontId="5" fillId="0" borderId="24" xfId="0" applyFont="1" applyFill="1" applyBorder="1" applyAlignment="1">
      <alignment vertical="center"/>
    </xf>
    <xf numFmtId="0" fontId="5" fillId="0" borderId="25" xfId="0" applyFont="1" applyFill="1" applyBorder="1" applyAlignment="1">
      <alignment vertical="center"/>
    </xf>
    <xf numFmtId="0" fontId="5" fillId="0" borderId="26" xfId="0" applyFont="1" applyFill="1" applyBorder="1" applyAlignment="1">
      <alignment vertical="center"/>
    </xf>
    <xf numFmtId="0" fontId="30" fillId="0" borderId="0" xfId="4" applyFont="1">
      <alignment vertical="center"/>
    </xf>
    <xf numFmtId="0" fontId="5" fillId="0" borderId="0" xfId="4" applyFont="1" applyAlignment="1">
      <alignment horizontal="right" vertical="center"/>
    </xf>
    <xf numFmtId="0" fontId="10" fillId="3" borderId="1" xfId="4" applyFont="1" applyFill="1" applyBorder="1" applyAlignment="1">
      <alignment horizontal="center" vertical="center" wrapText="1"/>
    </xf>
    <xf numFmtId="0" fontId="7" fillId="0" borderId="1" xfId="4" applyFont="1" applyFill="1" applyBorder="1" applyAlignment="1" applyProtection="1">
      <alignment vertical="center" wrapText="1"/>
      <protection locked="0"/>
    </xf>
    <xf numFmtId="0" fontId="7" fillId="0" borderId="0" xfId="8" applyFont="1">
      <alignment vertical="center"/>
    </xf>
    <xf numFmtId="0" fontId="7" fillId="0" borderId="0" xfId="8" applyFont="1" applyAlignment="1">
      <alignment horizontal="center" vertical="center"/>
    </xf>
    <xf numFmtId="0" fontId="7" fillId="0" borderId="0" xfId="8" applyFont="1" applyAlignment="1">
      <alignment vertical="center" wrapText="1"/>
    </xf>
    <xf numFmtId="0" fontId="5" fillId="0" borderId="0" xfId="8" applyFont="1" applyAlignment="1">
      <alignment horizontal="right" vertical="center"/>
    </xf>
    <xf numFmtId="0" fontId="7" fillId="0" borderId="0" xfId="8" applyFont="1" applyAlignment="1">
      <alignment horizontal="right" vertical="center"/>
    </xf>
    <xf numFmtId="0" fontId="9" fillId="2" borderId="0" xfId="8" applyFont="1" applyFill="1" applyAlignment="1">
      <alignment vertical="center"/>
    </xf>
    <xf numFmtId="0" fontId="26" fillId="2" borderId="0" xfId="8" applyFont="1" applyFill="1" applyAlignment="1">
      <alignment horizontal="center" vertical="center"/>
    </xf>
    <xf numFmtId="0" fontId="26" fillId="2" borderId="0" xfId="8" applyFont="1" applyFill="1" applyAlignment="1">
      <alignment vertical="center" wrapText="1"/>
    </xf>
    <xf numFmtId="0" fontId="26" fillId="2" borderId="0" xfId="8" applyFont="1" applyFill="1" applyAlignment="1">
      <alignment vertical="center"/>
    </xf>
    <xf numFmtId="0" fontId="26" fillId="2" borderId="0" xfId="8" applyFont="1" applyFill="1" applyAlignment="1">
      <alignment horizontal="right" vertical="center"/>
    </xf>
    <xf numFmtId="0" fontId="31" fillId="0" borderId="0" xfId="8" applyFont="1">
      <alignment vertical="center"/>
    </xf>
    <xf numFmtId="0" fontId="28" fillId="0" borderId="0" xfId="8" applyFont="1">
      <alignment vertical="center"/>
    </xf>
    <xf numFmtId="0" fontId="28" fillId="0" borderId="0" xfId="8" applyFont="1" applyFill="1" applyBorder="1">
      <alignment vertical="center"/>
    </xf>
    <xf numFmtId="0" fontId="28" fillId="0" borderId="0" xfId="8" applyFont="1" applyFill="1" applyBorder="1" applyAlignment="1">
      <alignment horizontal="center" vertical="center"/>
    </xf>
    <xf numFmtId="0" fontId="28" fillId="0" borderId="0" xfId="8" applyFont="1" applyFill="1" applyBorder="1" applyAlignment="1">
      <alignment horizontal="left" vertical="center"/>
    </xf>
    <xf numFmtId="0" fontId="26" fillId="0" borderId="0" xfId="8" applyFont="1" applyFill="1" applyBorder="1">
      <alignment vertical="center"/>
    </xf>
    <xf numFmtId="0" fontId="26" fillId="3" borderId="1" xfId="8" applyFont="1" applyFill="1" applyBorder="1" applyAlignment="1">
      <alignment horizontal="center" vertical="center" wrapText="1"/>
    </xf>
    <xf numFmtId="0" fontId="7" fillId="4" borderId="1" xfId="8" quotePrefix="1" applyFont="1" applyFill="1" applyBorder="1" applyAlignment="1">
      <alignment horizontal="center" vertical="center" wrapText="1"/>
    </xf>
    <xf numFmtId="0" fontId="31" fillId="0" borderId="0" xfId="8" applyFont="1" applyAlignment="1">
      <alignment horizontal="center" vertical="center"/>
    </xf>
    <xf numFmtId="0" fontId="26" fillId="3" borderId="1" xfId="8" applyFont="1" applyFill="1" applyBorder="1" applyAlignment="1">
      <alignment horizontal="center" vertical="center"/>
    </xf>
    <xf numFmtId="0" fontId="2" fillId="0" borderId="0" xfId="8" applyFont="1" applyAlignment="1">
      <alignment horizontal="center" vertical="center"/>
    </xf>
    <xf numFmtId="0" fontId="7" fillId="4" borderId="1" xfId="8" applyFont="1" applyFill="1" applyBorder="1" applyAlignment="1">
      <alignment horizontal="center" vertical="center" wrapText="1"/>
    </xf>
    <xf numFmtId="0" fontId="7" fillId="4" borderId="1" xfId="8" applyFont="1" applyFill="1" applyBorder="1" applyAlignment="1">
      <alignment horizontal="center" vertical="center"/>
    </xf>
    <xf numFmtId="0" fontId="7" fillId="4" borderId="5" xfId="8" applyFont="1" applyFill="1" applyBorder="1" applyAlignment="1">
      <alignment horizontal="center" vertical="center"/>
    </xf>
    <xf numFmtId="0" fontId="2" fillId="0" borderId="0" xfId="8" applyFont="1">
      <alignment vertical="center"/>
    </xf>
    <xf numFmtId="0" fontId="7" fillId="4" borderId="1" xfId="8" applyFont="1" applyFill="1" applyBorder="1" applyAlignment="1">
      <alignment vertical="center" wrapText="1"/>
    </xf>
    <xf numFmtId="0" fontId="28" fillId="0" borderId="0" xfId="8" applyFont="1" applyFill="1" applyBorder="1" applyAlignment="1"/>
    <xf numFmtId="0" fontId="7" fillId="0" borderId="1" xfId="8" applyFont="1" applyFill="1" applyBorder="1">
      <alignment vertical="center"/>
    </xf>
    <xf numFmtId="0" fontId="7" fillId="0" borderId="7" xfId="8" applyFont="1" applyFill="1" applyBorder="1" applyAlignment="1">
      <alignment vertical="center"/>
    </xf>
    <xf numFmtId="0" fontId="2" fillId="0" borderId="10" xfId="8" applyFont="1" applyBorder="1">
      <alignment vertical="center"/>
    </xf>
    <xf numFmtId="0" fontId="7" fillId="0" borderId="10" xfId="8" applyFont="1" applyFill="1" applyBorder="1" applyAlignment="1">
      <alignment vertical="center"/>
    </xf>
    <xf numFmtId="0" fontId="7" fillId="0" borderId="5" xfId="8" applyFont="1" applyFill="1" applyBorder="1" applyAlignment="1">
      <alignment vertical="center"/>
    </xf>
    <xf numFmtId="0" fontId="7" fillId="0" borderId="1" xfId="8" applyFont="1" applyFill="1" applyBorder="1" applyAlignment="1" applyProtection="1">
      <alignment vertical="center" wrapText="1"/>
      <protection locked="0"/>
    </xf>
    <xf numFmtId="0" fontId="2" fillId="0" borderId="5" xfId="8" applyFont="1" applyBorder="1" applyAlignment="1">
      <alignment vertical="center"/>
    </xf>
    <xf numFmtId="0" fontId="7" fillId="6" borderId="1" xfId="8" applyFont="1" applyFill="1" applyBorder="1" applyAlignment="1" applyProtection="1">
      <alignment horizontal="left" vertical="center" wrapText="1"/>
      <protection locked="0"/>
    </xf>
    <xf numFmtId="38" fontId="7" fillId="5" borderId="1" xfId="9" applyFont="1" applyFill="1" applyBorder="1" applyAlignment="1" applyProtection="1">
      <alignment vertical="center" wrapText="1"/>
      <protection locked="0"/>
    </xf>
    <xf numFmtId="0" fontId="26" fillId="3" borderId="2" xfId="8" applyFont="1" applyFill="1" applyBorder="1" applyAlignment="1">
      <alignment horizontal="center" vertical="center" wrapText="1"/>
    </xf>
    <xf numFmtId="0" fontId="26" fillId="3" borderId="9" xfId="8" applyFont="1" applyFill="1" applyBorder="1" applyAlignment="1">
      <alignment horizontal="center" vertical="center" wrapText="1"/>
    </xf>
    <xf numFmtId="185" fontId="7" fillId="0" borderId="1" xfId="9" applyNumberFormat="1" applyFont="1" applyFill="1" applyBorder="1" applyAlignment="1" applyProtection="1">
      <alignment horizontal="center" vertical="center" wrapText="1"/>
      <protection locked="0"/>
    </xf>
    <xf numFmtId="187" fontId="7" fillId="0" borderId="1" xfId="9" applyNumberFormat="1" applyFont="1" applyBorder="1" applyAlignment="1" applyProtection="1">
      <alignment horizontal="center" vertical="center"/>
      <protection locked="0"/>
    </xf>
    <xf numFmtId="187" fontId="7" fillId="0" borderId="1" xfId="8" applyNumberFormat="1" applyFont="1" applyFill="1" applyBorder="1" applyAlignment="1" applyProtection="1">
      <alignment horizontal="center" vertical="center" wrapText="1"/>
      <protection locked="0"/>
    </xf>
    <xf numFmtId="187" fontId="7" fillId="0" borderId="1" xfId="9" applyNumberFormat="1" applyFont="1" applyBorder="1" applyAlignment="1" applyProtection="1">
      <alignment horizontal="center" vertical="center" wrapText="1"/>
      <protection locked="0"/>
    </xf>
    <xf numFmtId="183" fontId="7" fillId="0" borderId="1" xfId="8" applyNumberFormat="1" applyFont="1" applyBorder="1" applyAlignment="1" applyProtection="1">
      <alignment horizontal="center" vertical="center"/>
      <protection locked="0"/>
    </xf>
    <xf numFmtId="188" fontId="7" fillId="0" borderId="1" xfId="8" applyNumberFormat="1" applyFont="1" applyBorder="1" applyAlignment="1" applyProtection="1">
      <alignment horizontal="center" vertical="center"/>
      <protection locked="0"/>
    </xf>
    <xf numFmtId="186" fontId="7" fillId="4" borderId="1" xfId="8" applyNumberFormat="1" applyFont="1" applyFill="1" applyBorder="1" applyAlignment="1">
      <alignment horizontal="center" vertical="center"/>
    </xf>
    <xf numFmtId="186" fontId="7" fillId="4" borderId="1" xfId="9" applyNumberFormat="1" applyFont="1" applyFill="1" applyBorder="1" applyAlignment="1">
      <alignment horizontal="center" vertical="center"/>
    </xf>
    <xf numFmtId="187" fontId="7" fillId="0" borderId="1" xfId="9" applyNumberFormat="1" applyFont="1" applyFill="1" applyBorder="1" applyAlignment="1" applyProtection="1">
      <alignment horizontal="center" vertical="center"/>
      <protection locked="0"/>
    </xf>
    <xf numFmtId="185" fontId="7" fillId="5" borderId="1" xfId="9" applyNumberFormat="1" applyFont="1" applyFill="1" applyBorder="1" applyAlignment="1" applyProtection="1">
      <alignment horizontal="center" vertical="center" wrapText="1"/>
      <protection locked="0"/>
    </xf>
    <xf numFmtId="187" fontId="7" fillId="0" borderId="1" xfId="8" applyNumberFormat="1" applyFont="1" applyBorder="1" applyAlignment="1" applyProtection="1">
      <alignment horizontal="center" vertical="center"/>
      <protection locked="0"/>
    </xf>
    <xf numFmtId="187" fontId="7" fillId="0" borderId="1" xfId="8" applyNumberFormat="1" applyFont="1" applyBorder="1" applyAlignment="1" applyProtection="1">
      <alignment horizontal="center" vertical="center" wrapText="1"/>
      <protection locked="0"/>
    </xf>
    <xf numFmtId="0" fontId="26" fillId="3" borderId="6" xfId="8" applyFont="1" applyFill="1" applyBorder="1" applyAlignment="1">
      <alignment horizontal="center" vertical="center" wrapText="1"/>
    </xf>
    <xf numFmtId="0" fontId="2" fillId="0" borderId="5" xfId="8" applyFont="1" applyBorder="1">
      <alignment vertical="center"/>
    </xf>
    <xf numFmtId="186" fontId="7" fillId="5" borderId="1" xfId="9" applyNumberFormat="1" applyFont="1" applyFill="1" applyBorder="1" applyAlignment="1" applyProtection="1">
      <alignment horizontal="center" vertical="center" wrapText="1"/>
      <protection locked="0"/>
    </xf>
    <xf numFmtId="187" fontId="7" fillId="0" borderId="1" xfId="8" applyNumberFormat="1" applyFont="1" applyFill="1" applyBorder="1" applyAlignment="1" applyProtection="1">
      <alignment horizontal="center" vertical="center"/>
      <protection locked="0"/>
    </xf>
    <xf numFmtId="0" fontId="5" fillId="0" borderId="0" xfId="8" applyFont="1">
      <alignment vertical="center"/>
    </xf>
    <xf numFmtId="0" fontId="5" fillId="0" borderId="0" xfId="8" applyFont="1" applyAlignment="1">
      <alignment vertical="center" wrapText="1"/>
    </xf>
    <xf numFmtId="0" fontId="5" fillId="0" borderId="0" xfId="8" applyFont="1" applyAlignment="1">
      <alignment horizontal="center" vertical="center"/>
    </xf>
    <xf numFmtId="0" fontId="10" fillId="3" borderId="2" xfId="8" applyFont="1" applyFill="1" applyBorder="1">
      <alignment vertical="center"/>
    </xf>
    <xf numFmtId="0" fontId="5" fillId="3" borderId="1" xfId="8" applyFont="1" applyFill="1" applyBorder="1">
      <alignment vertical="center"/>
    </xf>
    <xf numFmtId="0" fontId="10" fillId="3" borderId="1" xfId="8" applyFont="1" applyFill="1" applyBorder="1" applyAlignment="1">
      <alignment vertical="center" wrapText="1"/>
    </xf>
    <xf numFmtId="0" fontId="10" fillId="3" borderId="1" xfId="8" applyFont="1" applyFill="1" applyBorder="1" applyAlignment="1">
      <alignment horizontal="center" vertical="center"/>
    </xf>
    <xf numFmtId="0" fontId="10" fillId="3" borderId="2" xfId="8" applyFont="1" applyFill="1" applyBorder="1" applyAlignment="1">
      <alignment horizontal="center" vertical="center"/>
    </xf>
    <xf numFmtId="0" fontId="10" fillId="3" borderId="1" xfId="8" applyFont="1" applyFill="1" applyBorder="1" applyAlignment="1">
      <alignment horizontal="center" vertical="center" shrinkToFit="1"/>
    </xf>
    <xf numFmtId="0" fontId="5" fillId="3" borderId="6" xfId="8" applyFont="1" applyFill="1" applyBorder="1">
      <alignment vertical="center"/>
    </xf>
    <xf numFmtId="0" fontId="7" fillId="7" borderId="2" xfId="8" applyFont="1" applyFill="1" applyBorder="1">
      <alignment vertical="center"/>
    </xf>
    <xf numFmtId="0" fontId="7" fillId="7" borderId="1" xfId="8" applyFont="1" applyFill="1" applyBorder="1">
      <alignment vertical="center"/>
    </xf>
    <xf numFmtId="0" fontId="7" fillId="7" borderId="1" xfId="8" applyFont="1" applyFill="1" applyBorder="1" applyAlignment="1">
      <alignment vertical="center" wrapText="1"/>
    </xf>
    <xf numFmtId="0" fontId="5" fillId="0" borderId="7" xfId="8" applyFont="1" applyBorder="1">
      <alignment vertical="center"/>
    </xf>
    <xf numFmtId="0" fontId="5" fillId="0" borderId="5" xfId="8" applyFont="1" applyBorder="1" applyAlignment="1">
      <alignment horizontal="center" vertical="center" shrinkToFit="1"/>
    </xf>
    <xf numFmtId="0" fontId="5" fillId="0" borderId="1" xfId="8" applyFont="1" applyFill="1" applyBorder="1" applyAlignment="1">
      <alignment horizontal="center" vertical="center"/>
    </xf>
    <xf numFmtId="0" fontId="5" fillId="3" borderId="9" xfId="8" applyFont="1" applyFill="1" applyBorder="1">
      <alignment vertical="center"/>
    </xf>
    <xf numFmtId="0" fontId="7" fillId="7" borderId="9" xfId="8" applyFont="1" applyFill="1" applyBorder="1">
      <alignment vertical="center"/>
    </xf>
    <xf numFmtId="0" fontId="7" fillId="4" borderId="7" xfId="8" applyFont="1" applyFill="1" applyBorder="1">
      <alignment vertical="center"/>
    </xf>
    <xf numFmtId="0" fontId="7" fillId="4" borderId="10" xfId="8" applyFont="1" applyFill="1" applyBorder="1">
      <alignment vertical="center"/>
    </xf>
    <xf numFmtId="0" fontId="7" fillId="4" borderId="5" xfId="8" applyFont="1" applyFill="1" applyBorder="1" applyAlignment="1">
      <alignment vertical="center" wrapText="1"/>
    </xf>
    <xf numFmtId="0" fontId="5" fillId="0" borderId="1" xfId="8" applyFont="1" applyBorder="1">
      <alignment vertical="center"/>
    </xf>
    <xf numFmtId="179" fontId="5" fillId="0" borderId="6" xfId="8" applyNumberFormat="1" applyFont="1" applyBorder="1">
      <alignment vertical="center"/>
    </xf>
    <xf numFmtId="0" fontId="5" fillId="0" borderId="1" xfId="8" applyFont="1" applyBorder="1" applyAlignment="1">
      <alignment horizontal="center" vertical="center" shrinkToFit="1"/>
    </xf>
    <xf numFmtId="0" fontId="7" fillId="7" borderId="6" xfId="8" applyFont="1" applyFill="1" applyBorder="1">
      <alignment vertical="center"/>
    </xf>
    <xf numFmtId="179" fontId="5" fillId="0" borderId="1" xfId="8" applyNumberFormat="1" applyFont="1" applyBorder="1">
      <alignment vertical="center"/>
    </xf>
    <xf numFmtId="0" fontId="7" fillId="3" borderId="1" xfId="8" applyFont="1" applyFill="1" applyBorder="1">
      <alignment vertical="center"/>
    </xf>
    <xf numFmtId="0" fontId="28" fillId="3" borderId="1" xfId="8" applyFont="1" applyFill="1" applyBorder="1" applyAlignment="1">
      <alignment vertical="center" wrapText="1"/>
    </xf>
    <xf numFmtId="0" fontId="10" fillId="3" borderId="1" xfId="8" applyFont="1" applyFill="1" applyBorder="1">
      <alignment vertical="center"/>
    </xf>
    <xf numFmtId="0" fontId="10" fillId="0" borderId="0" xfId="8" applyFont="1">
      <alignment vertical="center"/>
    </xf>
    <xf numFmtId="0" fontId="7" fillId="7" borderId="7" xfId="8" applyFont="1" applyFill="1" applyBorder="1">
      <alignment vertical="center"/>
    </xf>
    <xf numFmtId="0" fontId="7" fillId="7" borderId="10" xfId="8" applyFont="1" applyFill="1" applyBorder="1">
      <alignment vertical="center"/>
    </xf>
    <xf numFmtId="0" fontId="7" fillId="7" borderId="5" xfId="8" applyFont="1" applyFill="1" applyBorder="1" applyAlignment="1">
      <alignment vertical="center" wrapText="1"/>
    </xf>
    <xf numFmtId="0" fontId="7" fillId="0" borderId="1" xfId="8" applyFont="1" applyFill="1" applyBorder="1" applyAlignment="1">
      <alignment horizontal="left" vertical="center"/>
    </xf>
    <xf numFmtId="0" fontId="7" fillId="0" borderId="1" xfId="8" applyFont="1" applyFill="1" applyBorder="1" applyAlignment="1">
      <alignment horizontal="center" vertical="center" shrinkToFit="1"/>
    </xf>
    <xf numFmtId="0" fontId="5" fillId="0" borderId="1" xfId="8" applyFont="1" applyFill="1" applyBorder="1" applyAlignment="1">
      <alignment horizontal="center" vertical="center" shrinkToFit="1"/>
    </xf>
    <xf numFmtId="0" fontId="28" fillId="3" borderId="1" xfId="8" applyFont="1" applyFill="1" applyBorder="1">
      <alignment vertical="center"/>
    </xf>
    <xf numFmtId="0" fontId="28" fillId="3" borderId="1" xfId="8" applyFont="1" applyFill="1" applyBorder="1" applyAlignment="1">
      <alignment horizontal="center" vertical="center"/>
    </xf>
    <xf numFmtId="0" fontId="28" fillId="3" borderId="1" xfId="8" applyFont="1" applyFill="1" applyBorder="1" applyAlignment="1">
      <alignment horizontal="center" vertical="center" wrapText="1"/>
    </xf>
    <xf numFmtId="185" fontId="5" fillId="0" borderId="8" xfId="8" applyNumberFormat="1" applyFont="1" applyBorder="1">
      <alignment vertical="center"/>
    </xf>
    <xf numFmtId="185" fontId="5" fillId="0" borderId="6" xfId="9" applyNumberFormat="1" applyFont="1" applyBorder="1">
      <alignment vertical="center"/>
    </xf>
    <xf numFmtId="185" fontId="5" fillId="0" borderId="1" xfId="9" applyNumberFormat="1" applyFont="1" applyBorder="1">
      <alignment vertical="center"/>
    </xf>
    <xf numFmtId="0" fontId="5" fillId="0" borderId="1" xfId="8" applyFont="1" applyBorder="1" applyAlignment="1">
      <alignment horizontal="left" vertical="center"/>
    </xf>
    <xf numFmtId="185" fontId="5" fillId="0" borderId="1" xfId="9" applyNumberFormat="1" applyFont="1" applyFill="1" applyBorder="1">
      <alignment vertical="center"/>
    </xf>
    <xf numFmtId="0" fontId="7" fillId="7" borderId="2" xfId="8" applyFont="1" applyFill="1" applyBorder="1" applyAlignment="1">
      <alignment vertical="center"/>
    </xf>
    <xf numFmtId="0" fontId="7" fillId="7" borderId="1" xfId="8" applyFont="1" applyFill="1" applyBorder="1" applyAlignment="1">
      <alignment vertical="center"/>
    </xf>
    <xf numFmtId="0" fontId="5" fillId="0" borderId="7" xfId="8" applyFont="1" applyBorder="1" applyAlignment="1">
      <alignment horizontal="center" vertical="center"/>
    </xf>
    <xf numFmtId="0" fontId="5" fillId="7" borderId="9" xfId="8" applyFont="1" applyFill="1" applyBorder="1">
      <alignment vertical="center"/>
    </xf>
    <xf numFmtId="0" fontId="5" fillId="4" borderId="7" xfId="8" applyFont="1" applyFill="1" applyBorder="1">
      <alignment vertical="center"/>
    </xf>
    <xf numFmtId="0" fontId="5" fillId="4" borderId="10" xfId="8" applyFont="1" applyFill="1" applyBorder="1">
      <alignment vertical="center"/>
    </xf>
    <xf numFmtId="0" fontId="5" fillId="4" borderId="5" xfId="8" applyFont="1" applyFill="1" applyBorder="1" applyAlignment="1">
      <alignment vertical="center" wrapText="1"/>
    </xf>
    <xf numFmtId="185" fontId="5" fillId="0" borderId="6" xfId="10" applyNumberFormat="1" applyFont="1" applyFill="1" applyBorder="1">
      <alignment vertical="center"/>
    </xf>
    <xf numFmtId="185" fontId="5" fillId="0" borderId="1" xfId="10" applyNumberFormat="1" applyFont="1" applyFill="1" applyBorder="1">
      <alignment vertical="center"/>
    </xf>
    <xf numFmtId="0" fontId="5" fillId="0" borderId="0" xfId="8" applyFont="1" applyFill="1" applyBorder="1">
      <alignment vertical="center"/>
    </xf>
    <xf numFmtId="0" fontId="5" fillId="0" borderId="0" xfId="8" applyFont="1" applyFill="1" applyBorder="1" applyAlignment="1">
      <alignment vertical="center" wrapText="1"/>
    </xf>
    <xf numFmtId="0" fontId="7" fillId="0" borderId="0" xfId="8" applyFont="1" applyFill="1" applyBorder="1" applyAlignment="1">
      <alignment horizontal="left" vertical="center"/>
    </xf>
    <xf numFmtId="0" fontId="7" fillId="0" borderId="0" xfId="8" applyFont="1" applyFill="1" applyBorder="1">
      <alignment vertical="center"/>
    </xf>
    <xf numFmtId="0" fontId="7" fillId="0" borderId="0" xfId="8" applyFont="1" applyFill="1" applyBorder="1" applyAlignment="1">
      <alignment horizontal="center" vertical="center"/>
    </xf>
    <xf numFmtId="0" fontId="5" fillId="0" borderId="0" xfId="8" applyFont="1" applyFill="1" applyBorder="1" applyAlignment="1">
      <alignment horizontal="center" vertical="center"/>
    </xf>
    <xf numFmtId="0" fontId="5" fillId="0" borderId="0" xfId="8" applyFont="1" applyBorder="1">
      <alignment vertical="center"/>
    </xf>
    <xf numFmtId="0" fontId="5" fillId="0" borderId="28" xfId="8" applyFont="1" applyFill="1" applyBorder="1" applyAlignment="1">
      <alignment vertical="center" wrapText="1"/>
    </xf>
    <xf numFmtId="188" fontId="7" fillId="8" borderId="7" xfId="8" applyNumberFormat="1" applyFont="1" applyFill="1" applyBorder="1" applyAlignment="1">
      <alignment vertical="center"/>
    </xf>
    <xf numFmtId="188" fontId="7" fillId="8" borderId="5" xfId="8" applyNumberFormat="1" applyFont="1" applyFill="1" applyBorder="1" applyAlignment="1">
      <alignment vertical="center"/>
    </xf>
    <xf numFmtId="188" fontId="5" fillId="8" borderId="7" xfId="8" applyNumberFormat="1" applyFont="1" applyFill="1" applyBorder="1" applyAlignment="1">
      <alignment vertical="center"/>
    </xf>
    <xf numFmtId="188" fontId="5" fillId="8" borderId="5" xfId="8" applyNumberFormat="1" applyFont="1" applyFill="1" applyBorder="1" applyAlignment="1">
      <alignment vertical="center"/>
    </xf>
    <xf numFmtId="0" fontId="5" fillId="5" borderId="0" xfId="8" applyFont="1" applyFill="1" applyBorder="1" applyAlignment="1">
      <alignment vertical="center" wrapText="1"/>
    </xf>
    <xf numFmtId="0" fontId="7" fillId="0" borderId="28" xfId="8" applyFont="1" applyFill="1" applyBorder="1" applyAlignment="1">
      <alignment vertical="center" wrapText="1"/>
    </xf>
    <xf numFmtId="0" fontId="7" fillId="6" borderId="1" xfId="8" applyFont="1" applyFill="1" applyBorder="1" applyAlignment="1" applyProtection="1">
      <alignment vertical="center" wrapText="1"/>
      <protection locked="0"/>
    </xf>
    <xf numFmtId="0" fontId="7" fillId="0" borderId="1" xfId="8" applyFont="1" applyBorder="1" applyAlignment="1" applyProtection="1">
      <alignment vertical="center" wrapText="1"/>
      <protection locked="0"/>
    </xf>
    <xf numFmtId="187" fontId="7" fillId="4" borderId="1" xfId="9" applyNumberFormat="1" applyFont="1" applyFill="1" applyBorder="1" applyAlignment="1" applyProtection="1">
      <alignment horizontal="center" vertical="center"/>
    </xf>
    <xf numFmtId="187" fontId="7" fillId="4" borderId="1" xfId="8" applyNumberFormat="1" applyFont="1" applyFill="1" applyBorder="1" applyAlignment="1" applyProtection="1">
      <alignment horizontal="center" vertical="center"/>
    </xf>
    <xf numFmtId="187" fontId="7" fillId="4" borderId="1" xfId="8" applyNumberFormat="1" applyFont="1" applyFill="1" applyBorder="1" applyAlignment="1" applyProtection="1">
      <alignment horizontal="center" vertical="center" wrapText="1"/>
    </xf>
    <xf numFmtId="187" fontId="7" fillId="4" borderId="1" xfId="9" applyNumberFormat="1" applyFont="1" applyFill="1" applyBorder="1" applyAlignment="1" applyProtection="1">
      <alignment horizontal="center" vertical="center" wrapText="1"/>
    </xf>
    <xf numFmtId="183" fontId="7" fillId="4" borderId="1" xfId="8" applyNumberFormat="1" applyFont="1" applyFill="1" applyBorder="1" applyAlignment="1" applyProtection="1">
      <alignment horizontal="center" vertical="center"/>
    </xf>
    <xf numFmtId="188" fontId="7" fillId="4" borderId="1" xfId="8" applyNumberFormat="1" applyFont="1" applyFill="1" applyBorder="1" applyAlignment="1" applyProtection="1">
      <alignment horizontal="center" vertical="center"/>
    </xf>
    <xf numFmtId="0" fontId="37" fillId="4" borderId="22" xfId="0" applyFont="1" applyFill="1" applyBorder="1" applyAlignment="1">
      <alignment horizontal="center" vertical="center" wrapText="1"/>
    </xf>
    <xf numFmtId="0" fontId="37" fillId="4" borderId="22" xfId="0" applyFont="1" applyFill="1" applyBorder="1" applyAlignment="1">
      <alignment horizontal="center" vertical="center"/>
    </xf>
    <xf numFmtId="0" fontId="39" fillId="6" borderId="0" xfId="0" applyFont="1" applyFill="1">
      <alignment vertical="center"/>
    </xf>
    <xf numFmtId="0" fontId="37" fillId="6" borderId="0" xfId="0" applyFont="1" applyFill="1">
      <alignment vertical="center"/>
    </xf>
    <xf numFmtId="0" fontId="37" fillId="6" borderId="22" xfId="0" applyFont="1" applyFill="1" applyBorder="1">
      <alignment vertical="center"/>
    </xf>
    <xf numFmtId="56" fontId="37" fillId="6" borderId="22" xfId="0" quotePrefix="1" applyNumberFormat="1" applyFont="1" applyFill="1" applyBorder="1" applyAlignment="1">
      <alignment horizontal="center" vertical="center"/>
    </xf>
    <xf numFmtId="0" fontId="38" fillId="6" borderId="22" xfId="11" quotePrefix="1" applyFont="1" applyFill="1" applyBorder="1" applyAlignment="1" applyProtection="1">
      <alignment vertical="center"/>
    </xf>
    <xf numFmtId="0" fontId="37" fillId="6" borderId="22" xfId="0" quotePrefix="1" applyFont="1" applyFill="1" applyBorder="1" applyAlignment="1">
      <alignment horizontal="center" vertical="center"/>
    </xf>
    <xf numFmtId="0" fontId="10" fillId="3" borderId="1" xfId="0" applyFont="1" applyFill="1" applyBorder="1" applyAlignment="1">
      <alignment horizontal="center" vertical="center" wrapText="1"/>
    </xf>
    <xf numFmtId="0" fontId="7" fillId="4" borderId="1" xfId="0" applyFont="1" applyFill="1" applyBorder="1" applyAlignment="1">
      <alignment horizontal="left" vertical="center" wrapText="1"/>
    </xf>
    <xf numFmtId="0" fontId="7" fillId="0" borderId="1" xfId="0" applyFont="1" applyBorder="1" applyAlignment="1" applyProtection="1">
      <alignment horizontal="left" vertical="center" wrapText="1"/>
      <protection locked="0"/>
    </xf>
    <xf numFmtId="0" fontId="7" fillId="0" borderId="1" xfId="0" applyFont="1" applyFill="1" applyBorder="1" applyAlignment="1" applyProtection="1">
      <alignment horizontal="center" vertical="center"/>
      <protection locked="0"/>
    </xf>
    <xf numFmtId="0" fontId="7" fillId="4" borderId="1" xfId="0" applyFont="1" applyFill="1" applyBorder="1" applyAlignment="1">
      <alignment horizontal="center" vertical="center"/>
    </xf>
    <xf numFmtId="0" fontId="5" fillId="0" borderId="1" xfId="0" applyFont="1" applyFill="1" applyBorder="1" applyAlignment="1">
      <alignment vertical="center" wrapText="1"/>
    </xf>
    <xf numFmtId="0" fontId="10" fillId="3" borderId="2" xfId="0" applyFont="1" applyFill="1" applyBorder="1" applyAlignment="1">
      <alignment horizontal="center" vertical="center"/>
    </xf>
    <xf numFmtId="179" fontId="20" fillId="5" borderId="3" xfId="1" applyNumberFormat="1" applyFont="1" applyFill="1" applyBorder="1" applyAlignment="1">
      <alignment horizontal="right" vertical="center"/>
    </xf>
    <xf numFmtId="179" fontId="20" fillId="5" borderId="4" xfId="1" applyNumberFormat="1" applyFont="1" applyFill="1" applyBorder="1" applyAlignment="1">
      <alignment horizontal="right" vertical="center"/>
    </xf>
    <xf numFmtId="0" fontId="5" fillId="4" borderId="7" xfId="0" applyFont="1" applyFill="1" applyBorder="1" applyAlignment="1">
      <alignment vertical="center" wrapText="1"/>
    </xf>
    <xf numFmtId="0" fontId="5" fillId="4" borderId="10" xfId="0" applyFont="1" applyFill="1" applyBorder="1" applyAlignment="1">
      <alignment vertical="center" wrapText="1"/>
    </xf>
    <xf numFmtId="0" fontId="5" fillId="4" borderId="5" xfId="0" applyFont="1" applyFill="1" applyBorder="1" applyAlignment="1">
      <alignment vertical="center" wrapText="1"/>
    </xf>
    <xf numFmtId="0" fontId="9" fillId="2" borderId="0" xfId="0" applyFont="1" applyFill="1" applyAlignment="1">
      <alignment vertical="center"/>
    </xf>
    <xf numFmtId="0" fontId="7" fillId="7" borderId="1" xfId="0" applyFont="1" applyFill="1" applyBorder="1" applyAlignment="1">
      <alignment horizontal="left" vertical="center"/>
    </xf>
    <xf numFmtId="0" fontId="9" fillId="2" borderId="0" xfId="0" applyFont="1" applyFill="1" applyAlignment="1">
      <alignment horizontal="left" vertical="center"/>
    </xf>
    <xf numFmtId="0" fontId="10" fillId="3" borderId="7" xfId="0" applyFont="1" applyFill="1" applyBorder="1" applyAlignment="1">
      <alignment horizontal="center" vertical="center" wrapText="1"/>
    </xf>
    <xf numFmtId="0" fontId="10" fillId="3" borderId="5" xfId="0" applyFont="1" applyFill="1" applyBorder="1" applyAlignment="1">
      <alignment horizontal="center" vertical="center" wrapText="1"/>
    </xf>
    <xf numFmtId="0" fontId="7" fillId="4" borderId="7" xfId="0" applyFont="1" applyFill="1" applyBorder="1" applyAlignment="1">
      <alignment vertical="center"/>
    </xf>
    <xf numFmtId="0" fontId="7" fillId="4" borderId="5" xfId="0" applyFont="1" applyFill="1" applyBorder="1" applyAlignment="1">
      <alignment vertical="center"/>
    </xf>
    <xf numFmtId="0" fontId="7" fillId="4" borderId="1" xfId="0" applyFont="1" applyFill="1" applyBorder="1" applyAlignment="1" applyProtection="1">
      <alignment horizontal="left" vertical="center" wrapText="1"/>
    </xf>
    <xf numFmtId="0" fontId="7" fillId="4" borderId="1" xfId="0" applyFont="1" applyFill="1" applyBorder="1" applyAlignment="1" applyProtection="1">
      <alignment horizontal="center" vertical="center"/>
    </xf>
    <xf numFmtId="0" fontId="26" fillId="3" borderId="1" xfId="0" applyFont="1" applyFill="1" applyBorder="1" applyAlignment="1">
      <alignment horizontal="center" vertical="center"/>
    </xf>
    <xf numFmtId="0" fontId="10" fillId="3" borderId="11" xfId="0" applyFont="1" applyFill="1" applyBorder="1" applyAlignment="1">
      <alignment horizontal="center" vertical="center"/>
    </xf>
    <xf numFmtId="0" fontId="10" fillId="3" borderId="12" xfId="0" applyFont="1" applyFill="1" applyBorder="1" applyAlignment="1">
      <alignment horizontal="center" vertical="center"/>
    </xf>
    <xf numFmtId="49" fontId="7" fillId="0" borderId="7" xfId="0" applyNumberFormat="1" applyFont="1" applyBorder="1" applyAlignment="1" applyProtection="1">
      <alignment horizontal="center" vertical="center" shrinkToFit="1"/>
      <protection locked="0"/>
    </xf>
    <xf numFmtId="49" fontId="7" fillId="0" borderId="13" xfId="0" applyNumberFormat="1" applyFont="1" applyBorder="1" applyAlignment="1" applyProtection="1">
      <alignment horizontal="center" vertical="center" shrinkToFit="1"/>
      <protection locked="0"/>
    </xf>
    <xf numFmtId="179" fontId="20" fillId="5" borderId="14" xfId="1" applyNumberFormat="1" applyFont="1" applyFill="1" applyBorder="1" applyAlignment="1">
      <alignment vertical="center"/>
    </xf>
    <xf numFmtId="179" fontId="20" fillId="5" borderId="15" xfId="1" applyNumberFormat="1" applyFont="1" applyFill="1" applyBorder="1" applyAlignment="1">
      <alignment vertical="center"/>
    </xf>
    <xf numFmtId="0" fontId="7" fillId="4" borderId="7" xfId="0" applyFont="1" applyFill="1" applyBorder="1" applyAlignment="1">
      <alignment vertical="center" wrapText="1"/>
    </xf>
    <xf numFmtId="0" fontId="7" fillId="4" borderId="5" xfId="0" applyFont="1" applyFill="1" applyBorder="1" applyAlignment="1">
      <alignment vertical="center" wrapText="1"/>
    </xf>
    <xf numFmtId="0" fontId="10" fillId="3" borderId="16" xfId="0" applyFont="1" applyFill="1" applyBorder="1" applyAlignment="1">
      <alignment horizontal="center" vertical="center"/>
    </xf>
    <xf numFmtId="0" fontId="10" fillId="3" borderId="17" xfId="0" applyFont="1" applyFill="1" applyBorder="1" applyAlignment="1">
      <alignment horizontal="center" vertical="center"/>
    </xf>
    <xf numFmtId="179" fontId="20" fillId="5" borderId="18" xfId="1" applyNumberFormat="1" applyFont="1" applyFill="1" applyBorder="1" applyAlignment="1">
      <alignment horizontal="right" vertical="center"/>
    </xf>
    <xf numFmtId="179" fontId="20" fillId="5" borderId="19" xfId="1" applyNumberFormat="1" applyFont="1" applyFill="1" applyBorder="1" applyAlignment="1">
      <alignment horizontal="right" vertical="center"/>
    </xf>
    <xf numFmtId="179" fontId="20" fillId="5" borderId="14" xfId="1" applyNumberFormat="1" applyFont="1" applyFill="1" applyBorder="1" applyAlignment="1">
      <alignment horizontal="right" vertical="center"/>
    </xf>
    <xf numFmtId="179" fontId="20" fillId="5" borderId="23" xfId="1" applyNumberFormat="1" applyFont="1" applyFill="1" applyBorder="1" applyAlignment="1">
      <alignment horizontal="right" vertical="center"/>
    </xf>
    <xf numFmtId="0" fontId="7" fillId="0" borderId="1" xfId="8" applyFont="1" applyFill="1" applyBorder="1" applyAlignment="1" applyProtection="1">
      <alignment horizontal="left" vertical="center" wrapText="1"/>
      <protection locked="0"/>
    </xf>
    <xf numFmtId="0" fontId="26" fillId="3" borderId="2" xfId="8" applyFont="1" applyFill="1" applyBorder="1" applyAlignment="1">
      <alignment horizontal="center" vertical="center" wrapText="1"/>
    </xf>
    <xf numFmtId="179" fontId="7" fillId="5" borderId="3" xfId="9" applyNumberFormat="1" applyFont="1" applyFill="1" applyBorder="1" applyAlignment="1">
      <alignment horizontal="center" vertical="center"/>
    </xf>
    <xf numFmtId="179" fontId="7" fillId="5" borderId="27" xfId="9" applyNumberFormat="1" applyFont="1" applyFill="1" applyBorder="1" applyAlignment="1">
      <alignment horizontal="center" vertical="center"/>
    </xf>
    <xf numFmtId="179" fontId="7" fillId="5" borderId="4" xfId="9" applyNumberFormat="1" applyFont="1" applyFill="1" applyBorder="1" applyAlignment="1">
      <alignment horizontal="center" vertical="center"/>
    </xf>
    <xf numFmtId="0" fontId="26" fillId="3" borderId="1" xfId="8" applyFont="1" applyFill="1" applyBorder="1" applyAlignment="1">
      <alignment horizontal="center" vertical="center" wrapText="1"/>
    </xf>
    <xf numFmtId="0" fontId="7" fillId="4" borderId="1" xfId="8" applyFont="1" applyFill="1" applyBorder="1" applyAlignment="1">
      <alignment horizontal="left" vertical="center" wrapText="1"/>
    </xf>
    <xf numFmtId="0" fontId="26" fillId="3" borderId="1" xfId="8" applyFont="1" applyFill="1" applyBorder="1" applyAlignment="1">
      <alignment horizontal="left" vertical="center"/>
    </xf>
    <xf numFmtId="0" fontId="7" fillId="0" borderId="1" xfId="8" applyFont="1" applyBorder="1" applyAlignment="1" applyProtection="1">
      <alignment horizontal="center" vertical="center" wrapText="1"/>
      <protection locked="0"/>
    </xf>
    <xf numFmtId="0" fontId="7" fillId="0" borderId="1" xfId="8" applyFont="1" applyBorder="1" applyAlignment="1" applyProtection="1">
      <alignment horizontal="left" vertical="center" wrapText="1"/>
      <protection locked="0"/>
    </xf>
    <xf numFmtId="0" fontId="5" fillId="8" borderId="7" xfId="8" applyFont="1" applyFill="1" applyBorder="1" applyAlignment="1">
      <alignment horizontal="center" vertical="center"/>
    </xf>
    <xf numFmtId="0" fontId="5" fillId="8" borderId="5" xfId="8" applyFont="1" applyFill="1" applyBorder="1" applyAlignment="1">
      <alignment horizontal="center" vertical="center"/>
    </xf>
    <xf numFmtId="0" fontId="9" fillId="2" borderId="0" xfId="8" applyFont="1" applyFill="1" applyAlignment="1">
      <alignment vertical="center"/>
    </xf>
    <xf numFmtId="0" fontId="7" fillId="4" borderId="7" xfId="8" applyFont="1" applyFill="1" applyBorder="1" applyAlignment="1">
      <alignment horizontal="left" vertical="center" wrapText="1"/>
    </xf>
    <xf numFmtId="0" fontId="7" fillId="4" borderId="10" xfId="8" applyFont="1" applyFill="1" applyBorder="1" applyAlignment="1">
      <alignment horizontal="left" vertical="center" wrapText="1"/>
    </xf>
    <xf numFmtId="0" fontId="7" fillId="4" borderId="5" xfId="8" applyFont="1" applyFill="1" applyBorder="1" applyAlignment="1">
      <alignment horizontal="left" vertical="center" wrapText="1"/>
    </xf>
    <xf numFmtId="0" fontId="9" fillId="2" borderId="0" xfId="4" applyFont="1" applyFill="1" applyAlignment="1">
      <alignment horizontal="left" vertical="center"/>
    </xf>
    <xf numFmtId="0" fontId="7" fillId="4" borderId="1" xfId="8" applyFont="1" applyFill="1" applyBorder="1" applyAlignment="1" applyProtection="1">
      <alignment horizontal="left" vertical="center" wrapText="1"/>
    </xf>
    <xf numFmtId="0" fontId="26" fillId="3" borderId="1" xfId="8" applyFont="1" applyFill="1" applyBorder="1" applyAlignment="1">
      <alignment horizontal="center" vertical="center"/>
    </xf>
    <xf numFmtId="49" fontId="7" fillId="0" borderId="1" xfId="8" applyNumberFormat="1" applyFont="1" applyBorder="1" applyAlignment="1" applyProtection="1">
      <alignment horizontal="center" vertical="center" shrinkToFit="1"/>
      <protection locked="0"/>
    </xf>
    <xf numFmtId="49" fontId="7" fillId="0" borderId="7" xfId="8" applyNumberFormat="1" applyFont="1" applyBorder="1" applyAlignment="1" applyProtection="1">
      <alignment horizontal="center" vertical="center" shrinkToFit="1"/>
      <protection locked="0"/>
    </xf>
    <xf numFmtId="0" fontId="7" fillId="4" borderId="2" xfId="8" applyFont="1" applyFill="1" applyBorder="1" applyAlignment="1" applyProtection="1">
      <alignment horizontal="center" vertical="center" wrapText="1"/>
    </xf>
    <xf numFmtId="0" fontId="7" fillId="4" borderId="6" xfId="8" applyFont="1" applyFill="1" applyBorder="1" applyAlignment="1" applyProtection="1">
      <alignment horizontal="center" vertical="center" wrapText="1"/>
    </xf>
    <xf numFmtId="0" fontId="7" fillId="4" borderId="2" xfId="8" applyFont="1" applyFill="1" applyBorder="1" applyAlignment="1" applyProtection="1">
      <alignment horizontal="left" vertical="center" wrapText="1"/>
    </xf>
    <xf numFmtId="0" fontId="7" fillId="4" borderId="6" xfId="8" applyFont="1" applyFill="1" applyBorder="1" applyAlignment="1" applyProtection="1">
      <alignment horizontal="left" vertical="center" wrapText="1"/>
    </xf>
    <xf numFmtId="0" fontId="7" fillId="4" borderId="1" xfId="8" applyFont="1" applyFill="1" applyBorder="1" applyAlignment="1" applyProtection="1">
      <alignment horizontal="center" vertical="center" wrapText="1"/>
    </xf>
    <xf numFmtId="0" fontId="5" fillId="8" borderId="1" xfId="0" applyFont="1" applyFill="1" applyBorder="1" applyAlignment="1">
      <alignment vertical="center" wrapText="1" shrinkToFit="1"/>
    </xf>
    <xf numFmtId="0" fontId="5" fillId="8" borderId="1" xfId="0" applyFont="1" applyFill="1" applyBorder="1" applyAlignment="1">
      <alignment vertical="center" wrapText="1"/>
    </xf>
    <xf numFmtId="0" fontId="5" fillId="8" borderId="1" xfId="0" applyFont="1" applyFill="1" applyBorder="1" applyAlignment="1">
      <alignment vertical="center" wrapText="1" shrinkToFit="1"/>
    </xf>
    <xf numFmtId="0" fontId="5" fillId="8" borderId="1" xfId="0" applyFont="1" applyFill="1" applyBorder="1" applyAlignment="1">
      <alignment vertical="center" wrapText="1"/>
    </xf>
    <xf numFmtId="0" fontId="5" fillId="8" borderId="5" xfId="12" applyFont="1" applyFill="1" applyBorder="1" applyAlignment="1">
      <alignment horizontal="center" vertical="center"/>
    </xf>
    <xf numFmtId="0" fontId="5" fillId="8" borderId="7" xfId="12" applyFont="1" applyFill="1" applyBorder="1" applyAlignment="1">
      <alignment horizontal="center" vertical="center"/>
    </xf>
    <xf numFmtId="0" fontId="1" fillId="0" borderId="0" xfId="12">
      <alignment vertical="center"/>
    </xf>
    <xf numFmtId="0" fontId="5" fillId="0" borderId="0" xfId="12" applyFont="1" applyFill="1" applyBorder="1">
      <alignment vertical="center"/>
    </xf>
    <xf numFmtId="0" fontId="5" fillId="5" borderId="0" xfId="12" applyFont="1" applyFill="1" applyBorder="1">
      <alignment vertical="center"/>
    </xf>
    <xf numFmtId="0" fontId="1" fillId="0" borderId="0" xfId="12">
      <alignment vertical="center"/>
    </xf>
    <xf numFmtId="0" fontId="5" fillId="0" borderId="0" xfId="12" applyFont="1" applyFill="1" applyBorder="1">
      <alignment vertical="center"/>
    </xf>
    <xf numFmtId="0" fontId="5" fillId="5" borderId="0" xfId="12" applyFont="1" applyFill="1" applyBorder="1">
      <alignment vertical="center"/>
    </xf>
  </cellXfs>
  <cellStyles count="14">
    <cellStyle name="40% - アクセント 6 2" xfId="7"/>
    <cellStyle name="40% - アクセント 6 3" xfId="10"/>
    <cellStyle name="ハイパーリンク" xfId="11" builtinId="8"/>
    <cellStyle name="桁区切り" xfId="1" builtinId="6"/>
    <cellStyle name="桁区切り 2" xfId="3"/>
    <cellStyle name="桁区切り 3" xfId="6"/>
    <cellStyle name="桁区切り 4" xfId="9"/>
    <cellStyle name="桁区切り 5" xfId="13"/>
    <cellStyle name="標準" xfId="0" builtinId="0"/>
    <cellStyle name="標準 2" xfId="2"/>
    <cellStyle name="標準 2 2" xfId="4"/>
    <cellStyle name="標準 3" xfId="5"/>
    <cellStyle name="標準 4" xfId="8"/>
    <cellStyle name="標準 5" xfId="1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11</xdr:col>
      <xdr:colOff>76200</xdr:colOff>
      <xdr:row>11</xdr:row>
      <xdr:rowOff>150129</xdr:rowOff>
    </xdr:from>
    <xdr:to>
      <xdr:col>11</xdr:col>
      <xdr:colOff>3048000</xdr:colOff>
      <xdr:row>11</xdr:row>
      <xdr:rowOff>1112152</xdr:rowOff>
    </xdr:to>
    <xdr:pic>
      <xdr:nvPicPr>
        <xdr:cNvPr id="2" name="図 1"/>
        <xdr:cNvPicPr/>
      </xdr:nvPicPr>
      <xdr:blipFill>
        <a:blip xmlns:r="http://schemas.openxmlformats.org/officeDocument/2006/relationships" r:embed="rId1" cstate="print"/>
        <a:srcRect/>
        <a:stretch>
          <a:fillRect/>
        </a:stretch>
      </xdr:blipFill>
      <xdr:spPr bwMode="auto">
        <a:xfrm>
          <a:off x="19354800" y="3131454"/>
          <a:ext cx="2971800" cy="962023"/>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76200</xdr:colOff>
      <xdr:row>11</xdr:row>
      <xdr:rowOff>153189</xdr:rowOff>
    </xdr:from>
    <xdr:to>
      <xdr:col>11</xdr:col>
      <xdr:colOff>3048000</xdr:colOff>
      <xdr:row>11</xdr:row>
      <xdr:rowOff>1125531</xdr:rowOff>
    </xdr:to>
    <xdr:pic>
      <xdr:nvPicPr>
        <xdr:cNvPr id="2" name="図 1"/>
        <xdr:cNvPicPr/>
      </xdr:nvPicPr>
      <xdr:blipFill>
        <a:blip xmlns:r="http://schemas.openxmlformats.org/officeDocument/2006/relationships" r:embed="rId1" cstate="print"/>
        <a:srcRect/>
        <a:stretch>
          <a:fillRect/>
        </a:stretch>
      </xdr:blipFill>
      <xdr:spPr bwMode="auto">
        <a:xfrm>
          <a:off x="19354800" y="3144039"/>
          <a:ext cx="2971800" cy="972342"/>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76200</xdr:colOff>
      <xdr:row>12</xdr:row>
      <xdr:rowOff>138223</xdr:rowOff>
    </xdr:from>
    <xdr:to>
      <xdr:col>11</xdr:col>
      <xdr:colOff>3048000</xdr:colOff>
      <xdr:row>12</xdr:row>
      <xdr:rowOff>1100246</xdr:rowOff>
    </xdr:to>
    <xdr:pic>
      <xdr:nvPicPr>
        <xdr:cNvPr id="2" name="図 1"/>
        <xdr:cNvPicPr/>
      </xdr:nvPicPr>
      <xdr:blipFill>
        <a:blip xmlns:r="http://schemas.openxmlformats.org/officeDocument/2006/relationships" r:embed="rId1" cstate="print"/>
        <a:srcRect/>
        <a:stretch>
          <a:fillRect/>
        </a:stretch>
      </xdr:blipFill>
      <xdr:spPr bwMode="auto">
        <a:xfrm>
          <a:off x="19354800" y="3357673"/>
          <a:ext cx="2971800" cy="962023"/>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76200</xdr:colOff>
      <xdr:row>12</xdr:row>
      <xdr:rowOff>81755</xdr:rowOff>
    </xdr:from>
    <xdr:to>
      <xdr:col>11</xdr:col>
      <xdr:colOff>3048000</xdr:colOff>
      <xdr:row>12</xdr:row>
      <xdr:rowOff>1054097</xdr:rowOff>
    </xdr:to>
    <xdr:pic>
      <xdr:nvPicPr>
        <xdr:cNvPr id="2" name="図 1"/>
        <xdr:cNvPicPr/>
      </xdr:nvPicPr>
      <xdr:blipFill>
        <a:blip xmlns:r="http://schemas.openxmlformats.org/officeDocument/2006/relationships" r:embed="rId1" cstate="print"/>
        <a:srcRect/>
        <a:stretch>
          <a:fillRect/>
        </a:stretch>
      </xdr:blipFill>
      <xdr:spPr bwMode="auto">
        <a:xfrm>
          <a:off x="19354800" y="3310730"/>
          <a:ext cx="2971800" cy="972342"/>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C7"/>
  <sheetViews>
    <sheetView tabSelected="1" view="pageBreakPreview" zoomScaleNormal="100" zoomScaleSheetLayoutView="100" workbookViewId="0"/>
  </sheetViews>
  <sheetFormatPr defaultRowHeight="12.75" x14ac:dyDescent="0.15"/>
  <cols>
    <col min="1" max="1" width="13" style="260" customWidth="1"/>
    <col min="2" max="2" width="9.5" style="260" customWidth="1"/>
    <col min="3" max="3" width="30.75" style="260" customWidth="1"/>
    <col min="4" max="4" width="5.625" style="260" customWidth="1"/>
    <col min="5" max="16384" width="9" style="260"/>
  </cols>
  <sheetData>
    <row r="1" spans="1:3" x14ac:dyDescent="0.15">
      <c r="A1" s="259" t="s">
        <v>561</v>
      </c>
    </row>
    <row r="3" spans="1:3" ht="25.5" x14ac:dyDescent="0.15">
      <c r="A3" s="257" t="s">
        <v>562</v>
      </c>
      <c r="B3" s="258" t="s">
        <v>563</v>
      </c>
      <c r="C3" s="258" t="s">
        <v>564</v>
      </c>
    </row>
    <row r="4" spans="1:3" ht="15" customHeight="1" x14ac:dyDescent="0.15">
      <c r="A4" s="261" t="s">
        <v>565</v>
      </c>
      <c r="B4" s="262" t="s">
        <v>569</v>
      </c>
      <c r="C4" s="263" t="s">
        <v>572</v>
      </c>
    </row>
    <row r="5" spans="1:3" ht="15" customHeight="1" x14ac:dyDescent="0.15">
      <c r="A5" s="261" t="s">
        <v>566</v>
      </c>
      <c r="B5" s="264" t="s">
        <v>570</v>
      </c>
      <c r="C5" s="263" t="s">
        <v>573</v>
      </c>
    </row>
    <row r="6" spans="1:3" ht="15" customHeight="1" x14ac:dyDescent="0.15">
      <c r="A6" s="261" t="s">
        <v>566</v>
      </c>
      <c r="B6" s="264" t="s">
        <v>571</v>
      </c>
      <c r="C6" s="263" t="s">
        <v>574</v>
      </c>
    </row>
    <row r="7" spans="1:3" ht="15" customHeight="1" x14ac:dyDescent="0.15">
      <c r="A7" s="261" t="s">
        <v>567</v>
      </c>
      <c r="B7" s="264" t="s">
        <v>569</v>
      </c>
      <c r="C7" s="263" t="s">
        <v>575</v>
      </c>
    </row>
  </sheetData>
  <sheetProtection password="C7C3" sheet="1" objects="1" scenarios="1"/>
  <phoneticPr fontId="6"/>
  <hyperlinks>
    <hyperlink ref="C4" location="'AM4_MPS(input)'!A1" display="-&gt; AM4_s1_MPS(input)"/>
    <hyperlink ref="C6" location="'AM5_s3-12_MPS(input)'!A1" display="-&gt; AM5_s3-12_MPS(input)"/>
    <hyperlink ref="C7" location="'AM8_MPS(input_fridge)'!A1" display="-&gt; AM8_s1_MPS(input_fridge)"/>
    <hyperlink ref="C5" location="'AM5_s1-2_MPS(input)'!A1" display="-&gt; AM5_s1_MPS(input)"/>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tabColor theme="5" tint="0.39997558519241921"/>
    <pageSetUpPr fitToPage="1"/>
  </sheetPr>
  <dimension ref="A1:L24"/>
  <sheetViews>
    <sheetView showGridLines="0" view="pageBreakPreview" zoomScale="55" zoomScaleNormal="60" zoomScaleSheetLayoutView="55" workbookViewId="0"/>
  </sheetViews>
  <sheetFormatPr defaultRowHeight="14.25" x14ac:dyDescent="0.15"/>
  <cols>
    <col min="1" max="1" width="1.5" style="1" customWidth="1"/>
    <col min="2" max="2" width="11.125" style="1" customWidth="1"/>
    <col min="3" max="3" width="11.375" style="1" customWidth="1"/>
    <col min="4" max="4" width="12.125" style="1" customWidth="1"/>
    <col min="5" max="5" width="15.75" style="1" customWidth="1"/>
    <col min="6" max="6" width="11.5" style="1" customWidth="1"/>
    <col min="7" max="7" width="13.25" style="1" customWidth="1"/>
    <col min="8" max="8" width="12.875" style="1" customWidth="1"/>
    <col min="9" max="9" width="15.375" style="1" customWidth="1"/>
    <col min="10" max="10" width="58.625" style="1" customWidth="1"/>
    <col min="11" max="11" width="13.125" style="1" customWidth="1"/>
    <col min="12" max="12" width="11.875" style="1" customWidth="1"/>
    <col min="13" max="16384" width="9" style="1"/>
  </cols>
  <sheetData>
    <row r="1" spans="1:12" ht="18" customHeight="1" x14ac:dyDescent="0.15">
      <c r="L1" s="2" t="str">
        <f>'AM5_s1-2_MPS(input)'!K1</f>
        <v>Monitoring Spreadsheet: JCM_ID_AM005_ver02.0</v>
      </c>
    </row>
    <row r="2" spans="1:12" ht="18" customHeight="1" x14ac:dyDescent="0.15">
      <c r="L2" s="3" t="str">
        <f>'AM5_s1-2_MPS(input)'!K2</f>
        <v>Reference Number: ID006</v>
      </c>
    </row>
    <row r="3" spans="1:12" ht="27.75" customHeight="1" x14ac:dyDescent="0.15">
      <c r="A3" s="32" t="s">
        <v>133</v>
      </c>
      <c r="B3" s="32"/>
      <c r="C3" s="5"/>
      <c r="D3" s="5"/>
      <c r="E3" s="5"/>
      <c r="F3" s="5"/>
      <c r="G3" s="5"/>
      <c r="H3" s="5"/>
      <c r="I3" s="5"/>
      <c r="J3" s="5"/>
      <c r="K3" s="5"/>
      <c r="L3" s="6"/>
    </row>
    <row r="4" spans="1:12" ht="14.25" customHeight="1" x14ac:dyDescent="0.15"/>
    <row r="5" spans="1:12" ht="15" customHeight="1" x14ac:dyDescent="0.15">
      <c r="A5" s="7" t="s">
        <v>287</v>
      </c>
      <c r="B5" s="7"/>
      <c r="C5" s="7"/>
    </row>
    <row r="6" spans="1:12" ht="15" customHeight="1" x14ac:dyDescent="0.15">
      <c r="A6" s="7"/>
      <c r="B6" s="85" t="s">
        <v>249</v>
      </c>
      <c r="C6" s="19" t="s">
        <v>250</v>
      </c>
      <c r="D6" s="19" t="s">
        <v>251</v>
      </c>
      <c r="E6" s="19" t="s">
        <v>252</v>
      </c>
      <c r="F6" s="19" t="s">
        <v>253</v>
      </c>
      <c r="G6" s="19" t="s">
        <v>254</v>
      </c>
      <c r="H6" s="19" t="s">
        <v>255</v>
      </c>
      <c r="I6" s="19" t="s">
        <v>256</v>
      </c>
      <c r="J6" s="19" t="s">
        <v>257</v>
      </c>
      <c r="K6" s="19" t="s">
        <v>258</v>
      </c>
      <c r="L6" s="19" t="s">
        <v>288</v>
      </c>
    </row>
    <row r="7" spans="1:12" s="9" customFormat="1" ht="30" customHeight="1" x14ac:dyDescent="0.15">
      <c r="B7" s="19" t="s">
        <v>289</v>
      </c>
      <c r="C7" s="19" t="s">
        <v>259</v>
      </c>
      <c r="D7" s="19" t="s">
        <v>260</v>
      </c>
      <c r="E7" s="19" t="s">
        <v>261</v>
      </c>
      <c r="F7" s="19" t="s">
        <v>290</v>
      </c>
      <c r="G7" s="19" t="s">
        <v>232</v>
      </c>
      <c r="H7" s="19" t="s">
        <v>263</v>
      </c>
      <c r="I7" s="19" t="s">
        <v>264</v>
      </c>
      <c r="J7" s="19" t="s">
        <v>265</v>
      </c>
      <c r="K7" s="19" t="s">
        <v>266</v>
      </c>
      <c r="L7" s="19" t="s">
        <v>267</v>
      </c>
    </row>
    <row r="8" spans="1:12" ht="399.95" customHeight="1" x14ac:dyDescent="0.15">
      <c r="B8" s="86"/>
      <c r="C8" s="10">
        <v>1</v>
      </c>
      <c r="D8" s="24" t="s">
        <v>326</v>
      </c>
      <c r="E8" s="20" t="s">
        <v>327</v>
      </c>
      <c r="F8" s="91"/>
      <c r="G8" s="24" t="s">
        <v>239</v>
      </c>
      <c r="H8" s="15" t="s">
        <v>268</v>
      </c>
      <c r="I8" s="15" t="s">
        <v>269</v>
      </c>
      <c r="J8" s="16" t="s">
        <v>328</v>
      </c>
      <c r="K8" s="17" t="s">
        <v>270</v>
      </c>
      <c r="L8" s="18" t="s">
        <v>271</v>
      </c>
    </row>
    <row r="9" spans="1:12" ht="8.25" customHeight="1" x14ac:dyDescent="0.15"/>
    <row r="10" spans="1:12" ht="15" customHeight="1" x14ac:dyDescent="0.15">
      <c r="A10" s="7" t="s">
        <v>291</v>
      </c>
      <c r="B10" s="7"/>
    </row>
    <row r="11" spans="1:12" ht="15" customHeight="1" x14ac:dyDescent="0.15">
      <c r="B11" s="280" t="s">
        <v>249</v>
      </c>
      <c r="C11" s="281"/>
      <c r="D11" s="265" t="s">
        <v>250</v>
      </c>
      <c r="E11" s="265"/>
      <c r="F11" s="19" t="s">
        <v>251</v>
      </c>
      <c r="G11" s="19" t="s">
        <v>252</v>
      </c>
      <c r="H11" s="265" t="s">
        <v>253</v>
      </c>
      <c r="I11" s="265"/>
      <c r="J11" s="265"/>
      <c r="K11" s="265" t="s">
        <v>254</v>
      </c>
      <c r="L11" s="265"/>
    </row>
    <row r="12" spans="1:12" ht="30" customHeight="1" x14ac:dyDescent="0.15">
      <c r="B12" s="280" t="s">
        <v>260</v>
      </c>
      <c r="C12" s="281"/>
      <c r="D12" s="265" t="s">
        <v>261</v>
      </c>
      <c r="E12" s="265"/>
      <c r="F12" s="19" t="s">
        <v>262</v>
      </c>
      <c r="G12" s="19" t="s">
        <v>232</v>
      </c>
      <c r="H12" s="265" t="s">
        <v>264</v>
      </c>
      <c r="I12" s="265"/>
      <c r="J12" s="265"/>
      <c r="K12" s="265" t="s">
        <v>267</v>
      </c>
      <c r="L12" s="265"/>
    </row>
    <row r="13" spans="1:12" ht="111.75" customHeight="1" x14ac:dyDescent="0.15">
      <c r="B13" s="282" t="s">
        <v>242</v>
      </c>
      <c r="C13" s="283"/>
      <c r="D13" s="293" t="s">
        <v>273</v>
      </c>
      <c r="E13" s="294"/>
      <c r="F13" s="119">
        <f>'AM5_s1-2_MPS(input)'!E13</f>
        <v>0.8</v>
      </c>
      <c r="G13" s="24" t="s">
        <v>274</v>
      </c>
      <c r="H13" s="284" t="str">
        <f>'AM5_s1-2_MPS(input)'!G13</f>
        <v>[grid electricity]
The most recent value available at the time of validation is applied and fixed for the monitoring period thereafter. The data is sourced from Updates on Grid Electricity Emission Factors (calculated in year 2013), National Committee on Clean Development Mechanism, Indonesia, unless otherwise instructed by the Joint Committee.
[captive electricity]
CDM approved small scale methodology AMS-I.A</v>
      </c>
      <c r="I13" s="284"/>
      <c r="J13" s="284"/>
      <c r="K13" s="285" t="str">
        <f>'AM5_s1-2_MPS(input)'!J13</f>
        <v>n/a</v>
      </c>
      <c r="L13" s="285"/>
    </row>
    <row r="14" spans="1:12" ht="35.25" customHeight="1" x14ac:dyDescent="0.15">
      <c r="B14" s="282" t="s">
        <v>329</v>
      </c>
      <c r="C14" s="283"/>
      <c r="D14" s="293" t="s">
        <v>323</v>
      </c>
      <c r="E14" s="294"/>
      <c r="F14" s="120">
        <f>'AM5_s1-2_MPS(input)'!E14</f>
        <v>133.33333333333334</v>
      </c>
      <c r="G14" s="24" t="s">
        <v>319</v>
      </c>
      <c r="H14" s="284" t="str">
        <f>'AM5_s1-2_MPS(input)'!G14</f>
        <v>Specifications of project lighting prepared for the quotation or factory acceptance test data by manufacturer.</v>
      </c>
      <c r="I14" s="284"/>
      <c r="J14" s="284"/>
      <c r="K14" s="285" t="str">
        <f>'AM5_s1-2_MPS(input)'!J14</f>
        <v>n/a</v>
      </c>
      <c r="L14" s="285"/>
    </row>
    <row r="15" spans="1:12" ht="35.25" customHeight="1" x14ac:dyDescent="0.15">
      <c r="B15" s="282" t="s">
        <v>330</v>
      </c>
      <c r="C15" s="283"/>
      <c r="D15" s="293" t="s">
        <v>318</v>
      </c>
      <c r="E15" s="294"/>
      <c r="F15" s="120">
        <f>'AM5_s1-2_MPS(input)'!E15</f>
        <v>110</v>
      </c>
      <c r="G15" s="24" t="s">
        <v>319</v>
      </c>
      <c r="H15" s="284" t="str">
        <f>'AM5_s1-2_MPS(input)'!G15</f>
        <v>Nominal value available on product catalogs, specification documents or websites.</v>
      </c>
      <c r="I15" s="284"/>
      <c r="J15" s="284"/>
      <c r="K15" s="285" t="str">
        <f>'AM5_s1-2_MPS(input)'!J15</f>
        <v>n/a</v>
      </c>
      <c r="L15" s="285"/>
    </row>
    <row r="16" spans="1:12" ht="6.75" customHeight="1" x14ac:dyDescent="0.15"/>
    <row r="17" spans="1:11" ht="17.25" customHeight="1" x14ac:dyDescent="0.15">
      <c r="A17" s="25" t="s">
        <v>292</v>
      </c>
      <c r="B17" s="25"/>
      <c r="C17" s="25"/>
    </row>
    <row r="18" spans="1:11" ht="17.25" thickBot="1" x14ac:dyDescent="0.2">
      <c r="B18" s="286" t="s">
        <v>293</v>
      </c>
      <c r="C18" s="286"/>
      <c r="D18" s="287" t="s">
        <v>278</v>
      </c>
      <c r="E18" s="288"/>
      <c r="F18" s="26" t="s">
        <v>232</v>
      </c>
    </row>
    <row r="19" spans="1:11" ht="19.5" thickBot="1" x14ac:dyDescent="0.2">
      <c r="B19" s="289"/>
      <c r="C19" s="290"/>
      <c r="D19" s="299">
        <f>ROUNDDOWN('AM5_s1-2_MRS(calc_process)'!G6,0)</f>
        <v>0</v>
      </c>
      <c r="E19" s="300"/>
      <c r="F19" s="94" t="s">
        <v>233</v>
      </c>
    </row>
    <row r="20" spans="1:11" ht="20.100000000000001" customHeight="1" x14ac:dyDescent="0.15">
      <c r="C20" s="28"/>
      <c r="D20" s="28"/>
      <c r="G20" s="29"/>
      <c r="H20" s="29"/>
    </row>
    <row r="21" spans="1:11" ht="15" customHeight="1" x14ac:dyDescent="0.15">
      <c r="A21" s="7" t="s">
        <v>279</v>
      </c>
      <c r="B21" s="7"/>
    </row>
    <row r="22" spans="1:11" ht="15" customHeight="1" x14ac:dyDescent="0.15">
      <c r="B22" s="121" t="s">
        <v>280</v>
      </c>
      <c r="C22" s="121" t="s">
        <v>281</v>
      </c>
      <c r="D22" s="122"/>
      <c r="E22" s="122"/>
      <c r="F22" s="122"/>
      <c r="G22" s="122"/>
      <c r="H22" s="122"/>
      <c r="I22" s="122"/>
      <c r="J22" s="123"/>
      <c r="K22" s="31"/>
    </row>
    <row r="23" spans="1:11" ht="15" customHeight="1" x14ac:dyDescent="0.15">
      <c r="B23" s="121" t="s">
        <v>282</v>
      </c>
      <c r="C23" s="121" t="s">
        <v>283</v>
      </c>
      <c r="D23" s="122"/>
      <c r="E23" s="122"/>
      <c r="F23" s="122"/>
      <c r="G23" s="122"/>
      <c r="H23" s="122"/>
      <c r="I23" s="122"/>
      <c r="J23" s="123"/>
      <c r="K23" s="31"/>
    </row>
    <row r="24" spans="1:11" ht="15" customHeight="1" x14ac:dyDescent="0.15">
      <c r="B24" s="121" t="s">
        <v>268</v>
      </c>
      <c r="C24" s="121" t="s">
        <v>284</v>
      </c>
      <c r="D24" s="122"/>
      <c r="E24" s="122"/>
      <c r="F24" s="122"/>
      <c r="G24" s="122"/>
      <c r="H24" s="122"/>
      <c r="I24" s="122"/>
      <c r="J24" s="123"/>
      <c r="K24" s="31"/>
    </row>
  </sheetData>
  <sheetProtection password="C7C3" sheet="1" objects="1" scenarios="1" formatCells="0" formatRows="0"/>
  <mergeCells count="24">
    <mergeCell ref="B11:C11"/>
    <mergeCell ref="D11:E11"/>
    <mergeCell ref="H11:J11"/>
    <mergeCell ref="K11:L11"/>
    <mergeCell ref="B12:C12"/>
    <mergeCell ref="D12:E12"/>
    <mergeCell ref="H12:J12"/>
    <mergeCell ref="K12:L12"/>
    <mergeCell ref="K15:L15"/>
    <mergeCell ref="B18:C18"/>
    <mergeCell ref="D18:E18"/>
    <mergeCell ref="B13:C13"/>
    <mergeCell ref="D13:E13"/>
    <mergeCell ref="H13:J13"/>
    <mergeCell ref="K13:L13"/>
    <mergeCell ref="B14:C14"/>
    <mergeCell ref="D14:E14"/>
    <mergeCell ref="H14:J14"/>
    <mergeCell ref="K14:L14"/>
    <mergeCell ref="B19:C19"/>
    <mergeCell ref="D19:E19"/>
    <mergeCell ref="B15:C15"/>
    <mergeCell ref="D15:E15"/>
    <mergeCell ref="H15:J15"/>
  </mergeCells>
  <phoneticPr fontId="6"/>
  <pageMargins left="0.70866141732283472" right="0.70866141732283472" top="0.74803149606299213" bottom="0.74803149606299213" header="0.31496062992125984" footer="0.31496062992125984"/>
  <pageSetup paperSize="9" scale="58" orientation="landscape" r:id="rId1"/>
  <headerFooter>
    <oddFooter>&amp;C&amp;"Arial,標準"II-4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tabColor theme="5" tint="0.39997558519241921"/>
    <pageSetUpPr fitToPage="1"/>
  </sheetPr>
  <dimension ref="A1:K22"/>
  <sheetViews>
    <sheetView showGridLines="0" view="pageBreakPreview" zoomScale="80" zoomScaleNormal="100" zoomScaleSheetLayoutView="80" workbookViewId="0"/>
  </sheetViews>
  <sheetFormatPr defaultRowHeight="14.25" x14ac:dyDescent="0.15"/>
  <cols>
    <col min="1" max="4" width="3.625" style="1" customWidth="1"/>
    <col min="5" max="5" width="47.125" style="1" customWidth="1"/>
    <col min="6" max="7" width="12.625" style="1" customWidth="1"/>
    <col min="8" max="8" width="10.875" style="1" customWidth="1"/>
    <col min="9" max="9" width="11.625" style="33" customWidth="1"/>
    <col min="10" max="16384" width="9" style="1"/>
  </cols>
  <sheetData>
    <row r="1" spans="1:11" ht="18" customHeight="1" x14ac:dyDescent="0.15">
      <c r="I1" s="2" t="str">
        <f>'AM5_s1-2_MPS(input)'!K1</f>
        <v>Monitoring Spreadsheet: JCM_ID_AM005_ver02.0</v>
      </c>
    </row>
    <row r="2" spans="1:11" ht="18" customHeight="1" x14ac:dyDescent="0.15">
      <c r="I2" s="3" t="str">
        <f>'AM5_s1-2_MPS(input)'!K2</f>
        <v>Reference Number: ID006</v>
      </c>
    </row>
    <row r="3" spans="1:11" ht="27.75" customHeight="1" x14ac:dyDescent="0.15">
      <c r="A3" s="277" t="s">
        <v>228</v>
      </c>
      <c r="B3" s="277"/>
      <c r="C3" s="277"/>
      <c r="D3" s="277"/>
      <c r="E3" s="277"/>
      <c r="F3" s="277"/>
      <c r="G3" s="277"/>
      <c r="H3" s="277"/>
      <c r="I3" s="277"/>
    </row>
    <row r="4" spans="1:11" ht="11.25" customHeight="1" x14ac:dyDescent="0.15"/>
    <row r="5" spans="1:11" ht="18.75" customHeight="1" thickBot="1" x14ac:dyDescent="0.2">
      <c r="A5" s="34" t="s">
        <v>229</v>
      </c>
      <c r="B5" s="35"/>
      <c r="C5" s="35"/>
      <c r="D5" s="35"/>
      <c r="E5" s="36"/>
      <c r="F5" s="26" t="s">
        <v>230</v>
      </c>
      <c r="G5" s="37" t="s">
        <v>231</v>
      </c>
      <c r="H5" s="26" t="s">
        <v>232</v>
      </c>
      <c r="I5" s="38" t="s">
        <v>85</v>
      </c>
    </row>
    <row r="6" spans="1:11" ht="18.75" customHeight="1" thickBot="1" x14ac:dyDescent="0.2">
      <c r="A6" s="39"/>
      <c r="B6" s="95" t="s">
        <v>315</v>
      </c>
      <c r="C6" s="95"/>
      <c r="D6" s="95"/>
      <c r="E6" s="95"/>
      <c r="F6" s="96"/>
      <c r="G6" s="107">
        <f>G10-G16</f>
        <v>0</v>
      </c>
      <c r="H6" s="97" t="s">
        <v>316</v>
      </c>
      <c r="I6" s="50" t="s">
        <v>317</v>
      </c>
    </row>
    <row r="7" spans="1:11" ht="18.75" customHeight="1" x14ac:dyDescent="0.15">
      <c r="A7" s="34" t="s">
        <v>234</v>
      </c>
      <c r="B7" s="98"/>
      <c r="C7" s="98"/>
      <c r="D7" s="98"/>
      <c r="E7" s="99"/>
      <c r="F7" s="99"/>
      <c r="G7" s="100"/>
      <c r="H7" s="101"/>
      <c r="I7" s="102"/>
      <c r="J7" s="45"/>
      <c r="K7" s="45"/>
    </row>
    <row r="8" spans="1:11" ht="18.75" customHeight="1" x14ac:dyDescent="0.15">
      <c r="A8" s="44"/>
      <c r="B8" s="278" t="s">
        <v>318</v>
      </c>
      <c r="C8" s="278"/>
      <c r="D8" s="278"/>
      <c r="E8" s="278"/>
      <c r="F8" s="103"/>
      <c r="G8" s="104">
        <f>'AM5_s1-2_MRS(input)'!F15</f>
        <v>110</v>
      </c>
      <c r="H8" s="105" t="s">
        <v>319</v>
      </c>
      <c r="I8" s="50" t="s">
        <v>320</v>
      </c>
      <c r="J8" s="45"/>
      <c r="K8" s="45"/>
    </row>
    <row r="9" spans="1:11" ht="18.75" customHeight="1" thickBot="1" x14ac:dyDescent="0.2">
      <c r="A9" s="34" t="s">
        <v>235</v>
      </c>
      <c r="B9" s="36"/>
      <c r="C9" s="35"/>
      <c r="D9" s="26"/>
      <c r="E9" s="26"/>
      <c r="F9" s="26"/>
      <c r="G9" s="34"/>
      <c r="H9" s="26"/>
      <c r="I9" s="26"/>
    </row>
    <row r="10" spans="1:11" ht="18.75" customHeight="1" thickBot="1" x14ac:dyDescent="0.2">
      <c r="A10" s="46"/>
      <c r="B10" s="52" t="s">
        <v>236</v>
      </c>
      <c r="C10" s="40"/>
      <c r="D10" s="40"/>
      <c r="E10" s="40"/>
      <c r="F10" s="106"/>
      <c r="G10" s="107">
        <f>G11*(G12/G13)*G14</f>
        <v>0</v>
      </c>
      <c r="H10" s="42" t="s">
        <v>233</v>
      </c>
      <c r="I10" s="43" t="s">
        <v>237</v>
      </c>
    </row>
    <row r="11" spans="1:11" ht="33" customHeight="1" x14ac:dyDescent="0.15">
      <c r="A11" s="46"/>
      <c r="B11" s="54"/>
      <c r="C11" s="274" t="s">
        <v>321</v>
      </c>
      <c r="D11" s="275"/>
      <c r="E11" s="276"/>
      <c r="F11" s="47" t="s">
        <v>238</v>
      </c>
      <c r="G11" s="108">
        <f>'AM5_s1-2_MRS(input)'!F8</f>
        <v>0</v>
      </c>
      <c r="H11" s="57" t="s">
        <v>239</v>
      </c>
      <c r="I11" s="43" t="s">
        <v>322</v>
      </c>
    </row>
    <row r="12" spans="1:11" ht="18.75" customHeight="1" x14ac:dyDescent="0.15">
      <c r="A12" s="46"/>
      <c r="B12" s="54"/>
      <c r="C12" s="109" t="s">
        <v>323</v>
      </c>
      <c r="D12" s="109"/>
      <c r="E12" s="109"/>
      <c r="F12" s="47"/>
      <c r="G12" s="110">
        <f>'AM5_s1-2_MRS(input)'!F14</f>
        <v>133.33333333333334</v>
      </c>
      <c r="H12" s="111" t="s">
        <v>319</v>
      </c>
      <c r="I12" s="50" t="s">
        <v>324</v>
      </c>
    </row>
    <row r="13" spans="1:11" ht="18.75" customHeight="1" x14ac:dyDescent="0.15">
      <c r="A13" s="46"/>
      <c r="B13" s="54"/>
      <c r="C13" s="109" t="s">
        <v>318</v>
      </c>
      <c r="D13" s="109"/>
      <c r="E13" s="112"/>
      <c r="F13" s="47"/>
      <c r="G13" s="113">
        <f>'AM5_s1-2_MRS(input)'!F15</f>
        <v>110</v>
      </c>
      <c r="H13" s="105" t="s">
        <v>319</v>
      </c>
      <c r="I13" s="50" t="s">
        <v>320</v>
      </c>
    </row>
    <row r="14" spans="1:11" ht="18.75" customHeight="1" x14ac:dyDescent="0.15">
      <c r="A14" s="39"/>
      <c r="B14" s="65"/>
      <c r="C14" s="59" t="s">
        <v>240</v>
      </c>
      <c r="D14" s="59"/>
      <c r="E14" s="59"/>
      <c r="F14" s="47" t="s">
        <v>238</v>
      </c>
      <c r="G14" s="66">
        <f>'AM5_s1-2_MRS(input)'!F13</f>
        <v>0.8</v>
      </c>
      <c r="H14" s="62" t="s">
        <v>241</v>
      </c>
      <c r="I14" s="43" t="s">
        <v>242</v>
      </c>
    </row>
    <row r="15" spans="1:11" ht="18.75" customHeight="1" thickBot="1" x14ac:dyDescent="0.2">
      <c r="A15" s="34" t="s">
        <v>243</v>
      </c>
      <c r="B15" s="35"/>
      <c r="C15" s="35"/>
      <c r="D15" s="35"/>
      <c r="E15" s="36"/>
      <c r="F15" s="26"/>
      <c r="G15" s="34"/>
      <c r="H15" s="26"/>
      <c r="I15" s="26"/>
    </row>
    <row r="16" spans="1:11" ht="18.75" customHeight="1" thickBot="1" x14ac:dyDescent="0.2">
      <c r="A16" s="46"/>
      <c r="B16" s="67" t="s">
        <v>244</v>
      </c>
      <c r="C16" s="68"/>
      <c r="D16" s="68"/>
      <c r="E16" s="68"/>
      <c r="F16" s="106"/>
      <c r="G16" s="107">
        <f>G17*G18</f>
        <v>0</v>
      </c>
      <c r="H16" s="42" t="s">
        <v>233</v>
      </c>
      <c r="I16" s="43" t="s">
        <v>245</v>
      </c>
    </row>
    <row r="17" spans="1:9" ht="33" customHeight="1" x14ac:dyDescent="0.15">
      <c r="A17" s="46"/>
      <c r="B17" s="54"/>
      <c r="C17" s="274" t="s">
        <v>321</v>
      </c>
      <c r="D17" s="275"/>
      <c r="E17" s="276"/>
      <c r="F17" s="47" t="s">
        <v>238</v>
      </c>
      <c r="G17" s="114">
        <f>'AM5_s1-2_MRS(input)'!F8</f>
        <v>0</v>
      </c>
      <c r="H17" s="57" t="s">
        <v>239</v>
      </c>
      <c r="I17" s="43" t="s">
        <v>322</v>
      </c>
    </row>
    <row r="18" spans="1:9" ht="18.75" customHeight="1" x14ac:dyDescent="0.15">
      <c r="A18" s="39"/>
      <c r="B18" s="65"/>
      <c r="C18" s="71" t="s">
        <v>240</v>
      </c>
      <c r="D18" s="71"/>
      <c r="E18" s="71"/>
      <c r="F18" s="70" t="s">
        <v>238</v>
      </c>
      <c r="G18" s="73">
        <f>'AM5_s1-2_MRS(input)'!F13</f>
        <v>0.8</v>
      </c>
      <c r="H18" s="62" t="s">
        <v>241</v>
      </c>
      <c r="I18" s="43" t="s">
        <v>242</v>
      </c>
    </row>
    <row r="19" spans="1:9" ht="15" x14ac:dyDescent="0.15">
      <c r="A19" s="74"/>
      <c r="B19" s="74"/>
      <c r="C19" s="74"/>
      <c r="D19" s="74"/>
      <c r="E19" s="115"/>
      <c r="F19" s="76"/>
      <c r="G19" s="77"/>
      <c r="H19" s="77"/>
      <c r="I19" s="78"/>
    </row>
    <row r="20" spans="1:9" ht="21.75" customHeight="1" x14ac:dyDescent="0.15">
      <c r="E20" s="74" t="s">
        <v>246</v>
      </c>
      <c r="F20" s="28"/>
    </row>
    <row r="21" spans="1:9" ht="21.75" customHeight="1" x14ac:dyDescent="0.15">
      <c r="E21" s="116" t="s">
        <v>318</v>
      </c>
      <c r="F21" s="117">
        <v>110</v>
      </c>
      <c r="G21" s="118" t="s">
        <v>319</v>
      </c>
      <c r="H21" s="74"/>
    </row>
    <row r="22" spans="1:9" s="33" customFormat="1" x14ac:dyDescent="0.15">
      <c r="E22" s="74"/>
      <c r="F22" s="74"/>
      <c r="G22" s="74"/>
      <c r="H22" s="74"/>
    </row>
  </sheetData>
  <sheetProtection password="C7C3" sheet="1" objects="1" scenarios="1"/>
  <mergeCells count="4">
    <mergeCell ref="A3:I3"/>
    <mergeCell ref="B8:E8"/>
    <mergeCell ref="C11:E11"/>
    <mergeCell ref="C17:E17"/>
  </mergeCells>
  <phoneticPr fontId="6"/>
  <pageMargins left="0.70866141732283472" right="0.70866141732283472" top="0.74803149606299213" bottom="0.74803149606299213" header="0.31496062992125984" footer="0.31496062992125984"/>
  <pageSetup paperSize="9" scale="81" fitToHeight="0" orientation="portrait" r:id="rId1"/>
  <headerFooter>
    <oddFooter>&amp;C&amp;"Arial,標準"II-5</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tabColor theme="3" tint="0.39997558519241921"/>
    <pageSetUpPr fitToPage="1"/>
  </sheetPr>
  <dimension ref="A1:K24"/>
  <sheetViews>
    <sheetView showGridLines="0" view="pageBreakPreview" zoomScale="60" zoomScaleNormal="60" workbookViewId="0"/>
  </sheetViews>
  <sheetFormatPr defaultRowHeight="14.25" x14ac:dyDescent="0.15"/>
  <cols>
    <col min="1" max="1" width="2.625" style="1" customWidth="1"/>
    <col min="2" max="2" width="11.75" style="1" customWidth="1"/>
    <col min="3" max="3" width="13.625" style="1" customWidth="1"/>
    <col min="4" max="4" width="21.625" style="1" customWidth="1"/>
    <col min="5" max="6" width="10.625" style="1" customWidth="1"/>
    <col min="7" max="7" width="11.625" style="1" customWidth="1"/>
    <col min="8" max="8" width="10.25" style="1" customWidth="1"/>
    <col min="9" max="9" width="63.5" style="1" customWidth="1"/>
    <col min="10" max="10" width="12.625" style="1" customWidth="1"/>
    <col min="11" max="11" width="11.5" style="1" customWidth="1"/>
    <col min="12" max="16384" width="9" style="1"/>
  </cols>
  <sheetData>
    <row r="1" spans="1:11" ht="18" customHeight="1" x14ac:dyDescent="0.15">
      <c r="K1" s="2" t="s">
        <v>331</v>
      </c>
    </row>
    <row r="2" spans="1:11" ht="18" customHeight="1" x14ac:dyDescent="0.15">
      <c r="K2" s="3" t="s">
        <v>576</v>
      </c>
    </row>
    <row r="3" spans="1:11" ht="27.75" customHeight="1" x14ac:dyDescent="0.15">
      <c r="A3" s="32" t="s">
        <v>247</v>
      </c>
      <c r="B3" s="5"/>
      <c r="C3" s="5"/>
      <c r="D3" s="5"/>
      <c r="E3" s="5"/>
      <c r="F3" s="5"/>
      <c r="G3" s="5"/>
      <c r="H3" s="5"/>
      <c r="I3" s="5"/>
      <c r="J3" s="5"/>
      <c r="K3" s="6"/>
    </row>
    <row r="4" spans="1:11" ht="14.25" customHeight="1" x14ac:dyDescent="0.15"/>
    <row r="5" spans="1:11" ht="15" customHeight="1" x14ac:dyDescent="0.15">
      <c r="A5" s="7" t="s">
        <v>248</v>
      </c>
      <c r="B5" s="7"/>
    </row>
    <row r="6" spans="1:11" ht="15" customHeight="1" x14ac:dyDescent="0.15">
      <c r="A6" s="7"/>
      <c r="B6" s="19" t="s">
        <v>249</v>
      </c>
      <c r="C6" s="19" t="s">
        <v>250</v>
      </c>
      <c r="D6" s="19" t="s">
        <v>251</v>
      </c>
      <c r="E6" s="19" t="s">
        <v>252</v>
      </c>
      <c r="F6" s="19" t="s">
        <v>332</v>
      </c>
      <c r="G6" s="19" t="s">
        <v>333</v>
      </c>
      <c r="H6" s="19" t="s">
        <v>255</v>
      </c>
      <c r="I6" s="19" t="s">
        <v>256</v>
      </c>
      <c r="J6" s="19" t="s">
        <v>257</v>
      </c>
      <c r="K6" s="19" t="s">
        <v>258</v>
      </c>
    </row>
    <row r="7" spans="1:11" s="9" customFormat="1" ht="30" customHeight="1" x14ac:dyDescent="0.15">
      <c r="B7" s="19" t="s">
        <v>259</v>
      </c>
      <c r="C7" s="19" t="s">
        <v>260</v>
      </c>
      <c r="D7" s="19" t="s">
        <v>261</v>
      </c>
      <c r="E7" s="19" t="s">
        <v>262</v>
      </c>
      <c r="F7" s="19" t="s">
        <v>232</v>
      </c>
      <c r="G7" s="19" t="s">
        <v>263</v>
      </c>
      <c r="H7" s="19" t="s">
        <v>264</v>
      </c>
      <c r="I7" s="19" t="s">
        <v>265</v>
      </c>
      <c r="J7" s="19" t="s">
        <v>266</v>
      </c>
      <c r="K7" s="19" t="s">
        <v>267</v>
      </c>
    </row>
    <row r="8" spans="1:11" ht="399.95" customHeight="1" x14ac:dyDescent="0.15">
      <c r="B8" s="10">
        <v>1</v>
      </c>
      <c r="C8" s="24" t="s">
        <v>326</v>
      </c>
      <c r="D8" s="20" t="s">
        <v>327</v>
      </c>
      <c r="E8" s="91">
        <v>65.479485714285715</v>
      </c>
      <c r="F8" s="24" t="s">
        <v>239</v>
      </c>
      <c r="G8" s="15" t="s">
        <v>268</v>
      </c>
      <c r="H8" s="15" t="s">
        <v>269</v>
      </c>
      <c r="I8" s="16" t="s">
        <v>328</v>
      </c>
      <c r="J8" s="17" t="s">
        <v>270</v>
      </c>
      <c r="K8" s="18" t="s">
        <v>271</v>
      </c>
    </row>
    <row r="9" spans="1:11" ht="8.25" customHeight="1" x14ac:dyDescent="0.15"/>
    <row r="10" spans="1:11" ht="15" customHeight="1" x14ac:dyDescent="0.15">
      <c r="A10" s="7" t="s">
        <v>272</v>
      </c>
    </row>
    <row r="11" spans="1:11" ht="15" customHeight="1" x14ac:dyDescent="0.15">
      <c r="B11" s="19" t="s">
        <v>249</v>
      </c>
      <c r="C11" s="265" t="s">
        <v>250</v>
      </c>
      <c r="D11" s="265"/>
      <c r="E11" s="19" t="s">
        <v>251</v>
      </c>
      <c r="F11" s="19" t="s">
        <v>252</v>
      </c>
      <c r="G11" s="265" t="s">
        <v>253</v>
      </c>
      <c r="H11" s="265"/>
      <c r="I11" s="265"/>
      <c r="J11" s="265" t="s">
        <v>254</v>
      </c>
      <c r="K11" s="265"/>
    </row>
    <row r="12" spans="1:11" ht="30" customHeight="1" x14ac:dyDescent="0.15">
      <c r="B12" s="19" t="s">
        <v>260</v>
      </c>
      <c r="C12" s="265" t="s">
        <v>261</v>
      </c>
      <c r="D12" s="265"/>
      <c r="E12" s="19" t="s">
        <v>262</v>
      </c>
      <c r="F12" s="19" t="s">
        <v>232</v>
      </c>
      <c r="G12" s="265" t="s">
        <v>264</v>
      </c>
      <c r="H12" s="265"/>
      <c r="I12" s="265"/>
      <c r="J12" s="265" t="s">
        <v>267</v>
      </c>
      <c r="K12" s="265"/>
    </row>
    <row r="13" spans="1:11" ht="111.75" customHeight="1" x14ac:dyDescent="0.15">
      <c r="B13" s="24" t="s">
        <v>242</v>
      </c>
      <c r="C13" s="293" t="s">
        <v>273</v>
      </c>
      <c r="D13" s="294"/>
      <c r="E13" s="92">
        <v>0.8</v>
      </c>
      <c r="F13" s="24" t="s">
        <v>274</v>
      </c>
      <c r="G13" s="267" t="s">
        <v>275</v>
      </c>
      <c r="H13" s="267"/>
      <c r="I13" s="267"/>
      <c r="J13" s="268" t="s">
        <v>271</v>
      </c>
      <c r="K13" s="268"/>
    </row>
    <row r="14" spans="1:11" ht="35.25" customHeight="1" x14ac:dyDescent="0.15">
      <c r="B14" s="24" t="s">
        <v>329</v>
      </c>
      <c r="C14" s="293" t="s">
        <v>323</v>
      </c>
      <c r="D14" s="294"/>
      <c r="E14" s="91">
        <f>3200/23.2</f>
        <v>137.93103448275863</v>
      </c>
      <c r="F14" s="24" t="s">
        <v>319</v>
      </c>
      <c r="G14" s="267" t="s">
        <v>334</v>
      </c>
      <c r="H14" s="267"/>
      <c r="I14" s="267"/>
      <c r="J14" s="268" t="s">
        <v>271</v>
      </c>
      <c r="K14" s="268"/>
    </row>
    <row r="15" spans="1:11" ht="35.25" customHeight="1" x14ac:dyDescent="0.15">
      <c r="B15" s="24" t="s">
        <v>330</v>
      </c>
      <c r="C15" s="293" t="s">
        <v>318</v>
      </c>
      <c r="D15" s="294"/>
      <c r="E15" s="93">
        <v>110</v>
      </c>
      <c r="F15" s="24" t="s">
        <v>319</v>
      </c>
      <c r="G15" s="267" t="s">
        <v>276</v>
      </c>
      <c r="H15" s="267"/>
      <c r="I15" s="267"/>
      <c r="J15" s="268" t="s">
        <v>271</v>
      </c>
      <c r="K15" s="268"/>
    </row>
    <row r="16" spans="1:11" ht="6.75" customHeight="1" x14ac:dyDescent="0.15"/>
    <row r="17" spans="1:10" ht="17.25" customHeight="1" x14ac:dyDescent="0.15">
      <c r="A17" s="25" t="s">
        <v>277</v>
      </c>
      <c r="B17" s="25"/>
    </row>
    <row r="18" spans="1:10" ht="17.25" thickBot="1" x14ac:dyDescent="0.2">
      <c r="B18" s="295" t="s">
        <v>278</v>
      </c>
      <c r="C18" s="296"/>
      <c r="D18" s="26" t="s">
        <v>232</v>
      </c>
    </row>
    <row r="19" spans="1:10" ht="19.5" thickBot="1" x14ac:dyDescent="0.2">
      <c r="B19" s="297">
        <f>ROUNDDOWN('AM5_s3-12_MPS(calc_process)'!G6,0)</f>
        <v>13</v>
      </c>
      <c r="C19" s="298"/>
      <c r="D19" s="94" t="s">
        <v>233</v>
      </c>
    </row>
    <row r="20" spans="1:10" ht="20.100000000000001" customHeight="1" x14ac:dyDescent="0.15">
      <c r="B20" s="28"/>
      <c r="C20" s="28"/>
      <c r="F20" s="29"/>
      <c r="G20" s="29"/>
    </row>
    <row r="21" spans="1:10" ht="15" customHeight="1" x14ac:dyDescent="0.15">
      <c r="A21" s="7" t="s">
        <v>279</v>
      </c>
    </row>
    <row r="22" spans="1:10" ht="15" customHeight="1" x14ac:dyDescent="0.15">
      <c r="B22" s="30" t="s">
        <v>280</v>
      </c>
      <c r="C22" s="72" t="s">
        <v>281</v>
      </c>
      <c r="D22" s="72"/>
      <c r="E22" s="72"/>
      <c r="F22" s="72"/>
      <c r="G22" s="72"/>
      <c r="H22" s="72"/>
      <c r="I22" s="72"/>
      <c r="J22" s="31"/>
    </row>
    <row r="23" spans="1:10" ht="15" customHeight="1" x14ac:dyDescent="0.15">
      <c r="B23" s="30" t="s">
        <v>282</v>
      </c>
      <c r="C23" s="72" t="s">
        <v>283</v>
      </c>
      <c r="D23" s="72"/>
      <c r="E23" s="72"/>
      <c r="F23" s="72"/>
      <c r="G23" s="72"/>
      <c r="H23" s="72"/>
      <c r="I23" s="72"/>
      <c r="J23" s="31"/>
    </row>
    <row r="24" spans="1:10" ht="15" customHeight="1" x14ac:dyDescent="0.15">
      <c r="B24" s="30" t="s">
        <v>268</v>
      </c>
      <c r="C24" s="72" t="s">
        <v>284</v>
      </c>
      <c r="D24" s="72"/>
      <c r="E24" s="72"/>
      <c r="F24" s="72"/>
      <c r="G24" s="72"/>
      <c r="H24" s="72"/>
      <c r="I24" s="72"/>
      <c r="J24" s="31"/>
    </row>
  </sheetData>
  <sheetProtection password="C7C3" sheet="1" objects="1" scenarios="1" formatCells="0" formatRows="0"/>
  <mergeCells count="17">
    <mergeCell ref="C11:D11"/>
    <mergeCell ref="G11:I11"/>
    <mergeCell ref="J11:K11"/>
    <mergeCell ref="C12:D12"/>
    <mergeCell ref="G12:I12"/>
    <mergeCell ref="J12:K12"/>
    <mergeCell ref="C13:D13"/>
    <mergeCell ref="G13:I13"/>
    <mergeCell ref="J13:K13"/>
    <mergeCell ref="C14:D14"/>
    <mergeCell ref="G14:I14"/>
    <mergeCell ref="J14:K14"/>
    <mergeCell ref="C15:D15"/>
    <mergeCell ref="G15:I15"/>
    <mergeCell ref="J15:K15"/>
    <mergeCell ref="B18:C18"/>
    <mergeCell ref="B19:C19"/>
  </mergeCells>
  <phoneticPr fontId="6"/>
  <pageMargins left="0.70866141732283472" right="0.70866141732283472" top="0.74803149606299213" bottom="0.74803149606299213" header="0.31496062992125984" footer="0.31496062992125984"/>
  <pageSetup paperSize="9" scale="58" orientation="landscape" r:id="rId1"/>
  <headerFooter>
    <oddFooter>&amp;C&amp;"Arial,標準"II-1</oddFooter>
  </headerFooter>
  <rowBreaks count="1" manualBreakCount="1">
    <brk id="16" max="10"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tabColor theme="3" tint="0.39997558519241921"/>
    <pageSetUpPr fitToPage="1"/>
  </sheetPr>
  <dimension ref="A1:K22"/>
  <sheetViews>
    <sheetView showGridLines="0" view="pageBreakPreview" zoomScale="80" zoomScaleNormal="100" zoomScaleSheetLayoutView="80" workbookViewId="0"/>
  </sheetViews>
  <sheetFormatPr defaultRowHeight="14.25" x14ac:dyDescent="0.15"/>
  <cols>
    <col min="1" max="4" width="3.625" style="1" customWidth="1"/>
    <col min="5" max="5" width="47.125" style="1" customWidth="1"/>
    <col min="6" max="7" width="12.625" style="1" customWidth="1"/>
    <col min="8" max="8" width="10.875" style="1" customWidth="1"/>
    <col min="9" max="9" width="11.625" style="33" customWidth="1"/>
    <col min="10" max="16384" width="9" style="1"/>
  </cols>
  <sheetData>
    <row r="1" spans="1:11" ht="18" customHeight="1" x14ac:dyDescent="0.15">
      <c r="I1" s="2" t="str">
        <f>'AM5_s3-12_MPS(input)'!K1</f>
        <v>Monitoring Spreadsheet: JCM_ID_AM005_ver02.0</v>
      </c>
    </row>
    <row r="2" spans="1:11" ht="18" customHeight="1" x14ac:dyDescent="0.15">
      <c r="I2" s="3" t="str">
        <f>'AM5_s3-12_MPS(input)'!K2</f>
        <v>Reference Number: ID006</v>
      </c>
    </row>
    <row r="3" spans="1:11" ht="27.75" customHeight="1" x14ac:dyDescent="0.15">
      <c r="A3" s="277" t="s">
        <v>285</v>
      </c>
      <c r="B3" s="277"/>
      <c r="C3" s="277"/>
      <c r="D3" s="277"/>
      <c r="E3" s="277"/>
      <c r="F3" s="277"/>
      <c r="G3" s="277"/>
      <c r="H3" s="277"/>
      <c r="I3" s="277"/>
    </row>
    <row r="4" spans="1:11" ht="11.25" customHeight="1" x14ac:dyDescent="0.15"/>
    <row r="5" spans="1:11" ht="18.75" customHeight="1" thickBot="1" x14ac:dyDescent="0.2">
      <c r="A5" s="34" t="s">
        <v>229</v>
      </c>
      <c r="B5" s="35"/>
      <c r="C5" s="35"/>
      <c r="D5" s="35"/>
      <c r="E5" s="36"/>
      <c r="F5" s="26" t="s">
        <v>230</v>
      </c>
      <c r="G5" s="37" t="s">
        <v>231</v>
      </c>
      <c r="H5" s="26" t="s">
        <v>232</v>
      </c>
      <c r="I5" s="38" t="s">
        <v>85</v>
      </c>
    </row>
    <row r="6" spans="1:11" ht="18.75" customHeight="1" thickBot="1" x14ac:dyDescent="0.2">
      <c r="A6" s="39"/>
      <c r="B6" s="95" t="s">
        <v>315</v>
      </c>
      <c r="C6" s="95"/>
      <c r="D6" s="95"/>
      <c r="E6" s="95"/>
      <c r="F6" s="96"/>
      <c r="G6" s="107">
        <f>G10-G16</f>
        <v>13.301161988356483</v>
      </c>
      <c r="H6" s="97" t="s">
        <v>316</v>
      </c>
      <c r="I6" s="50" t="s">
        <v>317</v>
      </c>
    </row>
    <row r="7" spans="1:11" ht="18.75" customHeight="1" x14ac:dyDescent="0.15">
      <c r="A7" s="34" t="s">
        <v>234</v>
      </c>
      <c r="B7" s="98"/>
      <c r="C7" s="98"/>
      <c r="D7" s="98"/>
      <c r="E7" s="99"/>
      <c r="F7" s="99"/>
      <c r="G7" s="100"/>
      <c r="H7" s="101"/>
      <c r="I7" s="102"/>
      <c r="J7" s="45"/>
      <c r="K7" s="45"/>
    </row>
    <row r="8" spans="1:11" ht="18.75" customHeight="1" x14ac:dyDescent="0.15">
      <c r="A8" s="44"/>
      <c r="B8" s="278" t="s">
        <v>318</v>
      </c>
      <c r="C8" s="278"/>
      <c r="D8" s="278"/>
      <c r="E8" s="278"/>
      <c r="F8" s="103"/>
      <c r="G8" s="104">
        <f>'AM5_s3-12_MPS(input)'!E15</f>
        <v>110</v>
      </c>
      <c r="H8" s="105" t="s">
        <v>319</v>
      </c>
      <c r="I8" s="50" t="s">
        <v>320</v>
      </c>
      <c r="J8" s="45"/>
      <c r="K8" s="45"/>
    </row>
    <row r="9" spans="1:11" ht="18.75" customHeight="1" thickBot="1" x14ac:dyDescent="0.2">
      <c r="A9" s="34" t="s">
        <v>235</v>
      </c>
      <c r="B9" s="36"/>
      <c r="C9" s="35"/>
      <c r="D9" s="26"/>
      <c r="E9" s="26"/>
      <c r="F9" s="26"/>
      <c r="G9" s="34"/>
      <c r="H9" s="26"/>
      <c r="I9" s="26"/>
    </row>
    <row r="10" spans="1:11" ht="18.75" customHeight="1" thickBot="1" x14ac:dyDescent="0.2">
      <c r="A10" s="46"/>
      <c r="B10" s="52" t="s">
        <v>236</v>
      </c>
      <c r="C10" s="40"/>
      <c r="D10" s="40"/>
      <c r="E10" s="40"/>
      <c r="F10" s="106"/>
      <c r="G10" s="107">
        <f>G11*(G12/G13)*G14</f>
        <v>65.684750559785058</v>
      </c>
      <c r="H10" s="42" t="s">
        <v>233</v>
      </c>
      <c r="I10" s="43" t="s">
        <v>237</v>
      </c>
    </row>
    <row r="11" spans="1:11" ht="33" customHeight="1" x14ac:dyDescent="0.15">
      <c r="A11" s="46"/>
      <c r="B11" s="54"/>
      <c r="C11" s="274" t="s">
        <v>321</v>
      </c>
      <c r="D11" s="275"/>
      <c r="E11" s="276"/>
      <c r="F11" s="47" t="s">
        <v>238</v>
      </c>
      <c r="G11" s="108">
        <f>'AM5_s3-12_MPS(input)'!E8</f>
        <v>65.479485714285715</v>
      </c>
      <c r="H11" s="57" t="s">
        <v>239</v>
      </c>
      <c r="I11" s="43" t="s">
        <v>322</v>
      </c>
    </row>
    <row r="12" spans="1:11" ht="18.75" customHeight="1" x14ac:dyDescent="0.15">
      <c r="A12" s="46"/>
      <c r="B12" s="54"/>
      <c r="C12" s="109" t="s">
        <v>323</v>
      </c>
      <c r="D12" s="109"/>
      <c r="E12" s="109"/>
      <c r="F12" s="47"/>
      <c r="G12" s="110">
        <f>'AM5_s3-12_MPS(input)'!E14</f>
        <v>137.93103448275863</v>
      </c>
      <c r="H12" s="111" t="s">
        <v>319</v>
      </c>
      <c r="I12" s="50" t="s">
        <v>324</v>
      </c>
    </row>
    <row r="13" spans="1:11" ht="18.75" customHeight="1" x14ac:dyDescent="0.15">
      <c r="A13" s="46"/>
      <c r="B13" s="54"/>
      <c r="C13" s="109" t="s">
        <v>318</v>
      </c>
      <c r="D13" s="109"/>
      <c r="E13" s="112"/>
      <c r="F13" s="47"/>
      <c r="G13" s="113">
        <f>'AM5_s3-12_MPS(input)'!E15</f>
        <v>110</v>
      </c>
      <c r="H13" s="105" t="s">
        <v>319</v>
      </c>
      <c r="I13" s="50" t="s">
        <v>320</v>
      </c>
    </row>
    <row r="14" spans="1:11" ht="18.75" customHeight="1" x14ac:dyDescent="0.15">
      <c r="A14" s="39"/>
      <c r="B14" s="65"/>
      <c r="C14" s="59" t="s">
        <v>240</v>
      </c>
      <c r="D14" s="59"/>
      <c r="E14" s="59"/>
      <c r="F14" s="47" t="s">
        <v>238</v>
      </c>
      <c r="G14" s="66">
        <f>'AM5_s3-12_MPS(input)'!E13</f>
        <v>0.8</v>
      </c>
      <c r="H14" s="62" t="s">
        <v>241</v>
      </c>
      <c r="I14" s="43" t="s">
        <v>242</v>
      </c>
    </row>
    <row r="15" spans="1:11" ht="18.75" customHeight="1" thickBot="1" x14ac:dyDescent="0.2">
      <c r="A15" s="34" t="s">
        <v>243</v>
      </c>
      <c r="B15" s="35"/>
      <c r="C15" s="35"/>
      <c r="D15" s="35"/>
      <c r="E15" s="36"/>
      <c r="F15" s="26"/>
      <c r="G15" s="34"/>
      <c r="H15" s="26"/>
      <c r="I15" s="26"/>
    </row>
    <row r="16" spans="1:11" ht="18.75" customHeight="1" thickBot="1" x14ac:dyDescent="0.2">
      <c r="A16" s="46"/>
      <c r="B16" s="67" t="s">
        <v>244</v>
      </c>
      <c r="C16" s="68"/>
      <c r="D16" s="68"/>
      <c r="E16" s="68"/>
      <c r="F16" s="106"/>
      <c r="G16" s="107">
        <f>G17*G18</f>
        <v>52.383588571428575</v>
      </c>
      <c r="H16" s="42" t="s">
        <v>233</v>
      </c>
      <c r="I16" s="43" t="s">
        <v>245</v>
      </c>
    </row>
    <row r="17" spans="1:9" ht="33" customHeight="1" x14ac:dyDescent="0.15">
      <c r="A17" s="46"/>
      <c r="B17" s="54"/>
      <c r="C17" s="274" t="s">
        <v>321</v>
      </c>
      <c r="D17" s="275"/>
      <c r="E17" s="276"/>
      <c r="F17" s="47" t="s">
        <v>238</v>
      </c>
      <c r="G17" s="114">
        <f>'AM5_s3-12_MPS(input)'!E8</f>
        <v>65.479485714285715</v>
      </c>
      <c r="H17" s="57" t="s">
        <v>239</v>
      </c>
      <c r="I17" s="43" t="s">
        <v>322</v>
      </c>
    </row>
    <row r="18" spans="1:9" ht="18.75" customHeight="1" x14ac:dyDescent="0.15">
      <c r="A18" s="39"/>
      <c r="B18" s="65"/>
      <c r="C18" s="71" t="s">
        <v>240</v>
      </c>
      <c r="D18" s="71"/>
      <c r="E18" s="71"/>
      <c r="F18" s="70" t="s">
        <v>238</v>
      </c>
      <c r="G18" s="73">
        <f>'AM5_s3-12_MPS(input)'!E13</f>
        <v>0.8</v>
      </c>
      <c r="H18" s="62" t="s">
        <v>241</v>
      </c>
      <c r="I18" s="43" t="s">
        <v>242</v>
      </c>
    </row>
    <row r="19" spans="1:9" ht="14.25" customHeight="1" x14ac:dyDescent="0.15">
      <c r="A19" s="74"/>
      <c r="B19" s="74"/>
      <c r="C19" s="74"/>
      <c r="D19" s="74"/>
      <c r="E19" s="115"/>
      <c r="F19" s="76"/>
      <c r="G19" s="77"/>
      <c r="H19" s="77"/>
      <c r="I19" s="78"/>
    </row>
    <row r="20" spans="1:9" ht="21.75" customHeight="1" x14ac:dyDescent="0.15">
      <c r="E20" s="74" t="s">
        <v>246</v>
      </c>
      <c r="F20" s="28"/>
    </row>
    <row r="21" spans="1:9" ht="21.75" customHeight="1" x14ac:dyDescent="0.15">
      <c r="E21" s="116" t="s">
        <v>318</v>
      </c>
      <c r="F21" s="117">
        <v>110</v>
      </c>
      <c r="G21" s="118" t="s">
        <v>319</v>
      </c>
      <c r="H21" s="74"/>
    </row>
    <row r="22" spans="1:9" s="33" customFormat="1" x14ac:dyDescent="0.15">
      <c r="E22" s="74"/>
      <c r="F22" s="74"/>
      <c r="G22" s="74"/>
      <c r="H22" s="74"/>
    </row>
  </sheetData>
  <sheetProtection password="C7C3" sheet="1" objects="1" scenarios="1"/>
  <mergeCells count="4">
    <mergeCell ref="A3:I3"/>
    <mergeCell ref="B8:E8"/>
    <mergeCell ref="C11:E11"/>
    <mergeCell ref="C17:E17"/>
  </mergeCells>
  <phoneticPr fontId="6"/>
  <pageMargins left="0.70866141732283472" right="0.70866141732283472" top="0.74803149606299213" bottom="0.74803149606299213" header="0.31496062992125984" footer="0.31496062992125984"/>
  <pageSetup paperSize="9" fitToHeight="0" orientation="landscape" r:id="rId1"/>
  <headerFooter>
    <oddFooter>&amp;C&amp;"Arial,標準"II-2</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tabColor theme="3" tint="0.39997558519241921"/>
  </sheetPr>
  <dimension ref="A1:C12"/>
  <sheetViews>
    <sheetView showGridLines="0" view="pageBreakPreview" zoomScale="85" zoomScaleNormal="80" zoomScaleSheetLayoutView="85" workbookViewId="0"/>
  </sheetViews>
  <sheetFormatPr defaultRowHeight="13.5" x14ac:dyDescent="0.15"/>
  <cols>
    <col min="1" max="1" width="3.625" style="82" customWidth="1"/>
    <col min="2" max="2" width="36.375" style="82" customWidth="1"/>
    <col min="3" max="3" width="49.125" style="82" customWidth="1"/>
    <col min="4" max="256" width="9" style="82"/>
    <col min="257" max="257" width="3.625" style="82" customWidth="1"/>
    <col min="258" max="258" width="36.375" style="82" customWidth="1"/>
    <col min="259" max="259" width="49.125" style="82" customWidth="1"/>
    <col min="260" max="512" width="9" style="82"/>
    <col min="513" max="513" width="3.625" style="82" customWidth="1"/>
    <col min="514" max="514" width="36.375" style="82" customWidth="1"/>
    <col min="515" max="515" width="49.125" style="82" customWidth="1"/>
    <col min="516" max="768" width="9" style="82"/>
    <col min="769" max="769" width="3.625" style="82" customWidth="1"/>
    <col min="770" max="770" width="36.375" style="82" customWidth="1"/>
    <col min="771" max="771" width="49.125" style="82" customWidth="1"/>
    <col min="772" max="1024" width="9" style="82"/>
    <col min="1025" max="1025" width="3.625" style="82" customWidth="1"/>
    <col min="1026" max="1026" width="36.375" style="82" customWidth="1"/>
    <col min="1027" max="1027" width="49.125" style="82" customWidth="1"/>
    <col min="1028" max="1280" width="9" style="82"/>
    <col min="1281" max="1281" width="3.625" style="82" customWidth="1"/>
    <col min="1282" max="1282" width="36.375" style="82" customWidth="1"/>
    <col min="1283" max="1283" width="49.125" style="82" customWidth="1"/>
    <col min="1284" max="1536" width="9" style="82"/>
    <col min="1537" max="1537" width="3.625" style="82" customWidth="1"/>
    <col min="1538" max="1538" width="36.375" style="82" customWidth="1"/>
    <col min="1539" max="1539" width="49.125" style="82" customWidth="1"/>
    <col min="1540" max="1792" width="9" style="82"/>
    <col min="1793" max="1793" width="3.625" style="82" customWidth="1"/>
    <col min="1794" max="1794" width="36.375" style="82" customWidth="1"/>
    <col min="1795" max="1795" width="49.125" style="82" customWidth="1"/>
    <col min="1796" max="2048" width="9" style="82"/>
    <col min="2049" max="2049" width="3.625" style="82" customWidth="1"/>
    <col min="2050" max="2050" width="36.375" style="82" customWidth="1"/>
    <col min="2051" max="2051" width="49.125" style="82" customWidth="1"/>
    <col min="2052" max="2304" width="9" style="82"/>
    <col min="2305" max="2305" width="3.625" style="82" customWidth="1"/>
    <col min="2306" max="2306" width="36.375" style="82" customWidth="1"/>
    <col min="2307" max="2307" width="49.125" style="82" customWidth="1"/>
    <col min="2308" max="2560" width="9" style="82"/>
    <col min="2561" max="2561" width="3.625" style="82" customWidth="1"/>
    <col min="2562" max="2562" width="36.375" style="82" customWidth="1"/>
    <col min="2563" max="2563" width="49.125" style="82" customWidth="1"/>
    <col min="2564" max="2816" width="9" style="82"/>
    <col min="2817" max="2817" width="3.625" style="82" customWidth="1"/>
    <col min="2818" max="2818" width="36.375" style="82" customWidth="1"/>
    <col min="2819" max="2819" width="49.125" style="82" customWidth="1"/>
    <col min="2820" max="3072" width="9" style="82"/>
    <col min="3073" max="3073" width="3.625" style="82" customWidth="1"/>
    <col min="3074" max="3074" width="36.375" style="82" customWidth="1"/>
    <col min="3075" max="3075" width="49.125" style="82" customWidth="1"/>
    <col min="3076" max="3328" width="9" style="82"/>
    <col min="3329" max="3329" width="3.625" style="82" customWidth="1"/>
    <col min="3330" max="3330" width="36.375" style="82" customWidth="1"/>
    <col min="3331" max="3331" width="49.125" style="82" customWidth="1"/>
    <col min="3332" max="3584" width="9" style="82"/>
    <col min="3585" max="3585" width="3.625" style="82" customWidth="1"/>
    <col min="3586" max="3586" width="36.375" style="82" customWidth="1"/>
    <col min="3587" max="3587" width="49.125" style="82" customWidth="1"/>
    <col min="3588" max="3840" width="9" style="82"/>
    <col min="3841" max="3841" width="3.625" style="82" customWidth="1"/>
    <col min="3842" max="3842" width="36.375" style="82" customWidth="1"/>
    <col min="3843" max="3843" width="49.125" style="82" customWidth="1"/>
    <col min="3844" max="4096" width="9" style="82"/>
    <col min="4097" max="4097" width="3.625" style="82" customWidth="1"/>
    <col min="4098" max="4098" width="36.375" style="82" customWidth="1"/>
    <col min="4099" max="4099" width="49.125" style="82" customWidth="1"/>
    <col min="4100" max="4352" width="9" style="82"/>
    <col min="4353" max="4353" width="3.625" style="82" customWidth="1"/>
    <col min="4354" max="4354" width="36.375" style="82" customWidth="1"/>
    <col min="4355" max="4355" width="49.125" style="82" customWidth="1"/>
    <col min="4356" max="4608" width="9" style="82"/>
    <col min="4609" max="4609" width="3.625" style="82" customWidth="1"/>
    <col min="4610" max="4610" width="36.375" style="82" customWidth="1"/>
    <col min="4611" max="4611" width="49.125" style="82" customWidth="1"/>
    <col min="4612" max="4864" width="9" style="82"/>
    <col min="4865" max="4865" width="3.625" style="82" customWidth="1"/>
    <col min="4866" max="4866" width="36.375" style="82" customWidth="1"/>
    <col min="4867" max="4867" width="49.125" style="82" customWidth="1"/>
    <col min="4868" max="5120" width="9" style="82"/>
    <col min="5121" max="5121" width="3.625" style="82" customWidth="1"/>
    <col min="5122" max="5122" width="36.375" style="82" customWidth="1"/>
    <col min="5123" max="5123" width="49.125" style="82" customWidth="1"/>
    <col min="5124" max="5376" width="9" style="82"/>
    <col min="5377" max="5377" width="3.625" style="82" customWidth="1"/>
    <col min="5378" max="5378" width="36.375" style="82" customWidth="1"/>
    <col min="5379" max="5379" width="49.125" style="82" customWidth="1"/>
    <col min="5380" max="5632" width="9" style="82"/>
    <col min="5633" max="5633" width="3.625" style="82" customWidth="1"/>
    <col min="5634" max="5634" width="36.375" style="82" customWidth="1"/>
    <col min="5635" max="5635" width="49.125" style="82" customWidth="1"/>
    <col min="5636" max="5888" width="9" style="82"/>
    <col min="5889" max="5889" width="3.625" style="82" customWidth="1"/>
    <col min="5890" max="5890" width="36.375" style="82" customWidth="1"/>
    <col min="5891" max="5891" width="49.125" style="82" customWidth="1"/>
    <col min="5892" max="6144" width="9" style="82"/>
    <col min="6145" max="6145" width="3.625" style="82" customWidth="1"/>
    <col min="6146" max="6146" width="36.375" style="82" customWidth="1"/>
    <col min="6147" max="6147" width="49.125" style="82" customWidth="1"/>
    <col min="6148" max="6400" width="9" style="82"/>
    <col min="6401" max="6401" width="3.625" style="82" customWidth="1"/>
    <col min="6402" max="6402" width="36.375" style="82" customWidth="1"/>
    <col min="6403" max="6403" width="49.125" style="82" customWidth="1"/>
    <col min="6404" max="6656" width="9" style="82"/>
    <col min="6657" max="6657" width="3.625" style="82" customWidth="1"/>
    <col min="6658" max="6658" width="36.375" style="82" customWidth="1"/>
    <col min="6659" max="6659" width="49.125" style="82" customWidth="1"/>
    <col min="6660" max="6912" width="9" style="82"/>
    <col min="6913" max="6913" width="3.625" style="82" customWidth="1"/>
    <col min="6914" max="6914" width="36.375" style="82" customWidth="1"/>
    <col min="6915" max="6915" width="49.125" style="82" customWidth="1"/>
    <col min="6916" max="7168" width="9" style="82"/>
    <col min="7169" max="7169" width="3.625" style="82" customWidth="1"/>
    <col min="7170" max="7170" width="36.375" style="82" customWidth="1"/>
    <col min="7171" max="7171" width="49.125" style="82" customWidth="1"/>
    <col min="7172" max="7424" width="9" style="82"/>
    <col min="7425" max="7425" width="3.625" style="82" customWidth="1"/>
    <col min="7426" max="7426" width="36.375" style="82" customWidth="1"/>
    <col min="7427" max="7427" width="49.125" style="82" customWidth="1"/>
    <col min="7428" max="7680" width="9" style="82"/>
    <col min="7681" max="7681" width="3.625" style="82" customWidth="1"/>
    <col min="7682" max="7682" width="36.375" style="82" customWidth="1"/>
    <col min="7683" max="7683" width="49.125" style="82" customWidth="1"/>
    <col min="7684" max="7936" width="9" style="82"/>
    <col min="7937" max="7937" width="3.625" style="82" customWidth="1"/>
    <col min="7938" max="7938" width="36.375" style="82" customWidth="1"/>
    <col min="7939" max="7939" width="49.125" style="82" customWidth="1"/>
    <col min="7940" max="8192" width="9" style="82"/>
    <col min="8193" max="8193" width="3.625" style="82" customWidth="1"/>
    <col min="8194" max="8194" width="36.375" style="82" customWidth="1"/>
    <col min="8195" max="8195" width="49.125" style="82" customWidth="1"/>
    <col min="8196" max="8448" width="9" style="82"/>
    <col min="8449" max="8449" width="3.625" style="82" customWidth="1"/>
    <col min="8450" max="8450" width="36.375" style="82" customWidth="1"/>
    <col min="8451" max="8451" width="49.125" style="82" customWidth="1"/>
    <col min="8452" max="8704" width="9" style="82"/>
    <col min="8705" max="8705" width="3.625" style="82" customWidth="1"/>
    <col min="8706" max="8706" width="36.375" style="82" customWidth="1"/>
    <col min="8707" max="8707" width="49.125" style="82" customWidth="1"/>
    <col min="8708" max="8960" width="9" style="82"/>
    <col min="8961" max="8961" width="3.625" style="82" customWidth="1"/>
    <col min="8962" max="8962" width="36.375" style="82" customWidth="1"/>
    <col min="8963" max="8963" width="49.125" style="82" customWidth="1"/>
    <col min="8964" max="9216" width="9" style="82"/>
    <col min="9217" max="9217" width="3.625" style="82" customWidth="1"/>
    <col min="9218" max="9218" width="36.375" style="82" customWidth="1"/>
    <col min="9219" max="9219" width="49.125" style="82" customWidth="1"/>
    <col min="9220" max="9472" width="9" style="82"/>
    <col min="9473" max="9473" width="3.625" style="82" customWidth="1"/>
    <col min="9474" max="9474" width="36.375" style="82" customWidth="1"/>
    <col min="9475" max="9475" width="49.125" style="82" customWidth="1"/>
    <col min="9476" max="9728" width="9" style="82"/>
    <col min="9729" max="9729" width="3.625" style="82" customWidth="1"/>
    <col min="9730" max="9730" width="36.375" style="82" customWidth="1"/>
    <col min="9731" max="9731" width="49.125" style="82" customWidth="1"/>
    <col min="9732" max="9984" width="9" style="82"/>
    <col min="9985" max="9985" width="3.625" style="82" customWidth="1"/>
    <col min="9986" max="9986" width="36.375" style="82" customWidth="1"/>
    <col min="9987" max="9987" width="49.125" style="82" customWidth="1"/>
    <col min="9988" max="10240" width="9" style="82"/>
    <col min="10241" max="10241" width="3.625" style="82" customWidth="1"/>
    <col min="10242" max="10242" width="36.375" style="82" customWidth="1"/>
    <col min="10243" max="10243" width="49.125" style="82" customWidth="1"/>
    <col min="10244" max="10496" width="9" style="82"/>
    <col min="10497" max="10497" width="3.625" style="82" customWidth="1"/>
    <col min="10498" max="10498" width="36.375" style="82" customWidth="1"/>
    <col min="10499" max="10499" width="49.125" style="82" customWidth="1"/>
    <col min="10500" max="10752" width="9" style="82"/>
    <col min="10753" max="10753" width="3.625" style="82" customWidth="1"/>
    <col min="10754" max="10754" width="36.375" style="82" customWidth="1"/>
    <col min="10755" max="10755" width="49.125" style="82" customWidth="1"/>
    <col min="10756" max="11008" width="9" style="82"/>
    <col min="11009" max="11009" width="3.625" style="82" customWidth="1"/>
    <col min="11010" max="11010" width="36.375" style="82" customWidth="1"/>
    <col min="11011" max="11011" width="49.125" style="82" customWidth="1"/>
    <col min="11012" max="11264" width="9" style="82"/>
    <col min="11265" max="11265" width="3.625" style="82" customWidth="1"/>
    <col min="11266" max="11266" width="36.375" style="82" customWidth="1"/>
    <col min="11267" max="11267" width="49.125" style="82" customWidth="1"/>
    <col min="11268" max="11520" width="9" style="82"/>
    <col min="11521" max="11521" width="3.625" style="82" customWidth="1"/>
    <col min="11522" max="11522" width="36.375" style="82" customWidth="1"/>
    <col min="11523" max="11523" width="49.125" style="82" customWidth="1"/>
    <col min="11524" max="11776" width="9" style="82"/>
    <col min="11777" max="11777" width="3.625" style="82" customWidth="1"/>
    <col min="11778" max="11778" width="36.375" style="82" customWidth="1"/>
    <col min="11779" max="11779" width="49.125" style="82" customWidth="1"/>
    <col min="11780" max="12032" width="9" style="82"/>
    <col min="12033" max="12033" width="3.625" style="82" customWidth="1"/>
    <col min="12034" max="12034" width="36.375" style="82" customWidth="1"/>
    <col min="12035" max="12035" width="49.125" style="82" customWidth="1"/>
    <col min="12036" max="12288" width="9" style="82"/>
    <col min="12289" max="12289" width="3.625" style="82" customWidth="1"/>
    <col min="12290" max="12290" width="36.375" style="82" customWidth="1"/>
    <col min="12291" max="12291" width="49.125" style="82" customWidth="1"/>
    <col min="12292" max="12544" width="9" style="82"/>
    <col min="12545" max="12545" width="3.625" style="82" customWidth="1"/>
    <col min="12546" max="12546" width="36.375" style="82" customWidth="1"/>
    <col min="12547" max="12547" width="49.125" style="82" customWidth="1"/>
    <col min="12548" max="12800" width="9" style="82"/>
    <col min="12801" max="12801" width="3.625" style="82" customWidth="1"/>
    <col min="12802" max="12802" width="36.375" style="82" customWidth="1"/>
    <col min="12803" max="12803" width="49.125" style="82" customWidth="1"/>
    <col min="12804" max="13056" width="9" style="82"/>
    <col min="13057" max="13057" width="3.625" style="82" customWidth="1"/>
    <col min="13058" max="13058" width="36.375" style="82" customWidth="1"/>
    <col min="13059" max="13059" width="49.125" style="82" customWidth="1"/>
    <col min="13060" max="13312" width="9" style="82"/>
    <col min="13313" max="13313" width="3.625" style="82" customWidth="1"/>
    <col min="13314" max="13314" width="36.375" style="82" customWidth="1"/>
    <col min="13315" max="13315" width="49.125" style="82" customWidth="1"/>
    <col min="13316" max="13568" width="9" style="82"/>
    <col min="13569" max="13569" width="3.625" style="82" customWidth="1"/>
    <col min="13570" max="13570" width="36.375" style="82" customWidth="1"/>
    <col min="13571" max="13571" width="49.125" style="82" customWidth="1"/>
    <col min="13572" max="13824" width="9" style="82"/>
    <col min="13825" max="13825" width="3.625" style="82" customWidth="1"/>
    <col min="13826" max="13826" width="36.375" style="82" customWidth="1"/>
    <col min="13827" max="13827" width="49.125" style="82" customWidth="1"/>
    <col min="13828" max="14080" width="9" style="82"/>
    <col min="14081" max="14081" width="3.625" style="82" customWidth="1"/>
    <col min="14082" max="14082" width="36.375" style="82" customWidth="1"/>
    <col min="14083" max="14083" width="49.125" style="82" customWidth="1"/>
    <col min="14084" max="14336" width="9" style="82"/>
    <col min="14337" max="14337" width="3.625" style="82" customWidth="1"/>
    <col min="14338" max="14338" width="36.375" style="82" customWidth="1"/>
    <col min="14339" max="14339" width="49.125" style="82" customWidth="1"/>
    <col min="14340" max="14592" width="9" style="82"/>
    <col min="14593" max="14593" width="3.625" style="82" customWidth="1"/>
    <col min="14594" max="14594" width="36.375" style="82" customWidth="1"/>
    <col min="14595" max="14595" width="49.125" style="82" customWidth="1"/>
    <col min="14596" max="14848" width="9" style="82"/>
    <col min="14849" max="14849" width="3.625" style="82" customWidth="1"/>
    <col min="14850" max="14850" width="36.375" style="82" customWidth="1"/>
    <col min="14851" max="14851" width="49.125" style="82" customWidth="1"/>
    <col min="14852" max="15104" width="9" style="82"/>
    <col min="15105" max="15105" width="3.625" style="82" customWidth="1"/>
    <col min="15106" max="15106" width="36.375" style="82" customWidth="1"/>
    <col min="15107" max="15107" width="49.125" style="82" customWidth="1"/>
    <col min="15108" max="15360" width="9" style="82"/>
    <col min="15361" max="15361" width="3.625" style="82" customWidth="1"/>
    <col min="15362" max="15362" width="36.375" style="82" customWidth="1"/>
    <col min="15363" max="15363" width="49.125" style="82" customWidth="1"/>
    <col min="15364" max="15616" width="9" style="82"/>
    <col min="15617" max="15617" width="3.625" style="82" customWidth="1"/>
    <col min="15618" max="15618" width="36.375" style="82" customWidth="1"/>
    <col min="15619" max="15619" width="49.125" style="82" customWidth="1"/>
    <col min="15620" max="15872" width="9" style="82"/>
    <col min="15873" max="15873" width="3.625" style="82" customWidth="1"/>
    <col min="15874" max="15874" width="36.375" style="82" customWidth="1"/>
    <col min="15875" max="15875" width="49.125" style="82" customWidth="1"/>
    <col min="15876" max="16128" width="9" style="82"/>
    <col min="16129" max="16129" width="3.625" style="82" customWidth="1"/>
    <col min="16130" max="16130" width="36.375" style="82" customWidth="1"/>
    <col min="16131" max="16131" width="49.125" style="82" customWidth="1"/>
    <col min="16132" max="16384" width="9" style="82"/>
  </cols>
  <sheetData>
    <row r="1" spans="1:3" ht="18" customHeight="1" x14ac:dyDescent="0.15">
      <c r="C1" s="2" t="str">
        <f>'AM5_s3-12_MPS(input)'!K1</f>
        <v>Monitoring Spreadsheet: JCM_ID_AM005_ver02.0</v>
      </c>
    </row>
    <row r="2" spans="1:3" ht="18" customHeight="1" x14ac:dyDescent="0.15">
      <c r="C2" s="3" t="str">
        <f>'AM5_s3-12_MPS(input)'!K2</f>
        <v>Reference Number: ID006</v>
      </c>
    </row>
    <row r="3" spans="1:3" ht="24" customHeight="1" x14ac:dyDescent="0.15">
      <c r="A3" s="279" t="s">
        <v>214</v>
      </c>
      <c r="B3" s="279"/>
      <c r="C3" s="279"/>
    </row>
    <row r="5" spans="1:3" ht="21" customHeight="1" x14ac:dyDescent="0.15">
      <c r="B5" s="19" t="s">
        <v>121</v>
      </c>
      <c r="C5" s="19" t="s">
        <v>215</v>
      </c>
    </row>
    <row r="6" spans="1:3" ht="84.95" customHeight="1" x14ac:dyDescent="0.15">
      <c r="B6" s="83" t="s">
        <v>216</v>
      </c>
      <c r="C6" s="83" t="s">
        <v>217</v>
      </c>
    </row>
    <row r="7" spans="1:3" ht="84.95" customHeight="1" x14ac:dyDescent="0.15">
      <c r="B7" s="83" t="s">
        <v>218</v>
      </c>
      <c r="C7" s="83" t="s">
        <v>219</v>
      </c>
    </row>
    <row r="8" spans="1:3" ht="84.95" customHeight="1" x14ac:dyDescent="0.15">
      <c r="B8" s="83" t="s">
        <v>220</v>
      </c>
      <c r="C8" s="83" t="s">
        <v>221</v>
      </c>
    </row>
    <row r="9" spans="1:3" ht="84.95" customHeight="1" x14ac:dyDescent="0.15">
      <c r="B9" s="83" t="s">
        <v>222</v>
      </c>
      <c r="C9" s="83" t="s">
        <v>223</v>
      </c>
    </row>
    <row r="10" spans="1:3" ht="84.95" customHeight="1" x14ac:dyDescent="0.15">
      <c r="B10" s="83" t="s">
        <v>224</v>
      </c>
      <c r="C10" s="83" t="s">
        <v>325</v>
      </c>
    </row>
    <row r="11" spans="1:3" ht="54" customHeight="1" x14ac:dyDescent="0.15">
      <c r="B11" s="84"/>
      <c r="C11" s="84"/>
    </row>
    <row r="12" spans="1:3" ht="54" customHeight="1" x14ac:dyDescent="0.15">
      <c r="B12" s="84"/>
      <c r="C12" s="84"/>
    </row>
  </sheetData>
  <sheetProtection password="C7C3" sheet="1" objects="1" scenarios="1" formatCells="0" formatRows="0" insertRows="0"/>
  <mergeCells count="1">
    <mergeCell ref="A3:C3"/>
  </mergeCells>
  <phoneticPr fontId="6"/>
  <pageMargins left="0.70866141732283472" right="0.70866141732283472" top="0.74803149606299213" bottom="0.74803149606299213" header="0.31496062992125984" footer="0.31496062992125984"/>
  <pageSetup paperSize="9" orientation="portrait" r:id="rId1"/>
  <headerFooter>
    <oddFooter>&amp;C&amp;"Arial,標準"II-3</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tabColor theme="5" tint="0.39997558519241921"/>
    <pageSetUpPr fitToPage="1"/>
  </sheetPr>
  <dimension ref="A1:L24"/>
  <sheetViews>
    <sheetView showGridLines="0" view="pageBreakPreview" zoomScale="55" zoomScaleNormal="60" zoomScaleSheetLayoutView="55" workbookViewId="0"/>
  </sheetViews>
  <sheetFormatPr defaultRowHeight="14.25" x14ac:dyDescent="0.15"/>
  <cols>
    <col min="1" max="1" width="1.5" style="1" customWidth="1"/>
    <col min="2" max="2" width="11.125" style="1" customWidth="1"/>
    <col min="3" max="3" width="11.375" style="1" customWidth="1"/>
    <col min="4" max="4" width="12.125" style="1" customWidth="1"/>
    <col min="5" max="5" width="15.75" style="1" customWidth="1"/>
    <col min="6" max="6" width="11.5" style="1" customWidth="1"/>
    <col min="7" max="7" width="13.25" style="1" customWidth="1"/>
    <col min="8" max="8" width="12.875" style="1" customWidth="1"/>
    <col min="9" max="9" width="15.375" style="1" customWidth="1"/>
    <col min="10" max="10" width="58.625" style="1" customWidth="1"/>
    <col min="11" max="11" width="13.125" style="1" customWidth="1"/>
    <col min="12" max="12" width="11.875" style="1" customWidth="1"/>
    <col min="13" max="16384" width="9" style="1"/>
  </cols>
  <sheetData>
    <row r="1" spans="1:12" ht="18" customHeight="1" x14ac:dyDescent="0.15">
      <c r="L1" s="2" t="str">
        <f>'AM5_s3-12_MPS(input)'!K1</f>
        <v>Monitoring Spreadsheet: JCM_ID_AM005_ver02.0</v>
      </c>
    </row>
    <row r="2" spans="1:12" ht="18" customHeight="1" x14ac:dyDescent="0.15">
      <c r="L2" s="3" t="str">
        <f>'AM5_s3-12_MPS(input)'!K2</f>
        <v>Reference Number: ID006</v>
      </c>
    </row>
    <row r="3" spans="1:12" ht="27.75" customHeight="1" x14ac:dyDescent="0.15">
      <c r="A3" s="32" t="s">
        <v>133</v>
      </c>
      <c r="B3" s="32"/>
      <c r="C3" s="5"/>
      <c r="D3" s="5"/>
      <c r="E3" s="5"/>
      <c r="F3" s="5"/>
      <c r="G3" s="5"/>
      <c r="H3" s="5"/>
      <c r="I3" s="5"/>
      <c r="J3" s="5"/>
      <c r="K3" s="5"/>
      <c r="L3" s="6"/>
    </row>
    <row r="4" spans="1:12" ht="14.25" customHeight="1" x14ac:dyDescent="0.15"/>
    <row r="5" spans="1:12" ht="15" customHeight="1" x14ac:dyDescent="0.15">
      <c r="A5" s="7" t="s">
        <v>287</v>
      </c>
      <c r="B5" s="7"/>
      <c r="C5" s="7"/>
    </row>
    <row r="6" spans="1:12" ht="15" customHeight="1" x14ac:dyDescent="0.15">
      <c r="A6" s="7"/>
      <c r="B6" s="85" t="s">
        <v>249</v>
      </c>
      <c r="C6" s="19" t="s">
        <v>250</v>
      </c>
      <c r="D6" s="19" t="s">
        <v>251</v>
      </c>
      <c r="E6" s="19" t="s">
        <v>252</v>
      </c>
      <c r="F6" s="19" t="s">
        <v>253</v>
      </c>
      <c r="G6" s="19" t="s">
        <v>254</v>
      </c>
      <c r="H6" s="19" t="s">
        <v>255</v>
      </c>
      <c r="I6" s="19" t="s">
        <v>256</v>
      </c>
      <c r="J6" s="19" t="s">
        <v>257</v>
      </c>
      <c r="K6" s="19" t="s">
        <v>258</v>
      </c>
      <c r="L6" s="19" t="s">
        <v>288</v>
      </c>
    </row>
    <row r="7" spans="1:12" s="9" customFormat="1" ht="30" customHeight="1" x14ac:dyDescent="0.15">
      <c r="B7" s="19" t="s">
        <v>289</v>
      </c>
      <c r="C7" s="19" t="s">
        <v>259</v>
      </c>
      <c r="D7" s="19" t="s">
        <v>260</v>
      </c>
      <c r="E7" s="19" t="s">
        <v>261</v>
      </c>
      <c r="F7" s="19" t="s">
        <v>290</v>
      </c>
      <c r="G7" s="19" t="s">
        <v>232</v>
      </c>
      <c r="H7" s="19" t="s">
        <v>263</v>
      </c>
      <c r="I7" s="19" t="s">
        <v>264</v>
      </c>
      <c r="J7" s="19" t="s">
        <v>265</v>
      </c>
      <c r="K7" s="19" t="s">
        <v>266</v>
      </c>
      <c r="L7" s="19" t="s">
        <v>267</v>
      </c>
    </row>
    <row r="8" spans="1:12" ht="399.95" customHeight="1" x14ac:dyDescent="0.15">
      <c r="B8" s="86"/>
      <c r="C8" s="10">
        <v>1</v>
      </c>
      <c r="D8" s="24" t="s">
        <v>326</v>
      </c>
      <c r="E8" s="20" t="s">
        <v>327</v>
      </c>
      <c r="F8" s="91"/>
      <c r="G8" s="24" t="s">
        <v>239</v>
      </c>
      <c r="H8" s="15" t="s">
        <v>268</v>
      </c>
      <c r="I8" s="15" t="s">
        <v>269</v>
      </c>
      <c r="J8" s="16" t="s">
        <v>328</v>
      </c>
      <c r="K8" s="17" t="s">
        <v>270</v>
      </c>
      <c r="L8" s="18" t="s">
        <v>271</v>
      </c>
    </row>
    <row r="9" spans="1:12" ht="8.25" customHeight="1" x14ac:dyDescent="0.15"/>
    <row r="10" spans="1:12" ht="15" customHeight="1" x14ac:dyDescent="0.15">
      <c r="A10" s="7" t="s">
        <v>291</v>
      </c>
      <c r="B10" s="7"/>
    </row>
    <row r="11" spans="1:12" ht="15" customHeight="1" x14ac:dyDescent="0.15">
      <c r="B11" s="280" t="s">
        <v>249</v>
      </c>
      <c r="C11" s="281"/>
      <c r="D11" s="265" t="s">
        <v>250</v>
      </c>
      <c r="E11" s="265"/>
      <c r="F11" s="19" t="s">
        <v>251</v>
      </c>
      <c r="G11" s="19" t="s">
        <v>252</v>
      </c>
      <c r="H11" s="265" t="s">
        <v>253</v>
      </c>
      <c r="I11" s="265"/>
      <c r="J11" s="265"/>
      <c r="K11" s="265" t="s">
        <v>254</v>
      </c>
      <c r="L11" s="265"/>
    </row>
    <row r="12" spans="1:12" ht="30" customHeight="1" x14ac:dyDescent="0.15">
      <c r="B12" s="280" t="s">
        <v>260</v>
      </c>
      <c r="C12" s="281"/>
      <c r="D12" s="265" t="s">
        <v>261</v>
      </c>
      <c r="E12" s="265"/>
      <c r="F12" s="19" t="s">
        <v>262</v>
      </c>
      <c r="G12" s="19" t="s">
        <v>232</v>
      </c>
      <c r="H12" s="265" t="s">
        <v>264</v>
      </c>
      <c r="I12" s="265"/>
      <c r="J12" s="265"/>
      <c r="K12" s="265" t="s">
        <v>267</v>
      </c>
      <c r="L12" s="265"/>
    </row>
    <row r="13" spans="1:12" ht="111.75" customHeight="1" x14ac:dyDescent="0.15">
      <c r="B13" s="282" t="s">
        <v>242</v>
      </c>
      <c r="C13" s="283"/>
      <c r="D13" s="293" t="s">
        <v>273</v>
      </c>
      <c r="E13" s="294"/>
      <c r="F13" s="119">
        <f>'AM5_s3-12_MPS(input)'!E13</f>
        <v>0.8</v>
      </c>
      <c r="G13" s="24" t="s">
        <v>274</v>
      </c>
      <c r="H13" s="284" t="str">
        <f>'AM5_s3-12_MPS(input)'!G13</f>
        <v>[grid electricity]
The most recent value available at the time of validation is applied and fixed for the monitoring period thereafter. The data is sourced from Updates on Grid Electricity Emission Factors (calculated in year 2013), National Committee on Clean Development Mechanism, Indonesia, unless otherwise instructed by the Joint Committee.
[captive electricity]
CDM approved small scale methodology AMS-I.A</v>
      </c>
      <c r="I13" s="284"/>
      <c r="J13" s="284"/>
      <c r="K13" s="285" t="str">
        <f>'AM5_s3-12_MPS(input)'!J13</f>
        <v>n/a</v>
      </c>
      <c r="L13" s="285"/>
    </row>
    <row r="14" spans="1:12" ht="35.25" customHeight="1" x14ac:dyDescent="0.15">
      <c r="B14" s="282" t="s">
        <v>329</v>
      </c>
      <c r="C14" s="283"/>
      <c r="D14" s="293" t="s">
        <v>323</v>
      </c>
      <c r="E14" s="294"/>
      <c r="F14" s="120">
        <f>'AM5_s3-12_MPS(input)'!E14</f>
        <v>137.93103448275863</v>
      </c>
      <c r="G14" s="24" t="s">
        <v>319</v>
      </c>
      <c r="H14" s="284" t="str">
        <f>'AM5_s3-12_MPS(input)'!G14</f>
        <v>Specifications of project lighting prepared for the quotation or factory acceptance test data by manufacturer.</v>
      </c>
      <c r="I14" s="284"/>
      <c r="J14" s="284"/>
      <c r="K14" s="285" t="str">
        <f>'AM5_s3-12_MPS(input)'!J14</f>
        <v>n/a</v>
      </c>
      <c r="L14" s="285"/>
    </row>
    <row r="15" spans="1:12" ht="35.25" customHeight="1" x14ac:dyDescent="0.15">
      <c r="B15" s="282" t="s">
        <v>330</v>
      </c>
      <c r="C15" s="283"/>
      <c r="D15" s="293" t="s">
        <v>318</v>
      </c>
      <c r="E15" s="294"/>
      <c r="F15" s="120">
        <f>'AM5_s3-12_MPS(input)'!E15</f>
        <v>110</v>
      </c>
      <c r="G15" s="24" t="s">
        <v>319</v>
      </c>
      <c r="H15" s="284" t="str">
        <f>'AM5_s3-12_MPS(input)'!G15</f>
        <v>Nominal value available on product catalogs, specification documents or websites.</v>
      </c>
      <c r="I15" s="284"/>
      <c r="J15" s="284"/>
      <c r="K15" s="285" t="str">
        <f>'AM5_s3-12_MPS(input)'!J15</f>
        <v>n/a</v>
      </c>
      <c r="L15" s="285"/>
    </row>
    <row r="16" spans="1:12" ht="6.75" customHeight="1" x14ac:dyDescent="0.15"/>
    <row r="17" spans="1:11" ht="17.25" customHeight="1" x14ac:dyDescent="0.15">
      <c r="A17" s="25" t="s">
        <v>292</v>
      </c>
      <c r="B17" s="25"/>
      <c r="C17" s="25"/>
    </row>
    <row r="18" spans="1:11" ht="17.25" thickBot="1" x14ac:dyDescent="0.2">
      <c r="B18" s="286" t="s">
        <v>293</v>
      </c>
      <c r="C18" s="286"/>
      <c r="D18" s="287" t="s">
        <v>278</v>
      </c>
      <c r="E18" s="288"/>
      <c r="F18" s="26" t="s">
        <v>232</v>
      </c>
    </row>
    <row r="19" spans="1:11" ht="19.5" thickBot="1" x14ac:dyDescent="0.2">
      <c r="B19" s="289"/>
      <c r="C19" s="290"/>
      <c r="D19" s="299">
        <f>ROUNDDOWN('AM5_s3-12_MRS(calc_process)'!G6,0)</f>
        <v>0</v>
      </c>
      <c r="E19" s="300"/>
      <c r="F19" s="94" t="s">
        <v>233</v>
      </c>
    </row>
    <row r="20" spans="1:11" ht="20.100000000000001" customHeight="1" x14ac:dyDescent="0.15">
      <c r="C20" s="28"/>
      <c r="D20" s="28"/>
      <c r="G20" s="29"/>
      <c r="H20" s="29"/>
    </row>
    <row r="21" spans="1:11" ht="15" customHeight="1" x14ac:dyDescent="0.15">
      <c r="A21" s="7" t="s">
        <v>279</v>
      </c>
      <c r="B21" s="7"/>
    </row>
    <row r="22" spans="1:11" ht="15" customHeight="1" x14ac:dyDescent="0.15">
      <c r="B22" s="121" t="s">
        <v>280</v>
      </c>
      <c r="C22" s="121" t="s">
        <v>281</v>
      </c>
      <c r="D22" s="122"/>
      <c r="E22" s="122"/>
      <c r="F22" s="122"/>
      <c r="G22" s="122"/>
      <c r="H22" s="122"/>
      <c r="I22" s="122"/>
      <c r="J22" s="123"/>
      <c r="K22" s="31"/>
    </row>
    <row r="23" spans="1:11" ht="15" customHeight="1" x14ac:dyDescent="0.15">
      <c r="B23" s="121" t="s">
        <v>282</v>
      </c>
      <c r="C23" s="121" t="s">
        <v>283</v>
      </c>
      <c r="D23" s="122"/>
      <c r="E23" s="122"/>
      <c r="F23" s="122"/>
      <c r="G23" s="122"/>
      <c r="H23" s="122"/>
      <c r="I23" s="122"/>
      <c r="J23" s="123"/>
      <c r="K23" s="31"/>
    </row>
    <row r="24" spans="1:11" ht="15" customHeight="1" x14ac:dyDescent="0.15">
      <c r="B24" s="121" t="s">
        <v>268</v>
      </c>
      <c r="C24" s="121" t="s">
        <v>284</v>
      </c>
      <c r="D24" s="122"/>
      <c r="E24" s="122"/>
      <c r="F24" s="122"/>
      <c r="G24" s="122"/>
      <c r="H24" s="122"/>
      <c r="I24" s="122"/>
      <c r="J24" s="123"/>
      <c r="K24" s="31"/>
    </row>
  </sheetData>
  <sheetProtection password="C7C3" sheet="1" objects="1" scenarios="1" formatCells="0" formatRows="0"/>
  <mergeCells count="24">
    <mergeCell ref="B11:C11"/>
    <mergeCell ref="D11:E11"/>
    <mergeCell ref="H11:J11"/>
    <mergeCell ref="K11:L11"/>
    <mergeCell ref="B12:C12"/>
    <mergeCell ref="D12:E12"/>
    <mergeCell ref="H12:J12"/>
    <mergeCell ref="K12:L12"/>
    <mergeCell ref="K15:L15"/>
    <mergeCell ref="B18:C18"/>
    <mergeCell ref="D18:E18"/>
    <mergeCell ref="B13:C13"/>
    <mergeCell ref="D13:E13"/>
    <mergeCell ref="H13:J13"/>
    <mergeCell ref="K13:L13"/>
    <mergeCell ref="B14:C14"/>
    <mergeCell ref="D14:E14"/>
    <mergeCell ref="H14:J14"/>
    <mergeCell ref="K14:L14"/>
    <mergeCell ref="B19:C19"/>
    <mergeCell ref="D19:E19"/>
    <mergeCell ref="B15:C15"/>
    <mergeCell ref="D15:E15"/>
    <mergeCell ref="H15:J15"/>
  </mergeCells>
  <phoneticPr fontId="6"/>
  <pageMargins left="0.70866141732283472" right="0.70866141732283472" top="0.74803149606299213" bottom="0.74803149606299213" header="0.31496062992125984" footer="0.31496062992125984"/>
  <pageSetup paperSize="9" scale="70" fitToHeight="2" orientation="landscape" r:id="rId1"/>
  <headerFooter>
    <oddFooter>&amp;C&amp;"Arial,標準"II-4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1">
    <tabColor theme="5" tint="0.39997558519241921"/>
    <pageSetUpPr fitToPage="1"/>
  </sheetPr>
  <dimension ref="A1:K22"/>
  <sheetViews>
    <sheetView showGridLines="0" view="pageBreakPreview" zoomScale="80" zoomScaleNormal="100" zoomScaleSheetLayoutView="80" workbookViewId="0"/>
  </sheetViews>
  <sheetFormatPr defaultRowHeight="14.25" x14ac:dyDescent="0.15"/>
  <cols>
    <col min="1" max="4" width="3.625" style="1" customWidth="1"/>
    <col min="5" max="5" width="47.125" style="1" customWidth="1"/>
    <col min="6" max="7" width="12.625" style="1" customWidth="1"/>
    <col min="8" max="8" width="10.875" style="1" customWidth="1"/>
    <col min="9" max="9" width="11.625" style="33" customWidth="1"/>
    <col min="10" max="16384" width="9" style="1"/>
  </cols>
  <sheetData>
    <row r="1" spans="1:11" ht="18" customHeight="1" x14ac:dyDescent="0.15">
      <c r="I1" s="2" t="str">
        <f>'AM5_s3-12_MPS(input)'!K1</f>
        <v>Monitoring Spreadsheet: JCM_ID_AM005_ver02.0</v>
      </c>
    </row>
    <row r="2" spans="1:11" ht="18" customHeight="1" x14ac:dyDescent="0.15">
      <c r="I2" s="3" t="str">
        <f>'AM5_s3-12_MPS(input)'!K2</f>
        <v>Reference Number: ID006</v>
      </c>
    </row>
    <row r="3" spans="1:11" ht="27.75" customHeight="1" x14ac:dyDescent="0.15">
      <c r="A3" s="277" t="s">
        <v>228</v>
      </c>
      <c r="B3" s="277"/>
      <c r="C3" s="277"/>
      <c r="D3" s="277"/>
      <c r="E3" s="277"/>
      <c r="F3" s="277"/>
      <c r="G3" s="277"/>
      <c r="H3" s="277"/>
      <c r="I3" s="277"/>
    </row>
    <row r="4" spans="1:11" ht="11.25" customHeight="1" x14ac:dyDescent="0.15"/>
    <row r="5" spans="1:11" ht="18.75" customHeight="1" thickBot="1" x14ac:dyDescent="0.2">
      <c r="A5" s="34" t="s">
        <v>229</v>
      </c>
      <c r="B5" s="35"/>
      <c r="C5" s="35"/>
      <c r="D5" s="35"/>
      <c r="E5" s="36"/>
      <c r="F5" s="26" t="s">
        <v>230</v>
      </c>
      <c r="G5" s="37" t="s">
        <v>231</v>
      </c>
      <c r="H5" s="26" t="s">
        <v>232</v>
      </c>
      <c r="I5" s="38" t="s">
        <v>85</v>
      </c>
    </row>
    <row r="6" spans="1:11" ht="18.75" customHeight="1" thickBot="1" x14ac:dyDescent="0.2">
      <c r="A6" s="39"/>
      <c r="B6" s="95" t="s">
        <v>315</v>
      </c>
      <c r="C6" s="95"/>
      <c r="D6" s="95"/>
      <c r="E6" s="95"/>
      <c r="F6" s="96"/>
      <c r="G6" s="107">
        <f>G10-G16</f>
        <v>0</v>
      </c>
      <c r="H6" s="97" t="s">
        <v>316</v>
      </c>
      <c r="I6" s="50" t="s">
        <v>317</v>
      </c>
    </row>
    <row r="7" spans="1:11" ht="18.75" customHeight="1" x14ac:dyDescent="0.15">
      <c r="A7" s="34" t="s">
        <v>234</v>
      </c>
      <c r="B7" s="98"/>
      <c r="C7" s="98"/>
      <c r="D7" s="98"/>
      <c r="E7" s="99"/>
      <c r="F7" s="99"/>
      <c r="G7" s="100"/>
      <c r="H7" s="101"/>
      <c r="I7" s="102"/>
      <c r="J7" s="45"/>
      <c r="K7" s="45"/>
    </row>
    <row r="8" spans="1:11" ht="18.75" customHeight="1" x14ac:dyDescent="0.15">
      <c r="A8" s="44"/>
      <c r="B8" s="278" t="s">
        <v>318</v>
      </c>
      <c r="C8" s="278"/>
      <c r="D8" s="278"/>
      <c r="E8" s="278"/>
      <c r="F8" s="103"/>
      <c r="G8" s="104">
        <f>'AM5_s3-12_MRS(input)'!F15</f>
        <v>110</v>
      </c>
      <c r="H8" s="105" t="s">
        <v>319</v>
      </c>
      <c r="I8" s="50" t="s">
        <v>320</v>
      </c>
      <c r="J8" s="45"/>
      <c r="K8" s="45"/>
    </row>
    <row r="9" spans="1:11" ht="18.75" customHeight="1" thickBot="1" x14ac:dyDescent="0.2">
      <c r="A9" s="34" t="s">
        <v>235</v>
      </c>
      <c r="B9" s="36"/>
      <c r="C9" s="35"/>
      <c r="D9" s="26"/>
      <c r="E9" s="26"/>
      <c r="F9" s="26"/>
      <c r="G9" s="34"/>
      <c r="H9" s="26"/>
      <c r="I9" s="26"/>
    </row>
    <row r="10" spans="1:11" ht="18.75" customHeight="1" thickBot="1" x14ac:dyDescent="0.2">
      <c r="A10" s="46"/>
      <c r="B10" s="52" t="s">
        <v>236</v>
      </c>
      <c r="C10" s="40"/>
      <c r="D10" s="40"/>
      <c r="E10" s="40"/>
      <c r="F10" s="106"/>
      <c r="G10" s="107">
        <f>G11*(G12/G13)*G14</f>
        <v>0</v>
      </c>
      <c r="H10" s="42" t="s">
        <v>233</v>
      </c>
      <c r="I10" s="43" t="s">
        <v>237</v>
      </c>
    </row>
    <row r="11" spans="1:11" ht="33" customHeight="1" x14ac:dyDescent="0.15">
      <c r="A11" s="46"/>
      <c r="B11" s="54"/>
      <c r="C11" s="274" t="s">
        <v>321</v>
      </c>
      <c r="D11" s="275"/>
      <c r="E11" s="276"/>
      <c r="F11" s="47" t="s">
        <v>238</v>
      </c>
      <c r="G11" s="108">
        <f>'AM5_s3-12_MRS(input)'!F8</f>
        <v>0</v>
      </c>
      <c r="H11" s="57" t="s">
        <v>239</v>
      </c>
      <c r="I11" s="43" t="s">
        <v>322</v>
      </c>
    </row>
    <row r="12" spans="1:11" ht="18.75" customHeight="1" x14ac:dyDescent="0.15">
      <c r="A12" s="46"/>
      <c r="B12" s="54"/>
      <c r="C12" s="109" t="s">
        <v>323</v>
      </c>
      <c r="D12" s="109"/>
      <c r="E12" s="109"/>
      <c r="F12" s="47"/>
      <c r="G12" s="110">
        <f>'AM5_s3-12_MRS(input)'!F14</f>
        <v>137.93103448275863</v>
      </c>
      <c r="H12" s="111" t="s">
        <v>319</v>
      </c>
      <c r="I12" s="50" t="s">
        <v>324</v>
      </c>
    </row>
    <row r="13" spans="1:11" ht="18.75" customHeight="1" x14ac:dyDescent="0.15">
      <c r="A13" s="46"/>
      <c r="B13" s="54"/>
      <c r="C13" s="109" t="s">
        <v>318</v>
      </c>
      <c r="D13" s="109"/>
      <c r="E13" s="112"/>
      <c r="F13" s="47"/>
      <c r="G13" s="113">
        <f>'AM5_s3-12_MRS(input)'!F15</f>
        <v>110</v>
      </c>
      <c r="H13" s="105" t="s">
        <v>319</v>
      </c>
      <c r="I13" s="50" t="s">
        <v>320</v>
      </c>
    </row>
    <row r="14" spans="1:11" ht="18.75" customHeight="1" x14ac:dyDescent="0.15">
      <c r="A14" s="39"/>
      <c r="B14" s="65"/>
      <c r="C14" s="59" t="s">
        <v>240</v>
      </c>
      <c r="D14" s="59"/>
      <c r="E14" s="59"/>
      <c r="F14" s="47" t="s">
        <v>238</v>
      </c>
      <c r="G14" s="66">
        <f>'AM5_s3-12_MRS(input)'!F13</f>
        <v>0.8</v>
      </c>
      <c r="H14" s="62" t="s">
        <v>241</v>
      </c>
      <c r="I14" s="43" t="s">
        <v>242</v>
      </c>
    </row>
    <row r="15" spans="1:11" ht="18.75" customHeight="1" thickBot="1" x14ac:dyDescent="0.2">
      <c r="A15" s="34" t="s">
        <v>243</v>
      </c>
      <c r="B15" s="35"/>
      <c r="C15" s="35"/>
      <c r="D15" s="35"/>
      <c r="E15" s="36"/>
      <c r="F15" s="26"/>
      <c r="G15" s="34"/>
      <c r="H15" s="26"/>
      <c r="I15" s="26"/>
    </row>
    <row r="16" spans="1:11" ht="18.75" customHeight="1" thickBot="1" x14ac:dyDescent="0.2">
      <c r="A16" s="46"/>
      <c r="B16" s="67" t="s">
        <v>244</v>
      </c>
      <c r="C16" s="68"/>
      <c r="D16" s="68"/>
      <c r="E16" s="68"/>
      <c r="F16" s="106"/>
      <c r="G16" s="107">
        <f>G17*G18</f>
        <v>0</v>
      </c>
      <c r="H16" s="42" t="s">
        <v>233</v>
      </c>
      <c r="I16" s="43" t="s">
        <v>245</v>
      </c>
    </row>
    <row r="17" spans="1:9" ht="33" customHeight="1" x14ac:dyDescent="0.15">
      <c r="A17" s="46"/>
      <c r="B17" s="54"/>
      <c r="C17" s="274" t="s">
        <v>321</v>
      </c>
      <c r="D17" s="275"/>
      <c r="E17" s="276"/>
      <c r="F17" s="47" t="s">
        <v>238</v>
      </c>
      <c r="G17" s="114">
        <f>'AM5_s3-12_MRS(input)'!F8</f>
        <v>0</v>
      </c>
      <c r="H17" s="57" t="s">
        <v>239</v>
      </c>
      <c r="I17" s="43" t="s">
        <v>322</v>
      </c>
    </row>
    <row r="18" spans="1:9" ht="18.75" customHeight="1" x14ac:dyDescent="0.15">
      <c r="A18" s="39"/>
      <c r="B18" s="65"/>
      <c r="C18" s="71" t="s">
        <v>240</v>
      </c>
      <c r="D18" s="71"/>
      <c r="E18" s="71"/>
      <c r="F18" s="70" t="s">
        <v>238</v>
      </c>
      <c r="G18" s="73">
        <f>'AM5_s3-12_MRS(input)'!F13</f>
        <v>0.8</v>
      </c>
      <c r="H18" s="62" t="s">
        <v>241</v>
      </c>
      <c r="I18" s="43" t="s">
        <v>242</v>
      </c>
    </row>
    <row r="19" spans="1:9" ht="15" x14ac:dyDescent="0.15">
      <c r="A19" s="74"/>
      <c r="B19" s="74"/>
      <c r="C19" s="74"/>
      <c r="D19" s="74"/>
      <c r="E19" s="115"/>
      <c r="F19" s="76"/>
      <c r="G19" s="77"/>
      <c r="H19" s="77"/>
      <c r="I19" s="78"/>
    </row>
    <row r="20" spans="1:9" ht="21.75" customHeight="1" x14ac:dyDescent="0.15">
      <c r="E20" s="74" t="s">
        <v>246</v>
      </c>
      <c r="F20" s="28"/>
    </row>
    <row r="21" spans="1:9" ht="21.75" customHeight="1" x14ac:dyDescent="0.15">
      <c r="E21" s="116" t="s">
        <v>318</v>
      </c>
      <c r="F21" s="117">
        <v>110</v>
      </c>
      <c r="G21" s="118" t="s">
        <v>319</v>
      </c>
      <c r="H21" s="74"/>
    </row>
    <row r="22" spans="1:9" s="33" customFormat="1" x14ac:dyDescent="0.15">
      <c r="E22" s="74"/>
      <c r="F22" s="74"/>
      <c r="G22" s="74"/>
      <c r="H22" s="74"/>
    </row>
  </sheetData>
  <sheetProtection password="C7C3" sheet="1" objects="1" scenarios="1"/>
  <mergeCells count="4">
    <mergeCell ref="A3:I3"/>
    <mergeCell ref="B8:E8"/>
    <mergeCell ref="C11:E11"/>
    <mergeCell ref="C17:E17"/>
  </mergeCells>
  <phoneticPr fontId="6"/>
  <pageMargins left="0.70866141732283472" right="0.70866141732283472" top="0.74803149606299213" bottom="0.74803149606299213" header="0.31496062992125984" footer="0.31496062992125984"/>
  <pageSetup paperSize="9" scale="81" fitToHeight="0" orientation="portrait" r:id="rId1"/>
  <headerFooter>
    <oddFooter>&amp;C&amp;"Arial,標準"II-5</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2">
    <tabColor theme="3" tint="0.39997558519241921"/>
    <pageSetUpPr fitToPage="1"/>
  </sheetPr>
  <dimension ref="A1:AC65"/>
  <sheetViews>
    <sheetView view="pageBreakPreview" zoomScale="70" zoomScaleNormal="100" zoomScaleSheetLayoutView="70" workbookViewId="0"/>
  </sheetViews>
  <sheetFormatPr defaultColWidth="9" defaultRowHeight="14.25" x14ac:dyDescent="0.15"/>
  <cols>
    <col min="1" max="1" width="1.625" style="128" customWidth="1"/>
    <col min="2" max="2" width="4.375" style="129" customWidth="1"/>
    <col min="3" max="3" width="21.625" style="130" customWidth="1"/>
    <col min="4" max="4" width="87.625" style="130" customWidth="1"/>
    <col min="5" max="5" width="2.125" style="128" customWidth="1"/>
    <col min="6" max="6" width="4.375" style="129" customWidth="1"/>
    <col min="7" max="7" width="16.375" style="130" customWidth="1"/>
    <col min="8" max="8" width="23.5" style="128" customWidth="1"/>
    <col min="9" max="9" width="23.5" style="130" customWidth="1"/>
    <col min="10" max="10" width="24.375" style="130" customWidth="1"/>
    <col min="11" max="11" width="43.5" style="128" customWidth="1"/>
    <col min="12" max="12" width="47.625" style="128" customWidth="1"/>
    <col min="13" max="13" width="2.125" style="128" customWidth="1"/>
    <col min="14" max="14" width="5.125" style="128" customWidth="1"/>
    <col min="15" max="15" width="21.75" style="128" customWidth="1"/>
    <col min="16" max="18" width="29.5" style="128" customWidth="1"/>
    <col min="19" max="19" width="3.625" style="128" customWidth="1"/>
    <col min="20" max="20" width="9" style="128"/>
    <col min="21" max="21" width="13.25" style="128" customWidth="1"/>
    <col min="22" max="27" width="9" style="128"/>
    <col min="28" max="29" width="42.625" style="128" customWidth="1"/>
    <col min="30" max="16384" width="9" style="128"/>
  </cols>
  <sheetData>
    <row r="1" spans="1:29" ht="18" customHeight="1" x14ac:dyDescent="0.15">
      <c r="AC1" s="132" t="s">
        <v>577</v>
      </c>
    </row>
    <row r="2" spans="1:29" ht="18" customHeight="1" x14ac:dyDescent="0.15">
      <c r="K2" s="132"/>
      <c r="L2" s="132"/>
      <c r="M2" s="132"/>
      <c r="N2" s="132"/>
      <c r="O2" s="132"/>
      <c r="P2" s="132"/>
      <c r="Q2" s="132"/>
      <c r="R2" s="132"/>
      <c r="S2" s="132"/>
      <c r="T2" s="132"/>
      <c r="U2" s="132"/>
      <c r="V2" s="132"/>
      <c r="W2" s="132"/>
      <c r="X2" s="132"/>
      <c r="Y2" s="132"/>
      <c r="Z2" s="132"/>
      <c r="AA2" s="132"/>
      <c r="AB2" s="132"/>
      <c r="AC2" s="131" t="s">
        <v>576</v>
      </c>
    </row>
    <row r="3" spans="1:29" s="138" customFormat="1" ht="27.75" customHeight="1" x14ac:dyDescent="0.15">
      <c r="A3" s="133" t="s">
        <v>1</v>
      </c>
      <c r="B3" s="134"/>
      <c r="C3" s="135"/>
      <c r="D3" s="135"/>
      <c r="E3" s="136"/>
      <c r="F3" s="134"/>
      <c r="G3" s="135"/>
      <c r="H3" s="136"/>
      <c r="I3" s="135"/>
      <c r="J3" s="135"/>
      <c r="K3" s="137"/>
      <c r="L3" s="137"/>
      <c r="M3" s="137"/>
      <c r="N3" s="137"/>
      <c r="O3" s="137"/>
      <c r="P3" s="137"/>
      <c r="Q3" s="137"/>
      <c r="R3" s="137"/>
      <c r="S3" s="137"/>
      <c r="T3" s="137"/>
      <c r="U3" s="137"/>
      <c r="V3" s="137"/>
      <c r="W3" s="137"/>
      <c r="X3" s="137"/>
      <c r="Y3" s="137"/>
      <c r="Z3" s="137"/>
      <c r="AA3" s="137"/>
      <c r="AB3" s="137"/>
      <c r="AC3" s="137"/>
    </row>
    <row r="4" spans="1:29" ht="14.25" customHeight="1" x14ac:dyDescent="0.15">
      <c r="A4" s="139" t="s">
        <v>494</v>
      </c>
    </row>
    <row r="5" spans="1:29" ht="18.75" customHeight="1" x14ac:dyDescent="0.15">
      <c r="A5" s="140" t="s">
        <v>495</v>
      </c>
      <c r="B5" s="141"/>
      <c r="F5" s="142" t="s">
        <v>336</v>
      </c>
      <c r="N5" s="139" t="s">
        <v>337</v>
      </c>
      <c r="T5" s="139" t="s">
        <v>500</v>
      </c>
      <c r="U5" s="139"/>
    </row>
    <row r="6" spans="1:29" s="138" customFormat="1" ht="18" customHeight="1" thickBot="1" x14ac:dyDescent="0.2">
      <c r="A6" s="143"/>
      <c r="B6" s="144" t="s">
        <v>3</v>
      </c>
      <c r="C6" s="144" t="s">
        <v>13</v>
      </c>
      <c r="D6" s="145">
        <v>1</v>
      </c>
      <c r="F6" s="146"/>
      <c r="T6" s="302" t="s">
        <v>338</v>
      </c>
      <c r="U6" s="302"/>
      <c r="V6" s="302"/>
      <c r="W6" s="147" t="s">
        <v>17</v>
      </c>
    </row>
    <row r="7" spans="1:29" s="148" customFormat="1" ht="18" customHeight="1" thickBot="1" x14ac:dyDescent="0.2">
      <c r="B7" s="144" t="s">
        <v>4</v>
      </c>
      <c r="C7" s="144" t="s">
        <v>14</v>
      </c>
      <c r="D7" s="149" t="s">
        <v>339</v>
      </c>
      <c r="F7" s="144" t="s">
        <v>3</v>
      </c>
      <c r="G7" s="144" t="s">
        <v>14</v>
      </c>
      <c r="H7" s="149" t="s">
        <v>340</v>
      </c>
      <c r="I7" s="149" t="s">
        <v>341</v>
      </c>
      <c r="J7" s="149" t="s">
        <v>342</v>
      </c>
      <c r="K7" s="150" t="s">
        <v>49</v>
      </c>
      <c r="L7" s="150" t="s">
        <v>343</v>
      </c>
      <c r="N7" s="144" t="s">
        <v>3</v>
      </c>
      <c r="O7" s="144" t="s">
        <v>14</v>
      </c>
      <c r="P7" s="150" t="s">
        <v>344</v>
      </c>
      <c r="Q7" s="150" t="s">
        <v>345</v>
      </c>
      <c r="R7" s="150" t="s">
        <v>482</v>
      </c>
      <c r="T7" s="303">
        <f>ROUNDDOWN(SUM(P16:P65)+SUM(Q16:Q65)-SUM(R16:R65),0)</f>
        <v>22</v>
      </c>
      <c r="U7" s="304"/>
      <c r="V7" s="305"/>
      <c r="W7" s="151" t="s">
        <v>316</v>
      </c>
    </row>
    <row r="8" spans="1:29" s="152" customFormat="1" ht="48" customHeight="1" x14ac:dyDescent="0.25">
      <c r="B8" s="144" t="s">
        <v>5</v>
      </c>
      <c r="C8" s="144" t="s">
        <v>15</v>
      </c>
      <c r="D8" s="153" t="s">
        <v>483</v>
      </c>
      <c r="F8" s="144" t="s">
        <v>4</v>
      </c>
      <c r="G8" s="144" t="s">
        <v>15</v>
      </c>
      <c r="H8" s="153" t="s">
        <v>346</v>
      </c>
      <c r="I8" s="153" t="s">
        <v>347</v>
      </c>
      <c r="J8" s="153" t="s">
        <v>484</v>
      </c>
      <c r="K8" s="153" t="s">
        <v>348</v>
      </c>
      <c r="L8" s="153" t="s">
        <v>349</v>
      </c>
      <c r="N8" s="306" t="s">
        <v>4</v>
      </c>
      <c r="O8" s="306" t="s">
        <v>15</v>
      </c>
      <c r="P8" s="307" t="s">
        <v>496</v>
      </c>
      <c r="Q8" s="307" t="s">
        <v>350</v>
      </c>
      <c r="R8" s="307" t="s">
        <v>351</v>
      </c>
      <c r="T8" s="154" t="s">
        <v>297</v>
      </c>
      <c r="U8" s="128"/>
      <c r="V8" s="128"/>
      <c r="W8" s="128"/>
      <c r="X8" s="128"/>
      <c r="Y8" s="128"/>
      <c r="Z8" s="128"/>
      <c r="AA8" s="128"/>
      <c r="AB8" s="128"/>
    </row>
    <row r="9" spans="1:29" s="152" customFormat="1" ht="18" customHeight="1" x14ac:dyDescent="0.15">
      <c r="B9" s="144" t="s">
        <v>7</v>
      </c>
      <c r="C9" s="144" t="s">
        <v>17</v>
      </c>
      <c r="D9" s="153" t="s">
        <v>26</v>
      </c>
      <c r="F9" s="144" t="s">
        <v>6</v>
      </c>
      <c r="G9" s="144" t="s">
        <v>17</v>
      </c>
      <c r="H9" s="153" t="s">
        <v>352</v>
      </c>
      <c r="I9" s="153" t="s">
        <v>352</v>
      </c>
      <c r="J9" s="153" t="s">
        <v>353</v>
      </c>
      <c r="K9" s="153" t="s">
        <v>354</v>
      </c>
      <c r="L9" s="153" t="s">
        <v>355</v>
      </c>
      <c r="N9" s="306"/>
      <c r="O9" s="306"/>
      <c r="P9" s="307"/>
      <c r="Q9" s="307"/>
      <c r="R9" s="307"/>
      <c r="T9" s="155" t="s">
        <v>298</v>
      </c>
      <c r="U9" s="156" t="s">
        <v>299</v>
      </c>
      <c r="V9" s="157"/>
      <c r="W9" s="158"/>
      <c r="X9" s="158"/>
      <c r="Y9" s="158"/>
      <c r="Z9" s="158"/>
      <c r="AA9" s="158"/>
      <c r="AB9" s="158"/>
      <c r="AC9" s="159"/>
    </row>
    <row r="10" spans="1:29" s="152" customFormat="1" ht="18" customHeight="1" x14ac:dyDescent="0.15">
      <c r="B10" s="144" t="s">
        <v>8</v>
      </c>
      <c r="C10" s="144" t="s">
        <v>18</v>
      </c>
      <c r="D10" s="160" t="s">
        <v>27</v>
      </c>
      <c r="F10" s="306" t="s">
        <v>7</v>
      </c>
      <c r="G10" s="306" t="s">
        <v>19</v>
      </c>
      <c r="H10" s="301" t="s">
        <v>356</v>
      </c>
      <c r="I10" s="301" t="s">
        <v>357</v>
      </c>
      <c r="J10" s="310" t="s">
        <v>358</v>
      </c>
      <c r="K10" s="301" t="s">
        <v>412</v>
      </c>
      <c r="L10" s="301" t="s">
        <v>492</v>
      </c>
      <c r="N10" s="306"/>
      <c r="O10" s="306"/>
      <c r="P10" s="307"/>
      <c r="Q10" s="307"/>
      <c r="R10" s="307"/>
      <c r="T10" s="155" t="s">
        <v>210</v>
      </c>
      <c r="U10" s="156" t="s">
        <v>335</v>
      </c>
      <c r="V10" s="157"/>
      <c r="W10" s="158"/>
      <c r="X10" s="158"/>
      <c r="Y10" s="158"/>
      <c r="Z10" s="158"/>
      <c r="AA10" s="158"/>
      <c r="AB10" s="158"/>
      <c r="AC10" s="159"/>
    </row>
    <row r="11" spans="1:29" s="152" customFormat="1" ht="18" customHeight="1" x14ac:dyDescent="0.15">
      <c r="B11" s="144" t="s">
        <v>9</v>
      </c>
      <c r="C11" s="144" t="s">
        <v>19</v>
      </c>
      <c r="D11" s="160" t="s">
        <v>28</v>
      </c>
      <c r="F11" s="306"/>
      <c r="G11" s="306"/>
      <c r="H11" s="301"/>
      <c r="I11" s="301"/>
      <c r="J11" s="310"/>
      <c r="K11" s="301"/>
      <c r="L11" s="301"/>
      <c r="N11" s="306"/>
      <c r="O11" s="306"/>
      <c r="P11" s="307"/>
      <c r="Q11" s="307"/>
      <c r="R11" s="307"/>
      <c r="T11" s="155" t="s">
        <v>27</v>
      </c>
      <c r="U11" s="156" t="s">
        <v>212</v>
      </c>
      <c r="V11" s="157"/>
      <c r="W11" s="158"/>
      <c r="X11" s="158"/>
      <c r="Y11" s="158"/>
      <c r="Z11" s="158"/>
      <c r="AA11" s="158"/>
      <c r="AB11" s="158"/>
      <c r="AC11" s="161"/>
    </row>
    <row r="12" spans="1:29" s="152" customFormat="1" ht="300" customHeight="1" x14ac:dyDescent="0.15">
      <c r="B12" s="144" t="s">
        <v>10</v>
      </c>
      <c r="C12" s="144" t="s">
        <v>20</v>
      </c>
      <c r="D12" s="162" t="s">
        <v>359</v>
      </c>
      <c r="F12" s="306"/>
      <c r="G12" s="306"/>
      <c r="H12" s="301"/>
      <c r="I12" s="301"/>
      <c r="J12" s="310"/>
      <c r="K12" s="301"/>
      <c r="L12" s="301"/>
      <c r="N12" s="306"/>
      <c r="O12" s="306"/>
      <c r="P12" s="307"/>
      <c r="Q12" s="307"/>
      <c r="R12" s="307"/>
      <c r="T12" s="128"/>
      <c r="U12" s="128"/>
      <c r="V12" s="128"/>
      <c r="W12" s="128"/>
      <c r="X12" s="128"/>
      <c r="Y12" s="128"/>
      <c r="Z12" s="128"/>
      <c r="AA12" s="128"/>
      <c r="AB12" s="128"/>
    </row>
    <row r="13" spans="1:29" s="152" customFormat="1" ht="18" customHeight="1" x14ac:dyDescent="0.15">
      <c r="B13" s="144" t="s">
        <v>11</v>
      </c>
      <c r="C13" s="144" t="s">
        <v>21</v>
      </c>
      <c r="D13" s="160" t="s">
        <v>30</v>
      </c>
      <c r="F13" s="306" t="s">
        <v>8</v>
      </c>
      <c r="G13" s="306" t="s">
        <v>22</v>
      </c>
      <c r="H13" s="309"/>
      <c r="I13" s="309"/>
      <c r="J13" s="309"/>
      <c r="K13" s="310"/>
      <c r="L13" s="310"/>
      <c r="N13" s="306" t="s">
        <v>6</v>
      </c>
      <c r="O13" s="306" t="s">
        <v>17</v>
      </c>
      <c r="P13" s="307" t="s">
        <v>316</v>
      </c>
      <c r="Q13" s="307" t="s">
        <v>316</v>
      </c>
      <c r="R13" s="307" t="s">
        <v>316</v>
      </c>
    </row>
    <row r="14" spans="1:29" s="152" customFormat="1" ht="18" customHeight="1" x14ac:dyDescent="0.15">
      <c r="B14" s="144" t="s">
        <v>12</v>
      </c>
      <c r="C14" s="144" t="s">
        <v>22</v>
      </c>
      <c r="D14" s="163"/>
      <c r="F14" s="306"/>
      <c r="G14" s="306"/>
      <c r="H14" s="309"/>
      <c r="I14" s="309"/>
      <c r="J14" s="309"/>
      <c r="K14" s="310"/>
      <c r="L14" s="310"/>
      <c r="N14" s="306"/>
      <c r="O14" s="306"/>
      <c r="P14" s="307"/>
      <c r="Q14" s="307"/>
      <c r="R14" s="307"/>
    </row>
    <row r="15" spans="1:29" s="152" customFormat="1" ht="15" x14ac:dyDescent="0.15">
      <c r="B15" s="164" t="s">
        <v>493</v>
      </c>
      <c r="C15" s="308" t="s">
        <v>360</v>
      </c>
      <c r="D15" s="308"/>
      <c r="F15" s="164" t="s">
        <v>361</v>
      </c>
      <c r="G15" s="308" t="s">
        <v>487</v>
      </c>
      <c r="H15" s="308"/>
      <c r="I15" s="308"/>
      <c r="J15" s="308"/>
      <c r="K15" s="308"/>
      <c r="L15" s="308"/>
      <c r="N15" s="164" t="s">
        <v>361</v>
      </c>
      <c r="O15" s="308" t="s">
        <v>487</v>
      </c>
      <c r="P15" s="308"/>
      <c r="Q15" s="308"/>
      <c r="R15" s="308"/>
    </row>
    <row r="16" spans="1:29" s="152" customFormat="1" ht="15" customHeight="1" x14ac:dyDescent="0.15">
      <c r="B16" s="165"/>
      <c r="C16" s="144" t="s">
        <v>499</v>
      </c>
      <c r="D16" s="166">
        <v>326.16225263157895</v>
      </c>
      <c r="F16" s="165"/>
      <c r="G16" s="144" t="s">
        <v>499</v>
      </c>
      <c r="H16" s="167">
        <f>(1068*3)/8200</f>
        <v>0.39073170731707318</v>
      </c>
      <c r="I16" s="168">
        <v>0.73</v>
      </c>
      <c r="J16" s="169">
        <f>5835/8200</f>
        <v>0.7115853658536585</v>
      </c>
      <c r="K16" s="170">
        <v>0.8</v>
      </c>
      <c r="L16" s="171">
        <v>3.32</v>
      </c>
      <c r="N16" s="165"/>
      <c r="O16" s="144" t="s">
        <v>499</v>
      </c>
      <c r="P16" s="172">
        <f>IF(ISERROR(D16*H16/I16*K16),0,(D16*H16/I16*K16))</f>
        <v>139.66239324177468</v>
      </c>
      <c r="Q16" s="172">
        <f>IF(ISERROR(((D16*H16/I16)+(D16*J16))/L16*K16),0,(((D16*H16/I16)+(D16*J16))/L16*K16))</f>
        <v>97.992837932220212</v>
      </c>
      <c r="R16" s="173">
        <f>IF(ISERROR(D16*K16),0,(D16*K16))</f>
        <v>260.92980210526315</v>
      </c>
      <c r="T16" s="128"/>
      <c r="U16" s="128"/>
      <c r="V16" s="128"/>
      <c r="W16" s="128"/>
      <c r="X16" s="128"/>
      <c r="Y16" s="128"/>
      <c r="Z16" s="128"/>
      <c r="AA16" s="128"/>
      <c r="AB16" s="128"/>
    </row>
    <row r="17" spans="2:28" s="152" customFormat="1" ht="15" customHeight="1" x14ac:dyDescent="0.15">
      <c r="B17" s="165"/>
      <c r="C17" s="144" t="s">
        <v>362</v>
      </c>
      <c r="D17" s="166">
        <v>326.16225263157895</v>
      </c>
      <c r="F17" s="165"/>
      <c r="G17" s="144" t="s">
        <v>362</v>
      </c>
      <c r="H17" s="174">
        <f>(4.2*1.75*2.05*1000)/8200</f>
        <v>1.8374999999999997</v>
      </c>
      <c r="I17" s="168">
        <v>2.2400000000000002</v>
      </c>
      <c r="J17" s="169">
        <f>2890/8200</f>
        <v>0.35243902439024388</v>
      </c>
      <c r="K17" s="170">
        <v>0.8</v>
      </c>
      <c r="L17" s="171">
        <v>3.32</v>
      </c>
      <c r="N17" s="165"/>
      <c r="O17" s="144" t="s">
        <v>362</v>
      </c>
      <c r="P17" s="172">
        <f>IF(ISERROR(D17*H17/I17*K17),0,(D17*H17/I17*K17))</f>
        <v>214.04397828947367</v>
      </c>
      <c r="Q17" s="172">
        <f>IF(ISERROR(((D17*H17/I17)+(D17*J17))/L17*K17),0,(((D17*H17/I17)+(D17*J17))/L17*K17))</f>
        <v>92.170428668009663</v>
      </c>
      <c r="R17" s="173">
        <f t="shared" ref="R17:R65" si="0">IF(ISERROR(D17*K17),0,(D17*K17))</f>
        <v>260.92980210526315</v>
      </c>
      <c r="T17" s="128"/>
      <c r="U17" s="128"/>
      <c r="V17" s="128"/>
      <c r="W17" s="128"/>
      <c r="X17" s="128"/>
      <c r="Y17" s="128"/>
      <c r="Z17" s="128"/>
      <c r="AA17" s="128"/>
      <c r="AB17" s="128"/>
    </row>
    <row r="18" spans="2:28" s="152" customFormat="1" ht="15" customHeight="1" x14ac:dyDescent="0.15">
      <c r="B18" s="165"/>
      <c r="C18" s="144" t="s">
        <v>363</v>
      </c>
      <c r="D18" s="166"/>
      <c r="F18" s="165"/>
      <c r="G18" s="144" t="s">
        <v>363</v>
      </c>
      <c r="H18" s="174"/>
      <c r="I18" s="168"/>
      <c r="J18" s="169"/>
      <c r="K18" s="170"/>
      <c r="L18" s="171"/>
      <c r="N18" s="165"/>
      <c r="O18" s="144" t="s">
        <v>363</v>
      </c>
      <c r="P18" s="172">
        <f t="shared" ref="P18:P65" si="1">IF(ISERROR(D18*H18/I18*K18),0,(D18*H18/I18*K18))</f>
        <v>0</v>
      </c>
      <c r="Q18" s="172">
        <f t="shared" ref="Q18:Q65" si="2">IF(ISERROR(((D18*H18/I18)+(D18*J18))/L18*K18),0,(((D18*H18/I18)+(D18*J18))/L18*K18))</f>
        <v>0</v>
      </c>
      <c r="R18" s="173">
        <f t="shared" si="0"/>
        <v>0</v>
      </c>
      <c r="T18" s="128"/>
      <c r="U18" s="128"/>
      <c r="V18" s="128"/>
      <c r="W18" s="128"/>
      <c r="X18" s="128"/>
      <c r="Y18" s="128"/>
      <c r="Z18" s="128"/>
      <c r="AA18" s="128"/>
      <c r="AB18" s="128"/>
    </row>
    <row r="19" spans="2:28" s="152" customFormat="1" ht="15" customHeight="1" x14ac:dyDescent="0.15">
      <c r="B19" s="165"/>
      <c r="C19" s="144" t="s">
        <v>364</v>
      </c>
      <c r="D19" s="175"/>
      <c r="F19" s="165"/>
      <c r="G19" s="144" t="s">
        <v>364</v>
      </c>
      <c r="H19" s="176"/>
      <c r="I19" s="168"/>
      <c r="J19" s="169"/>
      <c r="K19" s="170"/>
      <c r="L19" s="171"/>
      <c r="N19" s="165"/>
      <c r="O19" s="144" t="s">
        <v>364</v>
      </c>
      <c r="P19" s="172">
        <f t="shared" si="1"/>
        <v>0</v>
      </c>
      <c r="Q19" s="172">
        <f t="shared" si="2"/>
        <v>0</v>
      </c>
      <c r="R19" s="173">
        <f t="shared" si="0"/>
        <v>0</v>
      </c>
      <c r="T19" s="128"/>
      <c r="U19" s="128"/>
      <c r="V19" s="128"/>
      <c r="W19" s="128"/>
      <c r="X19" s="128"/>
      <c r="Y19" s="128"/>
      <c r="Z19" s="128"/>
      <c r="AA19" s="128"/>
      <c r="AB19" s="128"/>
    </row>
    <row r="20" spans="2:28" s="152" customFormat="1" ht="15" customHeight="1" x14ac:dyDescent="0.15">
      <c r="B20" s="165"/>
      <c r="C20" s="144" t="s">
        <v>365</v>
      </c>
      <c r="D20" s="175"/>
      <c r="F20" s="165"/>
      <c r="G20" s="144" t="s">
        <v>365</v>
      </c>
      <c r="H20" s="176"/>
      <c r="I20" s="168"/>
      <c r="J20" s="177"/>
      <c r="K20" s="170"/>
      <c r="L20" s="171"/>
      <c r="N20" s="165"/>
      <c r="O20" s="144" t="s">
        <v>365</v>
      </c>
      <c r="P20" s="172">
        <f t="shared" si="1"/>
        <v>0</v>
      </c>
      <c r="Q20" s="172">
        <f t="shared" si="2"/>
        <v>0</v>
      </c>
      <c r="R20" s="173">
        <f t="shared" si="0"/>
        <v>0</v>
      </c>
      <c r="T20" s="128"/>
      <c r="U20" s="128"/>
      <c r="V20" s="128"/>
      <c r="W20" s="128"/>
      <c r="X20" s="128"/>
      <c r="Y20" s="128"/>
      <c r="Z20" s="128"/>
      <c r="AA20" s="128"/>
      <c r="AB20" s="128"/>
    </row>
    <row r="21" spans="2:28" s="152" customFormat="1" ht="15" customHeight="1" x14ac:dyDescent="0.15">
      <c r="B21" s="165"/>
      <c r="C21" s="144" t="s">
        <v>366</v>
      </c>
      <c r="D21" s="175"/>
      <c r="F21" s="165"/>
      <c r="G21" s="144" t="s">
        <v>366</v>
      </c>
      <c r="H21" s="176"/>
      <c r="I21" s="168"/>
      <c r="J21" s="177"/>
      <c r="K21" s="170"/>
      <c r="L21" s="171"/>
      <c r="N21" s="165"/>
      <c r="O21" s="144" t="s">
        <v>366</v>
      </c>
      <c r="P21" s="172">
        <f t="shared" si="1"/>
        <v>0</v>
      </c>
      <c r="Q21" s="172">
        <f t="shared" si="2"/>
        <v>0</v>
      </c>
      <c r="R21" s="173">
        <f t="shared" si="0"/>
        <v>0</v>
      </c>
      <c r="T21" s="128"/>
      <c r="U21" s="128"/>
      <c r="V21" s="128"/>
      <c r="W21" s="128"/>
      <c r="X21" s="128"/>
      <c r="Y21" s="128"/>
      <c r="Z21" s="128"/>
      <c r="AA21" s="128"/>
      <c r="AB21" s="128"/>
    </row>
    <row r="22" spans="2:28" s="152" customFormat="1" ht="15" customHeight="1" x14ac:dyDescent="0.15">
      <c r="B22" s="165"/>
      <c r="C22" s="144" t="s">
        <v>367</v>
      </c>
      <c r="D22" s="175"/>
      <c r="F22" s="165"/>
      <c r="G22" s="144" t="s">
        <v>367</v>
      </c>
      <c r="H22" s="176"/>
      <c r="I22" s="168"/>
      <c r="J22" s="177"/>
      <c r="K22" s="170"/>
      <c r="L22" s="171"/>
      <c r="N22" s="165"/>
      <c r="O22" s="144" t="s">
        <v>367</v>
      </c>
      <c r="P22" s="172">
        <f t="shared" si="1"/>
        <v>0</v>
      </c>
      <c r="Q22" s="172">
        <f t="shared" si="2"/>
        <v>0</v>
      </c>
      <c r="R22" s="173">
        <f t="shared" si="0"/>
        <v>0</v>
      </c>
      <c r="T22" s="128"/>
      <c r="U22" s="128"/>
      <c r="V22" s="128"/>
      <c r="W22" s="128"/>
      <c r="X22" s="128"/>
      <c r="Y22" s="128"/>
      <c r="Z22" s="128"/>
      <c r="AA22" s="128"/>
      <c r="AB22" s="128"/>
    </row>
    <row r="23" spans="2:28" s="152" customFormat="1" ht="15" customHeight="1" x14ac:dyDescent="0.15">
      <c r="B23" s="165"/>
      <c r="C23" s="144" t="s">
        <v>368</v>
      </c>
      <c r="D23" s="175"/>
      <c r="F23" s="165"/>
      <c r="G23" s="144" t="s">
        <v>368</v>
      </c>
      <c r="H23" s="176"/>
      <c r="I23" s="168"/>
      <c r="J23" s="177"/>
      <c r="K23" s="170"/>
      <c r="L23" s="171"/>
      <c r="N23" s="165"/>
      <c r="O23" s="144" t="s">
        <v>368</v>
      </c>
      <c r="P23" s="172">
        <f t="shared" si="1"/>
        <v>0</v>
      </c>
      <c r="Q23" s="172">
        <f t="shared" si="2"/>
        <v>0</v>
      </c>
      <c r="R23" s="173">
        <f t="shared" si="0"/>
        <v>0</v>
      </c>
      <c r="T23" s="128"/>
      <c r="U23" s="128"/>
      <c r="V23" s="128"/>
      <c r="W23" s="128"/>
      <c r="X23" s="128"/>
      <c r="Y23" s="128"/>
      <c r="Z23" s="128"/>
      <c r="AA23" s="128"/>
      <c r="AB23" s="128"/>
    </row>
    <row r="24" spans="2:28" s="152" customFormat="1" ht="15" customHeight="1" x14ac:dyDescent="0.15">
      <c r="B24" s="165"/>
      <c r="C24" s="144" t="s">
        <v>369</v>
      </c>
      <c r="D24" s="175"/>
      <c r="F24" s="165"/>
      <c r="G24" s="144" t="s">
        <v>369</v>
      </c>
      <c r="H24" s="176"/>
      <c r="I24" s="168"/>
      <c r="J24" s="177"/>
      <c r="K24" s="170"/>
      <c r="L24" s="171"/>
      <c r="N24" s="165"/>
      <c r="O24" s="144" t="s">
        <v>369</v>
      </c>
      <c r="P24" s="172">
        <f t="shared" si="1"/>
        <v>0</v>
      </c>
      <c r="Q24" s="172">
        <f t="shared" si="2"/>
        <v>0</v>
      </c>
      <c r="R24" s="173">
        <f t="shared" si="0"/>
        <v>0</v>
      </c>
      <c r="T24" s="128"/>
      <c r="U24" s="128"/>
      <c r="V24" s="128"/>
      <c r="W24" s="128"/>
      <c r="X24" s="128"/>
      <c r="Y24" s="128"/>
      <c r="Z24" s="128"/>
      <c r="AA24" s="128"/>
      <c r="AB24" s="128"/>
    </row>
    <row r="25" spans="2:28" s="152" customFormat="1" ht="15" customHeight="1" x14ac:dyDescent="0.15">
      <c r="B25" s="165"/>
      <c r="C25" s="144" t="s">
        <v>370</v>
      </c>
      <c r="D25" s="175"/>
      <c r="F25" s="165"/>
      <c r="G25" s="144" t="s">
        <v>370</v>
      </c>
      <c r="H25" s="176"/>
      <c r="I25" s="168"/>
      <c r="J25" s="177"/>
      <c r="K25" s="170"/>
      <c r="L25" s="171"/>
      <c r="N25" s="165"/>
      <c r="O25" s="144" t="s">
        <v>370</v>
      </c>
      <c r="P25" s="172">
        <f t="shared" si="1"/>
        <v>0</v>
      </c>
      <c r="Q25" s="172">
        <f t="shared" si="2"/>
        <v>0</v>
      </c>
      <c r="R25" s="173">
        <f t="shared" si="0"/>
        <v>0</v>
      </c>
      <c r="T25" s="128"/>
      <c r="U25" s="128"/>
      <c r="V25" s="128"/>
      <c r="W25" s="128"/>
      <c r="X25" s="128"/>
      <c r="Y25" s="128"/>
      <c r="Z25" s="128"/>
      <c r="AA25" s="128"/>
      <c r="AB25" s="128"/>
    </row>
    <row r="26" spans="2:28" s="152" customFormat="1" ht="15" customHeight="1" x14ac:dyDescent="0.15">
      <c r="B26" s="165"/>
      <c r="C26" s="144" t="s">
        <v>371</v>
      </c>
      <c r="D26" s="175"/>
      <c r="F26" s="165"/>
      <c r="G26" s="144" t="s">
        <v>371</v>
      </c>
      <c r="H26" s="176"/>
      <c r="I26" s="168"/>
      <c r="J26" s="177"/>
      <c r="K26" s="170"/>
      <c r="L26" s="171"/>
      <c r="N26" s="165"/>
      <c r="O26" s="144" t="s">
        <v>371</v>
      </c>
      <c r="P26" s="172">
        <f t="shared" si="1"/>
        <v>0</v>
      </c>
      <c r="Q26" s="172">
        <f t="shared" si="2"/>
        <v>0</v>
      </c>
      <c r="R26" s="173">
        <f t="shared" si="0"/>
        <v>0</v>
      </c>
      <c r="T26" s="128"/>
      <c r="U26" s="128"/>
      <c r="V26" s="128"/>
      <c r="W26" s="128"/>
      <c r="X26" s="128"/>
      <c r="Y26" s="128"/>
      <c r="Z26" s="128"/>
      <c r="AA26" s="128"/>
      <c r="AB26" s="128"/>
    </row>
    <row r="27" spans="2:28" s="152" customFormat="1" ht="15" customHeight="1" x14ac:dyDescent="0.15">
      <c r="B27" s="165"/>
      <c r="C27" s="144" t="s">
        <v>372</v>
      </c>
      <c r="D27" s="175"/>
      <c r="F27" s="165"/>
      <c r="G27" s="144" t="s">
        <v>372</v>
      </c>
      <c r="H27" s="176"/>
      <c r="I27" s="168"/>
      <c r="J27" s="177"/>
      <c r="K27" s="170"/>
      <c r="L27" s="171"/>
      <c r="N27" s="165"/>
      <c r="O27" s="144" t="s">
        <v>372</v>
      </c>
      <c r="P27" s="172">
        <f t="shared" si="1"/>
        <v>0</v>
      </c>
      <c r="Q27" s="172">
        <f t="shared" si="2"/>
        <v>0</v>
      </c>
      <c r="R27" s="173">
        <f t="shared" si="0"/>
        <v>0</v>
      </c>
      <c r="T27" s="128"/>
      <c r="U27" s="128"/>
      <c r="V27" s="128"/>
      <c r="W27" s="128"/>
      <c r="X27" s="128"/>
      <c r="Y27" s="128"/>
      <c r="Z27" s="128"/>
      <c r="AA27" s="128"/>
      <c r="AB27" s="128"/>
    </row>
    <row r="28" spans="2:28" s="152" customFormat="1" ht="15" customHeight="1" x14ac:dyDescent="0.15">
      <c r="B28" s="165"/>
      <c r="C28" s="144" t="s">
        <v>373</v>
      </c>
      <c r="D28" s="175"/>
      <c r="F28" s="165"/>
      <c r="G28" s="144" t="s">
        <v>373</v>
      </c>
      <c r="H28" s="176"/>
      <c r="I28" s="168"/>
      <c r="J28" s="177"/>
      <c r="K28" s="170"/>
      <c r="L28" s="171"/>
      <c r="N28" s="165"/>
      <c r="O28" s="144" t="s">
        <v>373</v>
      </c>
      <c r="P28" s="172">
        <f t="shared" si="1"/>
        <v>0</v>
      </c>
      <c r="Q28" s="172">
        <f t="shared" si="2"/>
        <v>0</v>
      </c>
      <c r="R28" s="173">
        <f t="shared" si="0"/>
        <v>0</v>
      </c>
      <c r="T28" s="128"/>
      <c r="U28" s="128"/>
      <c r="V28" s="128"/>
      <c r="W28" s="128"/>
      <c r="X28" s="128"/>
      <c r="Y28" s="128"/>
      <c r="Z28" s="128"/>
      <c r="AA28" s="128"/>
      <c r="AB28" s="128"/>
    </row>
    <row r="29" spans="2:28" s="152" customFormat="1" ht="15" customHeight="1" x14ac:dyDescent="0.15">
      <c r="B29" s="165"/>
      <c r="C29" s="144" t="s">
        <v>374</v>
      </c>
      <c r="D29" s="175"/>
      <c r="F29" s="165"/>
      <c r="G29" s="144" t="s">
        <v>374</v>
      </c>
      <c r="H29" s="176"/>
      <c r="I29" s="168"/>
      <c r="J29" s="177"/>
      <c r="K29" s="170"/>
      <c r="L29" s="171"/>
      <c r="N29" s="165"/>
      <c r="O29" s="144" t="s">
        <v>374</v>
      </c>
      <c r="P29" s="172">
        <f t="shared" si="1"/>
        <v>0</v>
      </c>
      <c r="Q29" s="172">
        <f t="shared" si="2"/>
        <v>0</v>
      </c>
      <c r="R29" s="173">
        <f t="shared" si="0"/>
        <v>0</v>
      </c>
      <c r="T29" s="128"/>
      <c r="U29" s="128"/>
      <c r="V29" s="128"/>
      <c r="W29" s="128"/>
      <c r="X29" s="128"/>
      <c r="Y29" s="128"/>
      <c r="Z29" s="128"/>
      <c r="AA29" s="128"/>
      <c r="AB29" s="128"/>
    </row>
    <row r="30" spans="2:28" s="152" customFormat="1" ht="15" customHeight="1" x14ac:dyDescent="0.15">
      <c r="B30" s="165"/>
      <c r="C30" s="144" t="s">
        <v>375</v>
      </c>
      <c r="D30" s="175"/>
      <c r="F30" s="165"/>
      <c r="G30" s="144" t="s">
        <v>375</v>
      </c>
      <c r="H30" s="176"/>
      <c r="I30" s="168"/>
      <c r="J30" s="177"/>
      <c r="K30" s="170"/>
      <c r="L30" s="171"/>
      <c r="N30" s="165"/>
      <c r="O30" s="144" t="s">
        <v>375</v>
      </c>
      <c r="P30" s="172">
        <f t="shared" si="1"/>
        <v>0</v>
      </c>
      <c r="Q30" s="172">
        <f t="shared" si="2"/>
        <v>0</v>
      </c>
      <c r="R30" s="173">
        <f t="shared" si="0"/>
        <v>0</v>
      </c>
      <c r="T30" s="128"/>
      <c r="U30" s="128"/>
      <c r="V30" s="128"/>
      <c r="W30" s="128"/>
      <c r="X30" s="128"/>
      <c r="Y30" s="128"/>
      <c r="Z30" s="128"/>
      <c r="AA30" s="128"/>
      <c r="AB30" s="128"/>
    </row>
    <row r="31" spans="2:28" s="152" customFormat="1" ht="15" customHeight="1" x14ac:dyDescent="0.15">
      <c r="B31" s="165"/>
      <c r="C31" s="144" t="s">
        <v>376</v>
      </c>
      <c r="D31" s="175"/>
      <c r="F31" s="165"/>
      <c r="G31" s="144" t="s">
        <v>376</v>
      </c>
      <c r="H31" s="176"/>
      <c r="I31" s="168"/>
      <c r="J31" s="177"/>
      <c r="K31" s="170"/>
      <c r="L31" s="171"/>
      <c r="N31" s="165"/>
      <c r="O31" s="144" t="s">
        <v>376</v>
      </c>
      <c r="P31" s="172">
        <f t="shared" si="1"/>
        <v>0</v>
      </c>
      <c r="Q31" s="172">
        <f t="shared" si="2"/>
        <v>0</v>
      </c>
      <c r="R31" s="173">
        <f t="shared" si="0"/>
        <v>0</v>
      </c>
      <c r="T31" s="128"/>
      <c r="U31" s="128"/>
      <c r="V31" s="128"/>
      <c r="W31" s="128"/>
      <c r="X31" s="128"/>
      <c r="Y31" s="128"/>
      <c r="Z31" s="128"/>
      <c r="AA31" s="128"/>
      <c r="AB31" s="128"/>
    </row>
    <row r="32" spans="2:28" s="152" customFormat="1" ht="15" customHeight="1" x14ac:dyDescent="0.15">
      <c r="B32" s="165"/>
      <c r="C32" s="144" t="s">
        <v>377</v>
      </c>
      <c r="D32" s="175"/>
      <c r="F32" s="165"/>
      <c r="G32" s="144" t="s">
        <v>377</v>
      </c>
      <c r="H32" s="176"/>
      <c r="I32" s="168"/>
      <c r="J32" s="177"/>
      <c r="K32" s="170"/>
      <c r="L32" s="171"/>
      <c r="N32" s="165"/>
      <c r="O32" s="144" t="s">
        <v>377</v>
      </c>
      <c r="P32" s="172">
        <f t="shared" si="1"/>
        <v>0</v>
      </c>
      <c r="Q32" s="172">
        <f t="shared" si="2"/>
        <v>0</v>
      </c>
      <c r="R32" s="173">
        <f t="shared" si="0"/>
        <v>0</v>
      </c>
      <c r="T32" s="128"/>
      <c r="U32" s="128"/>
      <c r="V32" s="128"/>
      <c r="W32" s="128"/>
      <c r="X32" s="128"/>
      <c r="Y32" s="128"/>
      <c r="Z32" s="128"/>
      <c r="AA32" s="128"/>
      <c r="AB32" s="128"/>
    </row>
    <row r="33" spans="2:28" s="152" customFormat="1" ht="15" customHeight="1" x14ac:dyDescent="0.15">
      <c r="B33" s="165"/>
      <c r="C33" s="144" t="s">
        <v>378</v>
      </c>
      <c r="D33" s="175"/>
      <c r="F33" s="165"/>
      <c r="G33" s="144" t="s">
        <v>378</v>
      </c>
      <c r="H33" s="176"/>
      <c r="I33" s="168"/>
      <c r="J33" s="177"/>
      <c r="K33" s="170"/>
      <c r="L33" s="171"/>
      <c r="N33" s="165"/>
      <c r="O33" s="144" t="s">
        <v>378</v>
      </c>
      <c r="P33" s="172">
        <f t="shared" si="1"/>
        <v>0</v>
      </c>
      <c r="Q33" s="172">
        <f t="shared" si="2"/>
        <v>0</v>
      </c>
      <c r="R33" s="173">
        <f t="shared" si="0"/>
        <v>0</v>
      </c>
      <c r="T33" s="128"/>
      <c r="U33" s="128"/>
      <c r="V33" s="128"/>
      <c r="W33" s="128"/>
      <c r="X33" s="128"/>
      <c r="Y33" s="128"/>
      <c r="Z33" s="128"/>
      <c r="AA33" s="128"/>
      <c r="AB33" s="128"/>
    </row>
    <row r="34" spans="2:28" s="152" customFormat="1" ht="15" customHeight="1" x14ac:dyDescent="0.15">
      <c r="B34" s="165"/>
      <c r="C34" s="144" t="s">
        <v>379</v>
      </c>
      <c r="D34" s="175"/>
      <c r="F34" s="165"/>
      <c r="G34" s="144" t="s">
        <v>379</v>
      </c>
      <c r="H34" s="176"/>
      <c r="I34" s="168"/>
      <c r="J34" s="177"/>
      <c r="K34" s="170"/>
      <c r="L34" s="171"/>
      <c r="N34" s="165"/>
      <c r="O34" s="144" t="s">
        <v>379</v>
      </c>
      <c r="P34" s="172">
        <f t="shared" si="1"/>
        <v>0</v>
      </c>
      <c r="Q34" s="172">
        <f t="shared" si="2"/>
        <v>0</v>
      </c>
      <c r="R34" s="173">
        <f t="shared" si="0"/>
        <v>0</v>
      </c>
      <c r="T34" s="128"/>
      <c r="U34" s="128"/>
      <c r="V34" s="128"/>
      <c r="W34" s="128"/>
      <c r="X34" s="128"/>
      <c r="Y34" s="128"/>
      <c r="Z34" s="128"/>
      <c r="AA34" s="128"/>
      <c r="AB34" s="128"/>
    </row>
    <row r="35" spans="2:28" s="152" customFormat="1" ht="15" customHeight="1" x14ac:dyDescent="0.15">
      <c r="B35" s="165"/>
      <c r="C35" s="144" t="s">
        <v>380</v>
      </c>
      <c r="D35" s="175"/>
      <c r="F35" s="165"/>
      <c r="G35" s="144" t="s">
        <v>380</v>
      </c>
      <c r="H35" s="176"/>
      <c r="I35" s="168"/>
      <c r="J35" s="177"/>
      <c r="K35" s="170"/>
      <c r="L35" s="171"/>
      <c r="N35" s="165"/>
      <c r="O35" s="144" t="s">
        <v>380</v>
      </c>
      <c r="P35" s="172">
        <f t="shared" si="1"/>
        <v>0</v>
      </c>
      <c r="Q35" s="172">
        <f t="shared" si="2"/>
        <v>0</v>
      </c>
      <c r="R35" s="173">
        <f t="shared" si="0"/>
        <v>0</v>
      </c>
      <c r="T35" s="128"/>
      <c r="U35" s="128"/>
      <c r="V35" s="128"/>
      <c r="W35" s="128"/>
      <c r="X35" s="128"/>
      <c r="Y35" s="128"/>
      <c r="Z35" s="128"/>
      <c r="AA35" s="128"/>
      <c r="AB35" s="128"/>
    </row>
    <row r="36" spans="2:28" s="152" customFormat="1" ht="15" customHeight="1" x14ac:dyDescent="0.15">
      <c r="B36" s="165"/>
      <c r="C36" s="144" t="s">
        <v>381</v>
      </c>
      <c r="D36" s="175"/>
      <c r="F36" s="165"/>
      <c r="G36" s="144" t="s">
        <v>381</v>
      </c>
      <c r="H36" s="176"/>
      <c r="I36" s="168"/>
      <c r="J36" s="177"/>
      <c r="K36" s="170"/>
      <c r="L36" s="171"/>
      <c r="N36" s="165"/>
      <c r="O36" s="144" t="s">
        <v>381</v>
      </c>
      <c r="P36" s="172">
        <f t="shared" si="1"/>
        <v>0</v>
      </c>
      <c r="Q36" s="172">
        <f t="shared" si="2"/>
        <v>0</v>
      </c>
      <c r="R36" s="173">
        <f t="shared" si="0"/>
        <v>0</v>
      </c>
      <c r="T36" s="128"/>
      <c r="U36" s="128"/>
      <c r="V36" s="128"/>
      <c r="W36" s="128"/>
      <c r="X36" s="128"/>
      <c r="Y36" s="128"/>
      <c r="Z36" s="128"/>
      <c r="AA36" s="128"/>
      <c r="AB36" s="128"/>
    </row>
    <row r="37" spans="2:28" s="152" customFormat="1" ht="15" customHeight="1" x14ac:dyDescent="0.15">
      <c r="B37" s="165"/>
      <c r="C37" s="144" t="s">
        <v>382</v>
      </c>
      <c r="D37" s="175"/>
      <c r="F37" s="165"/>
      <c r="G37" s="144" t="s">
        <v>382</v>
      </c>
      <c r="H37" s="176"/>
      <c r="I37" s="168"/>
      <c r="J37" s="177"/>
      <c r="K37" s="170"/>
      <c r="L37" s="171"/>
      <c r="N37" s="165"/>
      <c r="O37" s="144" t="s">
        <v>382</v>
      </c>
      <c r="P37" s="172">
        <f t="shared" si="1"/>
        <v>0</v>
      </c>
      <c r="Q37" s="172">
        <f t="shared" si="2"/>
        <v>0</v>
      </c>
      <c r="R37" s="173">
        <f t="shared" si="0"/>
        <v>0</v>
      </c>
      <c r="T37" s="128"/>
      <c r="U37" s="128"/>
      <c r="V37" s="128"/>
      <c r="W37" s="128"/>
      <c r="X37" s="128"/>
      <c r="Y37" s="128"/>
      <c r="Z37" s="128"/>
      <c r="AA37" s="128"/>
      <c r="AB37" s="128"/>
    </row>
    <row r="38" spans="2:28" s="152" customFormat="1" ht="15" customHeight="1" x14ac:dyDescent="0.15">
      <c r="B38" s="165"/>
      <c r="C38" s="144" t="s">
        <v>383</v>
      </c>
      <c r="D38" s="175"/>
      <c r="F38" s="165"/>
      <c r="G38" s="144" t="s">
        <v>383</v>
      </c>
      <c r="H38" s="176"/>
      <c r="I38" s="168"/>
      <c r="J38" s="177"/>
      <c r="K38" s="170"/>
      <c r="L38" s="171"/>
      <c r="N38" s="165"/>
      <c r="O38" s="144" t="s">
        <v>383</v>
      </c>
      <c r="P38" s="172">
        <f t="shared" si="1"/>
        <v>0</v>
      </c>
      <c r="Q38" s="172">
        <f t="shared" si="2"/>
        <v>0</v>
      </c>
      <c r="R38" s="173">
        <f t="shared" si="0"/>
        <v>0</v>
      </c>
      <c r="T38" s="128"/>
      <c r="U38" s="128"/>
      <c r="V38" s="128"/>
      <c r="W38" s="128"/>
      <c r="X38" s="128"/>
      <c r="Y38" s="128"/>
      <c r="Z38" s="128"/>
      <c r="AA38" s="128"/>
      <c r="AB38" s="128"/>
    </row>
    <row r="39" spans="2:28" s="152" customFormat="1" ht="15" customHeight="1" x14ac:dyDescent="0.15">
      <c r="B39" s="165"/>
      <c r="C39" s="144" t="s">
        <v>384</v>
      </c>
      <c r="D39" s="175"/>
      <c r="F39" s="165"/>
      <c r="G39" s="144" t="s">
        <v>384</v>
      </c>
      <c r="H39" s="176"/>
      <c r="I39" s="168"/>
      <c r="J39" s="177"/>
      <c r="K39" s="170"/>
      <c r="L39" s="171"/>
      <c r="N39" s="165"/>
      <c r="O39" s="144" t="s">
        <v>384</v>
      </c>
      <c r="P39" s="172">
        <f t="shared" si="1"/>
        <v>0</v>
      </c>
      <c r="Q39" s="172">
        <f t="shared" si="2"/>
        <v>0</v>
      </c>
      <c r="R39" s="173">
        <f t="shared" si="0"/>
        <v>0</v>
      </c>
      <c r="T39" s="128"/>
      <c r="U39" s="128"/>
      <c r="V39" s="128"/>
      <c r="W39" s="128"/>
      <c r="X39" s="128"/>
      <c r="Y39" s="128"/>
      <c r="Z39" s="128"/>
      <c r="AA39" s="128"/>
      <c r="AB39" s="128"/>
    </row>
    <row r="40" spans="2:28" s="152" customFormat="1" ht="15" customHeight="1" x14ac:dyDescent="0.15">
      <c r="B40" s="165"/>
      <c r="C40" s="144" t="s">
        <v>385</v>
      </c>
      <c r="D40" s="175"/>
      <c r="F40" s="165"/>
      <c r="G40" s="144" t="s">
        <v>385</v>
      </c>
      <c r="H40" s="176"/>
      <c r="I40" s="168"/>
      <c r="J40" s="177"/>
      <c r="K40" s="170"/>
      <c r="L40" s="171"/>
      <c r="N40" s="165"/>
      <c r="O40" s="144" t="s">
        <v>385</v>
      </c>
      <c r="P40" s="172">
        <f t="shared" si="1"/>
        <v>0</v>
      </c>
      <c r="Q40" s="172">
        <f t="shared" si="2"/>
        <v>0</v>
      </c>
      <c r="R40" s="173">
        <f t="shared" si="0"/>
        <v>0</v>
      </c>
      <c r="T40" s="128"/>
      <c r="U40" s="128"/>
      <c r="V40" s="128"/>
      <c r="W40" s="128"/>
      <c r="X40" s="128"/>
      <c r="Y40" s="128"/>
      <c r="Z40" s="128"/>
      <c r="AA40" s="128"/>
      <c r="AB40" s="128"/>
    </row>
    <row r="41" spans="2:28" s="152" customFormat="1" ht="15" customHeight="1" x14ac:dyDescent="0.15">
      <c r="B41" s="165"/>
      <c r="C41" s="144" t="s">
        <v>386</v>
      </c>
      <c r="D41" s="175"/>
      <c r="F41" s="165"/>
      <c r="G41" s="144" t="s">
        <v>386</v>
      </c>
      <c r="H41" s="176"/>
      <c r="I41" s="168"/>
      <c r="J41" s="177"/>
      <c r="K41" s="170"/>
      <c r="L41" s="171"/>
      <c r="N41" s="165"/>
      <c r="O41" s="144" t="s">
        <v>386</v>
      </c>
      <c r="P41" s="172">
        <f t="shared" si="1"/>
        <v>0</v>
      </c>
      <c r="Q41" s="172">
        <f t="shared" si="2"/>
        <v>0</v>
      </c>
      <c r="R41" s="173">
        <f t="shared" si="0"/>
        <v>0</v>
      </c>
      <c r="T41" s="128"/>
      <c r="U41" s="128"/>
      <c r="V41" s="128"/>
      <c r="W41" s="128"/>
      <c r="X41" s="128"/>
      <c r="Y41" s="128"/>
      <c r="Z41" s="128"/>
      <c r="AA41" s="128"/>
      <c r="AB41" s="128"/>
    </row>
    <row r="42" spans="2:28" s="152" customFormat="1" ht="15" customHeight="1" x14ac:dyDescent="0.15">
      <c r="B42" s="165"/>
      <c r="C42" s="144" t="s">
        <v>387</v>
      </c>
      <c r="D42" s="175"/>
      <c r="F42" s="165"/>
      <c r="G42" s="144" t="s">
        <v>387</v>
      </c>
      <c r="H42" s="176"/>
      <c r="I42" s="168"/>
      <c r="J42" s="177"/>
      <c r="K42" s="170"/>
      <c r="L42" s="171"/>
      <c r="N42" s="165"/>
      <c r="O42" s="144" t="s">
        <v>387</v>
      </c>
      <c r="P42" s="172">
        <f t="shared" si="1"/>
        <v>0</v>
      </c>
      <c r="Q42" s="172">
        <f t="shared" si="2"/>
        <v>0</v>
      </c>
      <c r="R42" s="173">
        <f t="shared" si="0"/>
        <v>0</v>
      </c>
      <c r="T42" s="128"/>
      <c r="U42" s="128"/>
      <c r="V42" s="128"/>
      <c r="W42" s="128"/>
      <c r="X42" s="128"/>
      <c r="Y42" s="128"/>
      <c r="Z42" s="128"/>
      <c r="AA42" s="128"/>
      <c r="AB42" s="128"/>
    </row>
    <row r="43" spans="2:28" s="152" customFormat="1" ht="15" customHeight="1" x14ac:dyDescent="0.15">
      <c r="B43" s="165"/>
      <c r="C43" s="144" t="s">
        <v>388</v>
      </c>
      <c r="D43" s="175"/>
      <c r="F43" s="165"/>
      <c r="G43" s="144" t="s">
        <v>388</v>
      </c>
      <c r="H43" s="176"/>
      <c r="I43" s="168"/>
      <c r="J43" s="177"/>
      <c r="K43" s="170"/>
      <c r="L43" s="171"/>
      <c r="N43" s="165"/>
      <c r="O43" s="144" t="s">
        <v>388</v>
      </c>
      <c r="P43" s="172">
        <f t="shared" si="1"/>
        <v>0</v>
      </c>
      <c r="Q43" s="172">
        <f t="shared" si="2"/>
        <v>0</v>
      </c>
      <c r="R43" s="173">
        <f t="shared" si="0"/>
        <v>0</v>
      </c>
      <c r="T43" s="128"/>
      <c r="U43" s="128"/>
      <c r="V43" s="128"/>
      <c r="W43" s="128"/>
      <c r="X43" s="128"/>
      <c r="Y43" s="128"/>
      <c r="Z43" s="128"/>
      <c r="AA43" s="128"/>
      <c r="AB43" s="128"/>
    </row>
    <row r="44" spans="2:28" s="152" customFormat="1" ht="15" customHeight="1" x14ac:dyDescent="0.15">
      <c r="B44" s="165"/>
      <c r="C44" s="144" t="s">
        <v>389</v>
      </c>
      <c r="D44" s="175"/>
      <c r="F44" s="165"/>
      <c r="G44" s="144" t="s">
        <v>389</v>
      </c>
      <c r="H44" s="176"/>
      <c r="I44" s="168"/>
      <c r="J44" s="177"/>
      <c r="K44" s="170"/>
      <c r="L44" s="171"/>
      <c r="N44" s="165"/>
      <c r="O44" s="144" t="s">
        <v>389</v>
      </c>
      <c r="P44" s="172">
        <f t="shared" si="1"/>
        <v>0</v>
      </c>
      <c r="Q44" s="172">
        <f t="shared" si="2"/>
        <v>0</v>
      </c>
      <c r="R44" s="173">
        <f t="shared" si="0"/>
        <v>0</v>
      </c>
      <c r="T44" s="128"/>
      <c r="U44" s="128"/>
      <c r="V44" s="128"/>
      <c r="W44" s="128"/>
      <c r="X44" s="128"/>
      <c r="Y44" s="128"/>
      <c r="Z44" s="128"/>
      <c r="AA44" s="128"/>
      <c r="AB44" s="128"/>
    </row>
    <row r="45" spans="2:28" s="152" customFormat="1" ht="15" customHeight="1" x14ac:dyDescent="0.15">
      <c r="B45" s="165"/>
      <c r="C45" s="144" t="s">
        <v>390</v>
      </c>
      <c r="D45" s="175"/>
      <c r="F45" s="165"/>
      <c r="G45" s="144" t="s">
        <v>390</v>
      </c>
      <c r="H45" s="176"/>
      <c r="I45" s="168"/>
      <c r="J45" s="177"/>
      <c r="K45" s="170"/>
      <c r="L45" s="171"/>
      <c r="N45" s="165"/>
      <c r="O45" s="144" t="s">
        <v>390</v>
      </c>
      <c r="P45" s="172">
        <f t="shared" si="1"/>
        <v>0</v>
      </c>
      <c r="Q45" s="172">
        <f t="shared" si="2"/>
        <v>0</v>
      </c>
      <c r="R45" s="173">
        <f t="shared" si="0"/>
        <v>0</v>
      </c>
      <c r="T45" s="128"/>
      <c r="U45" s="128"/>
      <c r="V45" s="128"/>
      <c r="W45" s="128"/>
      <c r="X45" s="128"/>
      <c r="Y45" s="128"/>
      <c r="Z45" s="128"/>
      <c r="AA45" s="128"/>
      <c r="AB45" s="128"/>
    </row>
    <row r="46" spans="2:28" s="152" customFormat="1" ht="15" customHeight="1" x14ac:dyDescent="0.15">
      <c r="B46" s="165"/>
      <c r="C46" s="144" t="s">
        <v>391</v>
      </c>
      <c r="D46" s="175"/>
      <c r="F46" s="165"/>
      <c r="G46" s="144" t="s">
        <v>391</v>
      </c>
      <c r="H46" s="176"/>
      <c r="I46" s="168"/>
      <c r="J46" s="177"/>
      <c r="K46" s="170"/>
      <c r="L46" s="171"/>
      <c r="N46" s="165"/>
      <c r="O46" s="144" t="s">
        <v>391</v>
      </c>
      <c r="P46" s="172">
        <f t="shared" si="1"/>
        <v>0</v>
      </c>
      <c r="Q46" s="172">
        <f t="shared" si="2"/>
        <v>0</v>
      </c>
      <c r="R46" s="173">
        <f t="shared" si="0"/>
        <v>0</v>
      </c>
      <c r="T46" s="128"/>
      <c r="U46" s="128"/>
      <c r="V46" s="128"/>
      <c r="W46" s="128"/>
      <c r="X46" s="128"/>
      <c r="Y46" s="128"/>
      <c r="Z46" s="128"/>
      <c r="AA46" s="128"/>
      <c r="AB46" s="128"/>
    </row>
    <row r="47" spans="2:28" s="152" customFormat="1" ht="15" customHeight="1" x14ac:dyDescent="0.15">
      <c r="B47" s="165"/>
      <c r="C47" s="144" t="s">
        <v>392</v>
      </c>
      <c r="D47" s="175"/>
      <c r="F47" s="165"/>
      <c r="G47" s="144" t="s">
        <v>392</v>
      </c>
      <c r="H47" s="176"/>
      <c r="I47" s="168"/>
      <c r="J47" s="177"/>
      <c r="K47" s="170"/>
      <c r="L47" s="171"/>
      <c r="N47" s="165"/>
      <c r="O47" s="144" t="s">
        <v>392</v>
      </c>
      <c r="P47" s="172">
        <f t="shared" si="1"/>
        <v>0</v>
      </c>
      <c r="Q47" s="172">
        <f t="shared" si="2"/>
        <v>0</v>
      </c>
      <c r="R47" s="173">
        <f t="shared" si="0"/>
        <v>0</v>
      </c>
      <c r="T47" s="128"/>
      <c r="U47" s="128"/>
      <c r="V47" s="128"/>
      <c r="W47" s="128"/>
      <c r="X47" s="128"/>
      <c r="Y47" s="128"/>
      <c r="Z47" s="128"/>
      <c r="AA47" s="128"/>
      <c r="AB47" s="128"/>
    </row>
    <row r="48" spans="2:28" s="152" customFormat="1" ht="15" customHeight="1" x14ac:dyDescent="0.15">
      <c r="B48" s="165"/>
      <c r="C48" s="144" t="s">
        <v>393</v>
      </c>
      <c r="D48" s="175"/>
      <c r="F48" s="165"/>
      <c r="G48" s="144" t="s">
        <v>393</v>
      </c>
      <c r="H48" s="176"/>
      <c r="I48" s="168"/>
      <c r="J48" s="177"/>
      <c r="K48" s="170"/>
      <c r="L48" s="171"/>
      <c r="N48" s="165"/>
      <c r="O48" s="144" t="s">
        <v>393</v>
      </c>
      <c r="P48" s="172">
        <f t="shared" si="1"/>
        <v>0</v>
      </c>
      <c r="Q48" s="172">
        <f t="shared" si="2"/>
        <v>0</v>
      </c>
      <c r="R48" s="173">
        <f t="shared" si="0"/>
        <v>0</v>
      </c>
      <c r="T48" s="128"/>
      <c r="U48" s="128"/>
      <c r="V48" s="128"/>
      <c r="W48" s="128"/>
      <c r="X48" s="128"/>
      <c r="Y48" s="128"/>
      <c r="Z48" s="128"/>
      <c r="AA48" s="128"/>
      <c r="AB48" s="128"/>
    </row>
    <row r="49" spans="2:28" s="152" customFormat="1" ht="15" customHeight="1" x14ac:dyDescent="0.15">
      <c r="B49" s="165"/>
      <c r="C49" s="144" t="s">
        <v>394</v>
      </c>
      <c r="D49" s="175"/>
      <c r="F49" s="165"/>
      <c r="G49" s="144" t="s">
        <v>394</v>
      </c>
      <c r="H49" s="176"/>
      <c r="I49" s="168"/>
      <c r="J49" s="177"/>
      <c r="K49" s="170"/>
      <c r="L49" s="171"/>
      <c r="N49" s="165"/>
      <c r="O49" s="144" t="s">
        <v>394</v>
      </c>
      <c r="P49" s="172">
        <f t="shared" si="1"/>
        <v>0</v>
      </c>
      <c r="Q49" s="172">
        <f t="shared" si="2"/>
        <v>0</v>
      </c>
      <c r="R49" s="173">
        <f t="shared" si="0"/>
        <v>0</v>
      </c>
      <c r="T49" s="128"/>
      <c r="U49" s="128"/>
      <c r="V49" s="128"/>
      <c r="W49" s="128"/>
      <c r="X49" s="128"/>
      <c r="Y49" s="128"/>
      <c r="Z49" s="128"/>
      <c r="AA49" s="128"/>
      <c r="AB49" s="128"/>
    </row>
    <row r="50" spans="2:28" s="152" customFormat="1" ht="15" customHeight="1" x14ac:dyDescent="0.15">
      <c r="B50" s="165"/>
      <c r="C50" s="144" t="s">
        <v>395</v>
      </c>
      <c r="D50" s="175"/>
      <c r="F50" s="165"/>
      <c r="G50" s="144" t="s">
        <v>395</v>
      </c>
      <c r="H50" s="176"/>
      <c r="I50" s="168"/>
      <c r="J50" s="177"/>
      <c r="K50" s="170"/>
      <c r="L50" s="171"/>
      <c r="N50" s="165"/>
      <c r="O50" s="144" t="s">
        <v>395</v>
      </c>
      <c r="P50" s="172">
        <f t="shared" si="1"/>
        <v>0</v>
      </c>
      <c r="Q50" s="172">
        <f t="shared" si="2"/>
        <v>0</v>
      </c>
      <c r="R50" s="173">
        <f t="shared" si="0"/>
        <v>0</v>
      </c>
      <c r="T50" s="128"/>
      <c r="U50" s="128"/>
      <c r="V50" s="128"/>
      <c r="W50" s="128"/>
      <c r="X50" s="128"/>
      <c r="Y50" s="128"/>
      <c r="Z50" s="128"/>
      <c r="AA50" s="128"/>
      <c r="AB50" s="128"/>
    </row>
    <row r="51" spans="2:28" s="152" customFormat="1" ht="15" customHeight="1" x14ac:dyDescent="0.15">
      <c r="B51" s="165"/>
      <c r="C51" s="144" t="s">
        <v>396</v>
      </c>
      <c r="D51" s="175"/>
      <c r="F51" s="165"/>
      <c r="G51" s="144" t="s">
        <v>396</v>
      </c>
      <c r="H51" s="176"/>
      <c r="I51" s="168"/>
      <c r="J51" s="177"/>
      <c r="K51" s="170"/>
      <c r="L51" s="171"/>
      <c r="N51" s="165"/>
      <c r="O51" s="144" t="s">
        <v>396</v>
      </c>
      <c r="P51" s="172">
        <f t="shared" si="1"/>
        <v>0</v>
      </c>
      <c r="Q51" s="172">
        <f t="shared" si="2"/>
        <v>0</v>
      </c>
      <c r="R51" s="173">
        <f t="shared" si="0"/>
        <v>0</v>
      </c>
      <c r="T51" s="128"/>
      <c r="U51" s="128"/>
      <c r="V51" s="128"/>
      <c r="W51" s="128"/>
      <c r="X51" s="128"/>
      <c r="Y51" s="128"/>
      <c r="Z51" s="128"/>
      <c r="AA51" s="128"/>
      <c r="AB51" s="128"/>
    </row>
    <row r="52" spans="2:28" s="152" customFormat="1" ht="15" customHeight="1" x14ac:dyDescent="0.15">
      <c r="B52" s="165"/>
      <c r="C52" s="144" t="s">
        <v>397</v>
      </c>
      <c r="D52" s="175"/>
      <c r="F52" s="165"/>
      <c r="G52" s="144" t="s">
        <v>397</v>
      </c>
      <c r="H52" s="176"/>
      <c r="I52" s="168"/>
      <c r="J52" s="177"/>
      <c r="K52" s="170"/>
      <c r="L52" s="171"/>
      <c r="N52" s="165"/>
      <c r="O52" s="144" t="s">
        <v>397</v>
      </c>
      <c r="P52" s="172">
        <f t="shared" si="1"/>
        <v>0</v>
      </c>
      <c r="Q52" s="172">
        <f t="shared" si="2"/>
        <v>0</v>
      </c>
      <c r="R52" s="173">
        <f t="shared" si="0"/>
        <v>0</v>
      </c>
      <c r="T52" s="128"/>
      <c r="U52" s="128"/>
      <c r="V52" s="128"/>
      <c r="W52" s="128"/>
      <c r="X52" s="128"/>
      <c r="Y52" s="128"/>
      <c r="Z52" s="128"/>
      <c r="AA52" s="128"/>
      <c r="AB52" s="128"/>
    </row>
    <row r="53" spans="2:28" s="152" customFormat="1" ht="15" customHeight="1" x14ac:dyDescent="0.15">
      <c r="B53" s="165"/>
      <c r="C53" s="144" t="s">
        <v>398</v>
      </c>
      <c r="D53" s="175"/>
      <c r="F53" s="165"/>
      <c r="G53" s="144" t="s">
        <v>398</v>
      </c>
      <c r="H53" s="176"/>
      <c r="I53" s="168"/>
      <c r="J53" s="177"/>
      <c r="K53" s="170"/>
      <c r="L53" s="171"/>
      <c r="N53" s="165"/>
      <c r="O53" s="144" t="s">
        <v>398</v>
      </c>
      <c r="P53" s="172">
        <f t="shared" si="1"/>
        <v>0</v>
      </c>
      <c r="Q53" s="172">
        <f t="shared" si="2"/>
        <v>0</v>
      </c>
      <c r="R53" s="173">
        <f t="shared" si="0"/>
        <v>0</v>
      </c>
      <c r="T53" s="128"/>
      <c r="U53" s="128"/>
      <c r="V53" s="128"/>
      <c r="W53" s="128"/>
      <c r="X53" s="128"/>
      <c r="Y53" s="128"/>
      <c r="Z53" s="128"/>
      <c r="AA53" s="128"/>
      <c r="AB53" s="128"/>
    </row>
    <row r="54" spans="2:28" s="152" customFormat="1" ht="15" customHeight="1" x14ac:dyDescent="0.15">
      <c r="B54" s="165"/>
      <c r="C54" s="144" t="s">
        <v>399</v>
      </c>
      <c r="D54" s="175"/>
      <c r="F54" s="165"/>
      <c r="G54" s="144" t="s">
        <v>399</v>
      </c>
      <c r="H54" s="176"/>
      <c r="I54" s="168"/>
      <c r="J54" s="177"/>
      <c r="K54" s="170"/>
      <c r="L54" s="171"/>
      <c r="N54" s="165"/>
      <c r="O54" s="144" t="s">
        <v>399</v>
      </c>
      <c r="P54" s="172">
        <f t="shared" si="1"/>
        <v>0</v>
      </c>
      <c r="Q54" s="172">
        <f t="shared" si="2"/>
        <v>0</v>
      </c>
      <c r="R54" s="173">
        <f t="shared" si="0"/>
        <v>0</v>
      </c>
      <c r="T54" s="128"/>
      <c r="U54" s="128"/>
      <c r="V54" s="128"/>
      <c r="W54" s="128"/>
      <c r="X54" s="128"/>
      <c r="Y54" s="128"/>
      <c r="Z54" s="128"/>
      <c r="AA54" s="128"/>
      <c r="AB54" s="128"/>
    </row>
    <row r="55" spans="2:28" s="152" customFormat="1" ht="15" customHeight="1" x14ac:dyDescent="0.15">
      <c r="B55" s="165"/>
      <c r="C55" s="144" t="s">
        <v>400</v>
      </c>
      <c r="D55" s="175"/>
      <c r="F55" s="165"/>
      <c r="G55" s="144" t="s">
        <v>400</v>
      </c>
      <c r="H55" s="176"/>
      <c r="I55" s="168"/>
      <c r="J55" s="177"/>
      <c r="K55" s="170"/>
      <c r="L55" s="171"/>
      <c r="N55" s="165"/>
      <c r="O55" s="144" t="s">
        <v>400</v>
      </c>
      <c r="P55" s="172">
        <f t="shared" si="1"/>
        <v>0</v>
      </c>
      <c r="Q55" s="172">
        <f t="shared" si="2"/>
        <v>0</v>
      </c>
      <c r="R55" s="173">
        <f t="shared" si="0"/>
        <v>0</v>
      </c>
      <c r="T55" s="128"/>
      <c r="U55" s="128"/>
      <c r="V55" s="128"/>
      <c r="W55" s="128"/>
      <c r="X55" s="128"/>
      <c r="Y55" s="128"/>
      <c r="Z55" s="128"/>
      <c r="AA55" s="128"/>
      <c r="AB55" s="128"/>
    </row>
    <row r="56" spans="2:28" s="152" customFormat="1" ht="15" customHeight="1" x14ac:dyDescent="0.15">
      <c r="B56" s="165"/>
      <c r="C56" s="144" t="s">
        <v>401</v>
      </c>
      <c r="D56" s="175"/>
      <c r="F56" s="165"/>
      <c r="G56" s="144" t="s">
        <v>401</v>
      </c>
      <c r="H56" s="176"/>
      <c r="I56" s="168"/>
      <c r="J56" s="177"/>
      <c r="K56" s="170"/>
      <c r="L56" s="171"/>
      <c r="N56" s="165"/>
      <c r="O56" s="144" t="s">
        <v>401</v>
      </c>
      <c r="P56" s="172">
        <f t="shared" si="1"/>
        <v>0</v>
      </c>
      <c r="Q56" s="172">
        <f t="shared" si="2"/>
        <v>0</v>
      </c>
      <c r="R56" s="173">
        <f t="shared" si="0"/>
        <v>0</v>
      </c>
      <c r="T56" s="128"/>
      <c r="U56" s="128"/>
      <c r="V56" s="128"/>
      <c r="W56" s="128"/>
      <c r="X56" s="128"/>
      <c r="Y56" s="128"/>
      <c r="Z56" s="128"/>
      <c r="AA56" s="128"/>
      <c r="AB56" s="128"/>
    </row>
    <row r="57" spans="2:28" s="152" customFormat="1" ht="15" customHeight="1" x14ac:dyDescent="0.15">
      <c r="B57" s="165"/>
      <c r="C57" s="144" t="s">
        <v>402</v>
      </c>
      <c r="D57" s="175"/>
      <c r="F57" s="165"/>
      <c r="G57" s="144" t="s">
        <v>402</v>
      </c>
      <c r="H57" s="176"/>
      <c r="I57" s="168"/>
      <c r="J57" s="177"/>
      <c r="K57" s="170"/>
      <c r="L57" s="171"/>
      <c r="N57" s="165"/>
      <c r="O57" s="144" t="s">
        <v>402</v>
      </c>
      <c r="P57" s="172">
        <f t="shared" si="1"/>
        <v>0</v>
      </c>
      <c r="Q57" s="172">
        <f t="shared" si="2"/>
        <v>0</v>
      </c>
      <c r="R57" s="173">
        <f t="shared" si="0"/>
        <v>0</v>
      </c>
      <c r="T57" s="128"/>
      <c r="U57" s="128"/>
      <c r="V57" s="128"/>
      <c r="W57" s="128"/>
      <c r="X57" s="128"/>
      <c r="Y57" s="128"/>
      <c r="Z57" s="128"/>
      <c r="AA57" s="128"/>
      <c r="AB57" s="128"/>
    </row>
    <row r="58" spans="2:28" s="152" customFormat="1" ht="15" customHeight="1" x14ac:dyDescent="0.15">
      <c r="B58" s="165"/>
      <c r="C58" s="144" t="s">
        <v>403</v>
      </c>
      <c r="D58" s="175"/>
      <c r="F58" s="165"/>
      <c r="G58" s="144" t="s">
        <v>403</v>
      </c>
      <c r="H58" s="176"/>
      <c r="I58" s="168"/>
      <c r="J58" s="177"/>
      <c r="K58" s="170"/>
      <c r="L58" s="171"/>
      <c r="N58" s="165"/>
      <c r="O58" s="144" t="s">
        <v>403</v>
      </c>
      <c r="P58" s="172">
        <f t="shared" si="1"/>
        <v>0</v>
      </c>
      <c r="Q58" s="172">
        <f t="shared" si="2"/>
        <v>0</v>
      </c>
      <c r="R58" s="173">
        <f t="shared" si="0"/>
        <v>0</v>
      </c>
      <c r="T58" s="128"/>
      <c r="U58" s="128"/>
      <c r="V58" s="128"/>
      <c r="W58" s="128"/>
      <c r="X58" s="128"/>
      <c r="Y58" s="128"/>
      <c r="Z58" s="128"/>
      <c r="AA58" s="128"/>
      <c r="AB58" s="128"/>
    </row>
    <row r="59" spans="2:28" s="152" customFormat="1" ht="15" customHeight="1" x14ac:dyDescent="0.15">
      <c r="B59" s="165"/>
      <c r="C59" s="144" t="s">
        <v>404</v>
      </c>
      <c r="D59" s="175"/>
      <c r="F59" s="165"/>
      <c r="G59" s="144" t="s">
        <v>404</v>
      </c>
      <c r="H59" s="176"/>
      <c r="I59" s="168"/>
      <c r="J59" s="177"/>
      <c r="K59" s="170"/>
      <c r="L59" s="171"/>
      <c r="N59" s="165"/>
      <c r="O59" s="144" t="s">
        <v>404</v>
      </c>
      <c r="P59" s="172">
        <f t="shared" si="1"/>
        <v>0</v>
      </c>
      <c r="Q59" s="172">
        <f t="shared" si="2"/>
        <v>0</v>
      </c>
      <c r="R59" s="173">
        <f t="shared" si="0"/>
        <v>0</v>
      </c>
      <c r="T59" s="128"/>
      <c r="U59" s="128"/>
      <c r="V59" s="128"/>
      <c r="W59" s="128"/>
      <c r="X59" s="128"/>
      <c r="Y59" s="128"/>
      <c r="Z59" s="128"/>
      <c r="AA59" s="128"/>
      <c r="AB59" s="128"/>
    </row>
    <row r="60" spans="2:28" s="152" customFormat="1" ht="15" customHeight="1" x14ac:dyDescent="0.15">
      <c r="B60" s="165"/>
      <c r="C60" s="144" t="s">
        <v>405</v>
      </c>
      <c r="D60" s="175"/>
      <c r="F60" s="165"/>
      <c r="G60" s="144" t="s">
        <v>405</v>
      </c>
      <c r="H60" s="176"/>
      <c r="I60" s="168"/>
      <c r="J60" s="177"/>
      <c r="K60" s="170"/>
      <c r="L60" s="171"/>
      <c r="N60" s="165"/>
      <c r="O60" s="144" t="s">
        <v>405</v>
      </c>
      <c r="P60" s="172">
        <f t="shared" si="1"/>
        <v>0</v>
      </c>
      <c r="Q60" s="172">
        <f t="shared" si="2"/>
        <v>0</v>
      </c>
      <c r="R60" s="173">
        <f t="shared" si="0"/>
        <v>0</v>
      </c>
      <c r="T60" s="128"/>
      <c r="U60" s="128"/>
      <c r="V60" s="128"/>
      <c r="W60" s="128"/>
      <c r="X60" s="128"/>
      <c r="Y60" s="128"/>
      <c r="Z60" s="128"/>
      <c r="AA60" s="128"/>
      <c r="AB60" s="128"/>
    </row>
    <row r="61" spans="2:28" s="152" customFormat="1" ht="15" customHeight="1" x14ac:dyDescent="0.15">
      <c r="B61" s="165"/>
      <c r="C61" s="144" t="s">
        <v>406</v>
      </c>
      <c r="D61" s="175"/>
      <c r="F61" s="165"/>
      <c r="G61" s="144" t="s">
        <v>406</v>
      </c>
      <c r="H61" s="176"/>
      <c r="I61" s="168"/>
      <c r="J61" s="177"/>
      <c r="K61" s="170"/>
      <c r="L61" s="171"/>
      <c r="N61" s="165"/>
      <c r="O61" s="144" t="s">
        <v>406</v>
      </c>
      <c r="P61" s="172">
        <f t="shared" si="1"/>
        <v>0</v>
      </c>
      <c r="Q61" s="172">
        <f t="shared" si="2"/>
        <v>0</v>
      </c>
      <c r="R61" s="173">
        <f t="shared" si="0"/>
        <v>0</v>
      </c>
      <c r="T61" s="128"/>
      <c r="U61" s="128"/>
      <c r="V61" s="128"/>
      <c r="W61" s="128"/>
      <c r="X61" s="128"/>
      <c r="Y61" s="128"/>
      <c r="Z61" s="128"/>
      <c r="AA61" s="128"/>
      <c r="AB61" s="128"/>
    </row>
    <row r="62" spans="2:28" s="152" customFormat="1" ht="15" customHeight="1" x14ac:dyDescent="0.15">
      <c r="B62" s="165"/>
      <c r="C62" s="144" t="s">
        <v>407</v>
      </c>
      <c r="D62" s="175"/>
      <c r="F62" s="165"/>
      <c r="G62" s="144" t="s">
        <v>407</v>
      </c>
      <c r="H62" s="176"/>
      <c r="I62" s="168"/>
      <c r="J62" s="177"/>
      <c r="K62" s="170"/>
      <c r="L62" s="171"/>
      <c r="N62" s="165"/>
      <c r="O62" s="144" t="s">
        <v>407</v>
      </c>
      <c r="P62" s="172">
        <f t="shared" si="1"/>
        <v>0</v>
      </c>
      <c r="Q62" s="172">
        <f t="shared" si="2"/>
        <v>0</v>
      </c>
      <c r="R62" s="173">
        <f t="shared" si="0"/>
        <v>0</v>
      </c>
      <c r="T62" s="128"/>
      <c r="U62" s="128"/>
      <c r="V62" s="128"/>
      <c r="W62" s="128"/>
      <c r="X62" s="128"/>
      <c r="Y62" s="128"/>
      <c r="Z62" s="128"/>
      <c r="AA62" s="128"/>
      <c r="AB62" s="128"/>
    </row>
    <row r="63" spans="2:28" s="152" customFormat="1" ht="15" customHeight="1" x14ac:dyDescent="0.15">
      <c r="B63" s="165"/>
      <c r="C63" s="144" t="s">
        <v>408</v>
      </c>
      <c r="D63" s="175"/>
      <c r="F63" s="165"/>
      <c r="G63" s="144" t="s">
        <v>408</v>
      </c>
      <c r="H63" s="176"/>
      <c r="I63" s="168"/>
      <c r="J63" s="177"/>
      <c r="K63" s="170"/>
      <c r="L63" s="171"/>
      <c r="N63" s="165"/>
      <c r="O63" s="144" t="s">
        <v>408</v>
      </c>
      <c r="P63" s="172">
        <f t="shared" si="1"/>
        <v>0</v>
      </c>
      <c r="Q63" s="172">
        <f t="shared" si="2"/>
        <v>0</v>
      </c>
      <c r="R63" s="173">
        <f t="shared" si="0"/>
        <v>0</v>
      </c>
      <c r="T63" s="128"/>
      <c r="U63" s="128"/>
      <c r="V63" s="128"/>
      <c r="W63" s="128"/>
      <c r="X63" s="128"/>
      <c r="Y63" s="128"/>
      <c r="Z63" s="128"/>
      <c r="AA63" s="128"/>
      <c r="AB63" s="128"/>
    </row>
    <row r="64" spans="2:28" s="152" customFormat="1" ht="15" customHeight="1" x14ac:dyDescent="0.15">
      <c r="B64" s="165"/>
      <c r="C64" s="144" t="s">
        <v>409</v>
      </c>
      <c r="D64" s="175"/>
      <c r="F64" s="165"/>
      <c r="G64" s="144" t="s">
        <v>409</v>
      </c>
      <c r="H64" s="176"/>
      <c r="I64" s="168"/>
      <c r="J64" s="177"/>
      <c r="K64" s="170"/>
      <c r="L64" s="171"/>
      <c r="N64" s="165"/>
      <c r="O64" s="144" t="s">
        <v>409</v>
      </c>
      <c r="P64" s="172">
        <f t="shared" si="1"/>
        <v>0</v>
      </c>
      <c r="Q64" s="172">
        <f t="shared" si="2"/>
        <v>0</v>
      </c>
      <c r="R64" s="173">
        <f t="shared" si="0"/>
        <v>0</v>
      </c>
      <c r="T64" s="128"/>
      <c r="U64" s="128"/>
      <c r="V64" s="128"/>
      <c r="W64" s="128"/>
      <c r="X64" s="128"/>
      <c r="Y64" s="128"/>
      <c r="Z64" s="128"/>
      <c r="AA64" s="128"/>
      <c r="AB64" s="128"/>
    </row>
    <row r="65" spans="2:28" s="152" customFormat="1" ht="15" customHeight="1" x14ac:dyDescent="0.15">
      <c r="B65" s="178"/>
      <c r="C65" s="144" t="s">
        <v>488</v>
      </c>
      <c r="D65" s="175"/>
      <c r="F65" s="178"/>
      <c r="G65" s="144" t="s">
        <v>488</v>
      </c>
      <c r="H65" s="176"/>
      <c r="I65" s="168"/>
      <c r="J65" s="177"/>
      <c r="K65" s="170"/>
      <c r="L65" s="171"/>
      <c r="N65" s="178"/>
      <c r="O65" s="144" t="s">
        <v>488</v>
      </c>
      <c r="P65" s="172">
        <f t="shared" si="1"/>
        <v>0</v>
      </c>
      <c r="Q65" s="172">
        <f t="shared" si="2"/>
        <v>0</v>
      </c>
      <c r="R65" s="173">
        <f t="shared" si="0"/>
        <v>0</v>
      </c>
      <c r="T65" s="128"/>
      <c r="U65" s="128"/>
      <c r="V65" s="128"/>
      <c r="W65" s="128"/>
      <c r="X65" s="128"/>
      <c r="Y65" s="128"/>
      <c r="Z65" s="128"/>
      <c r="AA65" s="128"/>
      <c r="AB65" s="128"/>
    </row>
  </sheetData>
  <sheetProtection password="C7C3" sheet="1" objects="1" scenarios="1" formatCells="0" formatRows="0"/>
  <mergeCells count="29">
    <mergeCell ref="N13:N14"/>
    <mergeCell ref="O13:O14"/>
    <mergeCell ref="P13:P14"/>
    <mergeCell ref="Q13:Q14"/>
    <mergeCell ref="R13:R14"/>
    <mergeCell ref="C15:D15"/>
    <mergeCell ref="G15:L15"/>
    <mergeCell ref="O15:R15"/>
    <mergeCell ref="L10:L12"/>
    <mergeCell ref="F13:F14"/>
    <mergeCell ref="G13:G14"/>
    <mergeCell ref="H13:H14"/>
    <mergeCell ref="I13:I14"/>
    <mergeCell ref="J13:J14"/>
    <mergeCell ref="K13:K14"/>
    <mergeCell ref="L13:L14"/>
    <mergeCell ref="F10:F12"/>
    <mergeCell ref="G10:G12"/>
    <mergeCell ref="H10:H12"/>
    <mergeCell ref="I10:I12"/>
    <mergeCell ref="J10:J12"/>
    <mergeCell ref="K10:K12"/>
    <mergeCell ref="T6:V6"/>
    <mergeCell ref="T7:V7"/>
    <mergeCell ref="N8:N12"/>
    <mergeCell ref="O8:O12"/>
    <mergeCell ref="P8:P12"/>
    <mergeCell ref="Q8:Q12"/>
    <mergeCell ref="R8:R12"/>
  </mergeCells>
  <phoneticPr fontId="6"/>
  <dataValidations count="2">
    <dataValidation type="list" errorStyle="warning" allowBlank="1" showInputMessage="1" showErrorMessage="1" sqref="L16:L65">
      <formula1>COP</formula1>
    </dataValidation>
    <dataValidation type="list" allowBlank="1" showInputMessage="1" showErrorMessage="1" sqref="I16:I65">
      <formula1>"1.18,1.07,2.24,0.50,0.65,0.73"</formula1>
    </dataValidation>
  </dataValidations>
  <pageMargins left="0.51181102362204722" right="0.43307086614173229" top="0.47244094488188981" bottom="0.19685039370078741" header="0.31496062992125984" footer="0.31496062992125984"/>
  <pageSetup paperSize="9" scale="45" fitToWidth="2" orientation="landscape" r:id="rId1"/>
  <headerFooter>
    <oddFooter>&amp;C&amp;"Arial,標準"II-1(1)</oddFooter>
  </headerFooter>
  <colBreaks count="1" manualBreakCount="1">
    <brk id="13" max="1048575" man="1"/>
  </col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3">
    <tabColor theme="3" tint="0.39997558519241921"/>
  </sheetPr>
  <dimension ref="A1:AC65"/>
  <sheetViews>
    <sheetView view="pageBreakPreview" topLeftCell="A7" zoomScale="70" zoomScaleNormal="70" zoomScaleSheetLayoutView="70" workbookViewId="0"/>
  </sheetViews>
  <sheetFormatPr defaultColWidth="9" defaultRowHeight="14.25" x14ac:dyDescent="0.15"/>
  <cols>
    <col min="1" max="1" width="1.625" style="128" customWidth="1"/>
    <col min="2" max="2" width="4.375" style="129" customWidth="1"/>
    <col min="3" max="3" width="21.625" style="130" customWidth="1"/>
    <col min="4" max="4" width="87.625" style="130" customWidth="1"/>
    <col min="5" max="5" width="2.125" style="128" customWidth="1"/>
    <col min="6" max="6" width="4.375" style="129" customWidth="1"/>
    <col min="7" max="7" width="16.375" style="130" customWidth="1"/>
    <col min="8" max="8" width="23.5" style="128" customWidth="1"/>
    <col min="9" max="9" width="23.5" style="130" customWidth="1"/>
    <col min="10" max="10" width="24.375" style="130" customWidth="1"/>
    <col min="11" max="11" width="43.5" style="128" customWidth="1"/>
    <col min="12" max="12" width="47.625" style="128" customWidth="1"/>
    <col min="13" max="13" width="2.125" style="128" customWidth="1"/>
    <col min="14" max="14" width="5.125" style="128" customWidth="1"/>
    <col min="15" max="15" width="21.75" style="128" customWidth="1"/>
    <col min="16" max="18" width="29.5" style="128" customWidth="1"/>
    <col min="19" max="19" width="3.625" style="128" customWidth="1"/>
    <col min="20" max="20" width="9" style="128"/>
    <col min="21" max="21" width="13.25" style="128" customWidth="1"/>
    <col min="22" max="27" width="9" style="128"/>
    <col min="28" max="29" width="42.625" style="128" customWidth="1"/>
    <col min="30" max="16384" width="9" style="128"/>
  </cols>
  <sheetData>
    <row r="1" spans="1:29" ht="18" customHeight="1" x14ac:dyDescent="0.15">
      <c r="AC1" s="132" t="str">
        <f>'AM8_MPS(input_fridge)'!AC1</f>
        <v>Monitoring Spreadsheet: JCM_ID_AM008_ver02.0</v>
      </c>
    </row>
    <row r="2" spans="1:29" ht="18" customHeight="1" x14ac:dyDescent="0.15">
      <c r="K2" s="132"/>
      <c r="L2" s="132"/>
      <c r="M2" s="132"/>
      <c r="N2" s="132"/>
      <c r="O2" s="132"/>
      <c r="P2" s="132"/>
      <c r="Q2" s="132"/>
      <c r="R2" s="132"/>
      <c r="S2" s="132"/>
      <c r="T2" s="132"/>
      <c r="U2" s="132"/>
      <c r="V2" s="132"/>
      <c r="W2" s="132"/>
      <c r="X2" s="132"/>
      <c r="Y2" s="132"/>
      <c r="Z2" s="132"/>
      <c r="AA2" s="132"/>
      <c r="AB2" s="132"/>
      <c r="AC2" s="132" t="str">
        <f>'AM8_MPS(input_fridge)'!AC2</f>
        <v>Reference Number: ID006</v>
      </c>
    </row>
    <row r="3" spans="1:29" s="138" customFormat="1" ht="27.75" customHeight="1" x14ac:dyDescent="0.15">
      <c r="A3" s="133" t="s">
        <v>1</v>
      </c>
      <c r="B3" s="134"/>
      <c r="C3" s="135"/>
      <c r="D3" s="135"/>
      <c r="E3" s="136"/>
      <c r="F3" s="134"/>
      <c r="G3" s="135"/>
      <c r="H3" s="136"/>
      <c r="I3" s="135"/>
      <c r="J3" s="135"/>
      <c r="K3" s="137"/>
      <c r="L3" s="137"/>
      <c r="M3" s="137"/>
      <c r="N3" s="137"/>
      <c r="O3" s="137"/>
      <c r="P3" s="137"/>
      <c r="Q3" s="137"/>
      <c r="R3" s="137"/>
      <c r="S3" s="137"/>
      <c r="T3" s="137"/>
      <c r="U3" s="137"/>
      <c r="V3" s="137"/>
      <c r="W3" s="137"/>
      <c r="X3" s="137"/>
      <c r="Y3" s="137"/>
      <c r="Z3" s="137"/>
      <c r="AA3" s="137"/>
      <c r="AB3" s="137"/>
      <c r="AC3" s="137"/>
    </row>
    <row r="4" spans="1:29" ht="15" x14ac:dyDescent="0.15">
      <c r="A4" s="139" t="s">
        <v>501</v>
      </c>
    </row>
    <row r="5" spans="1:29" ht="18.75" customHeight="1" x14ac:dyDescent="0.15">
      <c r="A5" s="140" t="s">
        <v>495</v>
      </c>
      <c r="B5" s="141"/>
      <c r="F5" s="142" t="s">
        <v>336</v>
      </c>
      <c r="N5" s="139" t="s">
        <v>337</v>
      </c>
      <c r="T5" s="139" t="s">
        <v>502</v>
      </c>
      <c r="U5" s="139"/>
    </row>
    <row r="6" spans="1:29" s="138" customFormat="1" ht="18" customHeight="1" thickBot="1" x14ac:dyDescent="0.2">
      <c r="A6" s="143"/>
      <c r="B6" s="144" t="s">
        <v>3</v>
      </c>
      <c r="C6" s="144" t="s">
        <v>13</v>
      </c>
      <c r="D6" s="145">
        <v>1</v>
      </c>
      <c r="F6" s="146"/>
      <c r="I6" s="128"/>
      <c r="T6" s="302" t="s">
        <v>338</v>
      </c>
      <c r="U6" s="302"/>
      <c r="V6" s="302"/>
      <c r="W6" s="147" t="s">
        <v>17</v>
      </c>
    </row>
    <row r="7" spans="1:29" s="148" customFormat="1" ht="18" customHeight="1" thickBot="1" x14ac:dyDescent="0.2">
      <c r="B7" s="144" t="s">
        <v>4</v>
      </c>
      <c r="C7" s="144" t="s">
        <v>14</v>
      </c>
      <c r="D7" s="149" t="s">
        <v>503</v>
      </c>
      <c r="F7" s="144" t="s">
        <v>3</v>
      </c>
      <c r="G7" s="144" t="s">
        <v>14</v>
      </c>
      <c r="H7" s="149" t="s">
        <v>504</v>
      </c>
      <c r="I7" s="149" t="s">
        <v>505</v>
      </c>
      <c r="J7" s="149" t="s">
        <v>506</v>
      </c>
      <c r="K7" s="150" t="s">
        <v>49</v>
      </c>
      <c r="L7" s="150" t="s">
        <v>343</v>
      </c>
      <c r="N7" s="144" t="s">
        <v>3</v>
      </c>
      <c r="O7" s="144" t="s">
        <v>14</v>
      </c>
      <c r="P7" s="150" t="s">
        <v>507</v>
      </c>
      <c r="Q7" s="150" t="s">
        <v>508</v>
      </c>
      <c r="R7" s="150" t="s">
        <v>509</v>
      </c>
      <c r="T7" s="303">
        <f>ROUNDDOWN(SUM(P16:P65)+SUM(Q16:Q65)-SUM(R16:R65),0)</f>
        <v>67</v>
      </c>
      <c r="U7" s="304"/>
      <c r="V7" s="305"/>
      <c r="W7" s="151" t="s">
        <v>316</v>
      </c>
    </row>
    <row r="8" spans="1:29" s="152" customFormat="1" ht="48" customHeight="1" x14ac:dyDescent="0.25">
      <c r="B8" s="144" t="s">
        <v>5</v>
      </c>
      <c r="C8" s="144" t="s">
        <v>15</v>
      </c>
      <c r="D8" s="153" t="s">
        <v>510</v>
      </c>
      <c r="F8" s="144" t="s">
        <v>4</v>
      </c>
      <c r="G8" s="144" t="s">
        <v>15</v>
      </c>
      <c r="H8" s="153" t="s">
        <v>511</v>
      </c>
      <c r="I8" s="153" t="s">
        <v>512</v>
      </c>
      <c r="J8" s="153" t="s">
        <v>513</v>
      </c>
      <c r="K8" s="153" t="s">
        <v>348</v>
      </c>
      <c r="L8" s="153" t="s">
        <v>349</v>
      </c>
      <c r="N8" s="306" t="s">
        <v>4</v>
      </c>
      <c r="O8" s="306" t="s">
        <v>15</v>
      </c>
      <c r="P8" s="307" t="s">
        <v>514</v>
      </c>
      <c r="Q8" s="307" t="s">
        <v>515</v>
      </c>
      <c r="R8" s="307" t="s">
        <v>516</v>
      </c>
      <c r="T8" s="154" t="s">
        <v>297</v>
      </c>
      <c r="U8" s="128"/>
      <c r="V8" s="128"/>
      <c r="W8" s="128"/>
      <c r="X8" s="128"/>
      <c r="Y8" s="128"/>
      <c r="Z8" s="128"/>
      <c r="AA8" s="128"/>
      <c r="AB8" s="128"/>
    </row>
    <row r="9" spans="1:29" s="152" customFormat="1" ht="18" customHeight="1" x14ac:dyDescent="0.15">
      <c r="B9" s="144" t="s">
        <v>7</v>
      </c>
      <c r="C9" s="144" t="s">
        <v>17</v>
      </c>
      <c r="D9" s="153" t="s">
        <v>26</v>
      </c>
      <c r="F9" s="144" t="s">
        <v>6</v>
      </c>
      <c r="G9" s="144" t="s">
        <v>17</v>
      </c>
      <c r="H9" s="153" t="s">
        <v>352</v>
      </c>
      <c r="I9" s="153" t="s">
        <v>352</v>
      </c>
      <c r="J9" s="153" t="s">
        <v>353</v>
      </c>
      <c r="K9" s="153" t="s">
        <v>354</v>
      </c>
      <c r="L9" s="153" t="s">
        <v>355</v>
      </c>
      <c r="N9" s="306"/>
      <c r="O9" s="306"/>
      <c r="P9" s="307"/>
      <c r="Q9" s="307"/>
      <c r="R9" s="307"/>
      <c r="T9" s="155" t="s">
        <v>298</v>
      </c>
      <c r="U9" s="156" t="s">
        <v>299</v>
      </c>
      <c r="V9" s="157"/>
      <c r="W9" s="158"/>
      <c r="X9" s="158"/>
      <c r="Y9" s="158"/>
      <c r="Z9" s="158"/>
      <c r="AA9" s="158"/>
      <c r="AB9" s="158"/>
      <c r="AC9" s="179"/>
    </row>
    <row r="10" spans="1:29" s="152" customFormat="1" ht="18" customHeight="1" x14ac:dyDescent="0.15">
      <c r="B10" s="144" t="s">
        <v>8</v>
      </c>
      <c r="C10" s="144" t="s">
        <v>18</v>
      </c>
      <c r="D10" s="160" t="s">
        <v>27</v>
      </c>
      <c r="F10" s="306" t="s">
        <v>7</v>
      </c>
      <c r="G10" s="306" t="s">
        <v>19</v>
      </c>
      <c r="H10" s="310" t="s">
        <v>517</v>
      </c>
      <c r="I10" s="301" t="s">
        <v>410</v>
      </c>
      <c r="J10" s="310" t="s">
        <v>411</v>
      </c>
      <c r="K10" s="301" t="s">
        <v>412</v>
      </c>
      <c r="L10" s="301" t="s">
        <v>518</v>
      </c>
      <c r="N10" s="306"/>
      <c r="O10" s="306"/>
      <c r="P10" s="307"/>
      <c r="Q10" s="307"/>
      <c r="R10" s="307"/>
      <c r="T10" s="155" t="s">
        <v>519</v>
      </c>
      <c r="U10" s="156" t="s">
        <v>520</v>
      </c>
      <c r="V10" s="157"/>
      <c r="W10" s="158"/>
      <c r="X10" s="158"/>
      <c r="Y10" s="158"/>
      <c r="Z10" s="158"/>
      <c r="AA10" s="158"/>
      <c r="AB10" s="158"/>
      <c r="AC10" s="179"/>
    </row>
    <row r="11" spans="1:29" s="152" customFormat="1" ht="18" customHeight="1" x14ac:dyDescent="0.15">
      <c r="B11" s="144" t="s">
        <v>521</v>
      </c>
      <c r="C11" s="144" t="s">
        <v>522</v>
      </c>
      <c r="D11" s="160" t="s">
        <v>523</v>
      </c>
      <c r="F11" s="306"/>
      <c r="G11" s="306"/>
      <c r="H11" s="310"/>
      <c r="I11" s="301"/>
      <c r="J11" s="310"/>
      <c r="K11" s="301"/>
      <c r="L11" s="301"/>
      <c r="N11" s="306"/>
      <c r="O11" s="306"/>
      <c r="P11" s="307"/>
      <c r="Q11" s="307"/>
      <c r="R11" s="307"/>
      <c r="T11" s="155" t="s">
        <v>524</v>
      </c>
      <c r="U11" s="156" t="s">
        <v>525</v>
      </c>
      <c r="V11" s="157"/>
      <c r="W11" s="158"/>
      <c r="X11" s="158"/>
      <c r="Y11" s="158"/>
      <c r="Z11" s="158"/>
      <c r="AA11" s="158"/>
      <c r="AB11" s="158"/>
      <c r="AC11" s="179"/>
    </row>
    <row r="12" spans="1:29" s="152" customFormat="1" ht="300" customHeight="1" x14ac:dyDescent="0.15">
      <c r="B12" s="144" t="s">
        <v>526</v>
      </c>
      <c r="C12" s="144" t="s">
        <v>527</v>
      </c>
      <c r="D12" s="162" t="s">
        <v>528</v>
      </c>
      <c r="F12" s="306"/>
      <c r="G12" s="306"/>
      <c r="H12" s="310"/>
      <c r="I12" s="301"/>
      <c r="J12" s="310"/>
      <c r="K12" s="301"/>
      <c r="L12" s="301"/>
      <c r="N12" s="306"/>
      <c r="O12" s="306"/>
      <c r="P12" s="307"/>
      <c r="Q12" s="307"/>
      <c r="R12" s="307"/>
      <c r="T12" s="128"/>
      <c r="U12" s="128"/>
      <c r="V12" s="128"/>
      <c r="W12" s="128"/>
      <c r="X12" s="128"/>
      <c r="Y12" s="128"/>
      <c r="Z12" s="128"/>
      <c r="AA12" s="128"/>
      <c r="AB12" s="128"/>
    </row>
    <row r="13" spans="1:29" s="152" customFormat="1" ht="18" customHeight="1" x14ac:dyDescent="0.15">
      <c r="B13" s="144" t="s">
        <v>529</v>
      </c>
      <c r="C13" s="144" t="s">
        <v>530</v>
      </c>
      <c r="D13" s="160" t="s">
        <v>531</v>
      </c>
      <c r="F13" s="306" t="s">
        <v>532</v>
      </c>
      <c r="G13" s="306" t="s">
        <v>533</v>
      </c>
      <c r="H13" s="309"/>
      <c r="I13" s="309"/>
      <c r="J13" s="309"/>
      <c r="K13" s="310"/>
      <c r="L13" s="310"/>
      <c r="N13" s="306" t="s">
        <v>534</v>
      </c>
      <c r="O13" s="306" t="s">
        <v>535</v>
      </c>
      <c r="P13" s="307" t="s">
        <v>536</v>
      </c>
      <c r="Q13" s="307" t="s">
        <v>536</v>
      </c>
      <c r="R13" s="307" t="s">
        <v>536</v>
      </c>
    </row>
    <row r="14" spans="1:29" s="152" customFormat="1" ht="18" customHeight="1" x14ac:dyDescent="0.15">
      <c r="B14" s="144" t="s">
        <v>537</v>
      </c>
      <c r="C14" s="144" t="s">
        <v>533</v>
      </c>
      <c r="D14" s="163"/>
      <c r="F14" s="306"/>
      <c r="G14" s="306"/>
      <c r="H14" s="309"/>
      <c r="I14" s="309"/>
      <c r="J14" s="309"/>
      <c r="K14" s="310"/>
      <c r="L14" s="310"/>
      <c r="N14" s="306"/>
      <c r="O14" s="306"/>
      <c r="P14" s="307"/>
      <c r="Q14" s="307"/>
      <c r="R14" s="307"/>
    </row>
    <row r="15" spans="1:29" s="152" customFormat="1" ht="18" customHeight="1" x14ac:dyDescent="0.15">
      <c r="B15" s="164" t="s">
        <v>538</v>
      </c>
      <c r="C15" s="308" t="s">
        <v>539</v>
      </c>
      <c r="D15" s="308"/>
      <c r="F15" s="164" t="s">
        <v>540</v>
      </c>
      <c r="G15" s="308" t="s">
        <v>539</v>
      </c>
      <c r="H15" s="308"/>
      <c r="I15" s="308"/>
      <c r="J15" s="308"/>
      <c r="K15" s="308"/>
      <c r="L15" s="308"/>
      <c r="N15" s="164" t="s">
        <v>540</v>
      </c>
      <c r="O15" s="308" t="s">
        <v>539</v>
      </c>
      <c r="P15" s="308"/>
      <c r="Q15" s="308"/>
      <c r="R15" s="308"/>
    </row>
    <row r="16" spans="1:29" s="152" customFormat="1" ht="15" customHeight="1" x14ac:dyDescent="0.15">
      <c r="B16" s="165"/>
      <c r="C16" s="144" t="s">
        <v>541</v>
      </c>
      <c r="D16" s="180">
        <v>96.870663157894739</v>
      </c>
      <c r="F16" s="165"/>
      <c r="G16" s="144" t="s">
        <v>541</v>
      </c>
      <c r="H16" s="181">
        <f>(1058*2)/1790</f>
        <v>1.1821229050279329</v>
      </c>
      <c r="I16" s="168">
        <v>1.01</v>
      </c>
      <c r="J16" s="169">
        <f>2094/1790</f>
        <v>1.1698324022346369</v>
      </c>
      <c r="K16" s="170">
        <v>0.8</v>
      </c>
      <c r="L16" s="171">
        <v>3.32</v>
      </c>
      <c r="N16" s="165"/>
      <c r="O16" s="144" t="s">
        <v>541</v>
      </c>
      <c r="P16" s="172">
        <f>IF(ISERROR(D16*H16/I16*K16),0,(D16*H16/I16*K16))</f>
        <v>90.703389896390419</v>
      </c>
      <c r="Q16" s="172">
        <f>IF(ISERROR(((D16*H16/I16)+(D16*J16))/L16*K16),0,(((D16*H16/I16)+(D16*J16))/L16*K16))</f>
        <v>54.626910351457923</v>
      </c>
      <c r="R16" s="173">
        <f>IF(ISERROR(D16*K16),0,(D16*K16))</f>
        <v>77.496530526315794</v>
      </c>
      <c r="T16" s="128"/>
      <c r="U16" s="128"/>
      <c r="V16" s="128"/>
      <c r="W16" s="128"/>
      <c r="X16" s="128"/>
      <c r="Y16" s="128"/>
      <c r="Z16" s="128"/>
      <c r="AA16" s="128"/>
      <c r="AB16" s="128"/>
    </row>
    <row r="17" spans="2:28" s="152" customFormat="1" ht="15" customHeight="1" x14ac:dyDescent="0.15">
      <c r="B17" s="165"/>
      <c r="C17" s="144" t="s">
        <v>542</v>
      </c>
      <c r="D17" s="180"/>
      <c r="F17" s="165"/>
      <c r="G17" s="144" t="s">
        <v>542</v>
      </c>
      <c r="H17" s="176"/>
      <c r="I17" s="177"/>
      <c r="J17" s="169"/>
      <c r="K17" s="170"/>
      <c r="L17" s="171"/>
      <c r="N17" s="165"/>
      <c r="O17" s="144" t="s">
        <v>542</v>
      </c>
      <c r="P17" s="172">
        <f>IF(ISERROR(D17*H17/I17*K17),0,(D17*H17/I17*K17))</f>
        <v>0</v>
      </c>
      <c r="Q17" s="172">
        <f>IF(ISERROR(((D17*H17/I17)+(D17*J17))/L17*K17),0,(((D17*H17/I17)+(D17*J17))/L17*K17))</f>
        <v>0</v>
      </c>
      <c r="R17" s="172">
        <f t="shared" ref="R17:R65" si="0">IF(ISERROR(D17*K17),0,(D17*K17))</f>
        <v>0</v>
      </c>
      <c r="T17" s="128"/>
      <c r="U17" s="128"/>
      <c r="V17" s="128"/>
      <c r="W17" s="128"/>
      <c r="X17" s="128"/>
      <c r="Y17" s="128"/>
      <c r="Z17" s="128"/>
      <c r="AA17" s="128"/>
      <c r="AB17" s="128"/>
    </row>
    <row r="18" spans="2:28" s="152" customFormat="1" ht="15" customHeight="1" x14ac:dyDescent="0.15">
      <c r="B18" s="165"/>
      <c r="C18" s="144" t="s">
        <v>417</v>
      </c>
      <c r="D18" s="180"/>
      <c r="F18" s="165"/>
      <c r="G18" s="144" t="s">
        <v>417</v>
      </c>
      <c r="H18" s="176"/>
      <c r="I18" s="177"/>
      <c r="J18" s="177"/>
      <c r="K18" s="170"/>
      <c r="L18" s="171"/>
      <c r="N18" s="165"/>
      <c r="O18" s="144" t="s">
        <v>417</v>
      </c>
      <c r="P18" s="172">
        <f t="shared" ref="P18:P65" si="1">IF(ISERROR(D18*H18/I18*K18),0,(D18*H18/I18*K18))</f>
        <v>0</v>
      </c>
      <c r="Q18" s="172">
        <f t="shared" ref="Q18:Q65" si="2">IF(ISERROR(((D18*H18/I18)+(D18*J18))/L18*K18),0,(((D18*H18/I18)+(D18*J18))/L18*K18))</f>
        <v>0</v>
      </c>
      <c r="R18" s="172">
        <f t="shared" si="0"/>
        <v>0</v>
      </c>
      <c r="T18" s="128"/>
      <c r="U18" s="128"/>
      <c r="V18" s="128"/>
      <c r="W18" s="128"/>
      <c r="X18" s="128"/>
      <c r="Y18" s="128"/>
      <c r="Z18" s="128"/>
      <c r="AA18" s="128"/>
      <c r="AB18" s="128"/>
    </row>
    <row r="19" spans="2:28" s="152" customFormat="1" ht="15" customHeight="1" x14ac:dyDescent="0.15">
      <c r="B19" s="165"/>
      <c r="C19" s="144" t="s">
        <v>418</v>
      </c>
      <c r="D19" s="180"/>
      <c r="F19" s="165"/>
      <c r="G19" s="144" t="s">
        <v>418</v>
      </c>
      <c r="H19" s="176"/>
      <c r="I19" s="177"/>
      <c r="J19" s="177"/>
      <c r="K19" s="170"/>
      <c r="L19" s="171"/>
      <c r="N19" s="165"/>
      <c r="O19" s="144" t="s">
        <v>418</v>
      </c>
      <c r="P19" s="172">
        <f t="shared" si="1"/>
        <v>0</v>
      </c>
      <c r="Q19" s="172">
        <f t="shared" si="2"/>
        <v>0</v>
      </c>
      <c r="R19" s="172">
        <f t="shared" si="0"/>
        <v>0</v>
      </c>
      <c r="T19" s="128"/>
      <c r="U19" s="128"/>
      <c r="V19" s="128"/>
      <c r="W19" s="128"/>
      <c r="X19" s="128"/>
      <c r="Y19" s="128"/>
      <c r="Z19" s="128"/>
      <c r="AA19" s="128"/>
      <c r="AB19" s="128"/>
    </row>
    <row r="20" spans="2:28" s="152" customFormat="1" ht="15" customHeight="1" x14ac:dyDescent="0.15">
      <c r="B20" s="165"/>
      <c r="C20" s="144" t="s">
        <v>419</v>
      </c>
      <c r="D20" s="180"/>
      <c r="F20" s="165"/>
      <c r="G20" s="144" t="s">
        <v>419</v>
      </c>
      <c r="H20" s="176"/>
      <c r="I20" s="177"/>
      <c r="J20" s="177"/>
      <c r="K20" s="170"/>
      <c r="L20" s="171"/>
      <c r="N20" s="165"/>
      <c r="O20" s="144" t="s">
        <v>419</v>
      </c>
      <c r="P20" s="172">
        <f t="shared" si="1"/>
        <v>0</v>
      </c>
      <c r="Q20" s="172">
        <f t="shared" si="2"/>
        <v>0</v>
      </c>
      <c r="R20" s="172">
        <f t="shared" si="0"/>
        <v>0</v>
      </c>
      <c r="T20" s="128"/>
      <c r="U20" s="128"/>
      <c r="V20" s="128"/>
      <c r="W20" s="128"/>
      <c r="X20" s="128"/>
      <c r="Y20" s="128"/>
      <c r="Z20" s="128"/>
      <c r="AA20" s="128"/>
      <c r="AB20" s="128"/>
    </row>
    <row r="21" spans="2:28" s="152" customFormat="1" ht="15" customHeight="1" x14ac:dyDescent="0.15">
      <c r="B21" s="165"/>
      <c r="C21" s="144" t="s">
        <v>420</v>
      </c>
      <c r="D21" s="180"/>
      <c r="F21" s="165"/>
      <c r="G21" s="144" t="s">
        <v>420</v>
      </c>
      <c r="H21" s="176"/>
      <c r="I21" s="177"/>
      <c r="J21" s="177"/>
      <c r="K21" s="170"/>
      <c r="L21" s="171"/>
      <c r="N21" s="165"/>
      <c r="O21" s="144" t="s">
        <v>420</v>
      </c>
      <c r="P21" s="172">
        <f t="shared" si="1"/>
        <v>0</v>
      </c>
      <c r="Q21" s="172">
        <f t="shared" si="2"/>
        <v>0</v>
      </c>
      <c r="R21" s="172">
        <f t="shared" si="0"/>
        <v>0</v>
      </c>
      <c r="T21" s="128"/>
      <c r="U21" s="128"/>
      <c r="V21" s="128"/>
      <c r="W21" s="128"/>
      <c r="X21" s="128"/>
      <c r="Y21" s="128"/>
      <c r="Z21" s="128"/>
      <c r="AA21" s="128"/>
      <c r="AB21" s="128"/>
    </row>
    <row r="22" spans="2:28" s="152" customFormat="1" ht="15" customHeight="1" x14ac:dyDescent="0.15">
      <c r="B22" s="165"/>
      <c r="C22" s="144" t="s">
        <v>421</v>
      </c>
      <c r="D22" s="180"/>
      <c r="F22" s="165"/>
      <c r="G22" s="144" t="s">
        <v>421</v>
      </c>
      <c r="H22" s="176"/>
      <c r="I22" s="177"/>
      <c r="J22" s="177"/>
      <c r="K22" s="170"/>
      <c r="L22" s="171"/>
      <c r="N22" s="165"/>
      <c r="O22" s="144" t="s">
        <v>421</v>
      </c>
      <c r="P22" s="172">
        <f t="shared" si="1"/>
        <v>0</v>
      </c>
      <c r="Q22" s="172">
        <f t="shared" si="2"/>
        <v>0</v>
      </c>
      <c r="R22" s="172">
        <f t="shared" si="0"/>
        <v>0</v>
      </c>
      <c r="T22" s="128"/>
      <c r="U22" s="128"/>
      <c r="V22" s="128"/>
      <c r="W22" s="128"/>
      <c r="X22" s="128"/>
      <c r="Y22" s="128"/>
      <c r="Z22" s="128"/>
      <c r="AA22" s="128"/>
      <c r="AB22" s="128"/>
    </row>
    <row r="23" spans="2:28" s="152" customFormat="1" ht="15" customHeight="1" x14ac:dyDescent="0.15">
      <c r="B23" s="165"/>
      <c r="C23" s="144" t="s">
        <v>422</v>
      </c>
      <c r="D23" s="180"/>
      <c r="F23" s="165"/>
      <c r="G23" s="144" t="s">
        <v>422</v>
      </c>
      <c r="H23" s="176"/>
      <c r="I23" s="177"/>
      <c r="J23" s="177"/>
      <c r="K23" s="170"/>
      <c r="L23" s="171"/>
      <c r="N23" s="165"/>
      <c r="O23" s="144" t="s">
        <v>422</v>
      </c>
      <c r="P23" s="172">
        <f t="shared" si="1"/>
        <v>0</v>
      </c>
      <c r="Q23" s="172">
        <f t="shared" si="2"/>
        <v>0</v>
      </c>
      <c r="R23" s="172">
        <f t="shared" si="0"/>
        <v>0</v>
      </c>
      <c r="T23" s="128"/>
      <c r="U23" s="128"/>
      <c r="V23" s="128"/>
      <c r="W23" s="128"/>
      <c r="X23" s="128"/>
      <c r="Y23" s="128"/>
      <c r="Z23" s="128"/>
      <c r="AA23" s="128"/>
      <c r="AB23" s="128"/>
    </row>
    <row r="24" spans="2:28" s="152" customFormat="1" ht="15" customHeight="1" x14ac:dyDescent="0.15">
      <c r="B24" s="165"/>
      <c r="C24" s="144" t="s">
        <v>423</v>
      </c>
      <c r="D24" s="180"/>
      <c r="F24" s="165"/>
      <c r="G24" s="144" t="s">
        <v>423</v>
      </c>
      <c r="H24" s="176"/>
      <c r="I24" s="177"/>
      <c r="J24" s="177"/>
      <c r="K24" s="170"/>
      <c r="L24" s="171"/>
      <c r="N24" s="165"/>
      <c r="O24" s="144" t="s">
        <v>423</v>
      </c>
      <c r="P24" s="172">
        <f t="shared" si="1"/>
        <v>0</v>
      </c>
      <c r="Q24" s="172">
        <f t="shared" si="2"/>
        <v>0</v>
      </c>
      <c r="R24" s="172">
        <f t="shared" si="0"/>
        <v>0</v>
      </c>
      <c r="T24" s="128"/>
      <c r="U24" s="128"/>
      <c r="V24" s="128"/>
      <c r="W24" s="128"/>
      <c r="X24" s="128"/>
      <c r="Y24" s="128"/>
      <c r="Z24" s="128"/>
      <c r="AA24" s="128"/>
      <c r="AB24" s="128"/>
    </row>
    <row r="25" spans="2:28" s="152" customFormat="1" ht="15" customHeight="1" x14ac:dyDescent="0.15">
      <c r="B25" s="165"/>
      <c r="C25" s="144" t="s">
        <v>424</v>
      </c>
      <c r="D25" s="180"/>
      <c r="F25" s="165"/>
      <c r="G25" s="144" t="s">
        <v>424</v>
      </c>
      <c r="H25" s="176"/>
      <c r="I25" s="177"/>
      <c r="J25" s="177"/>
      <c r="K25" s="170"/>
      <c r="L25" s="171"/>
      <c r="N25" s="165"/>
      <c r="O25" s="144" t="s">
        <v>424</v>
      </c>
      <c r="P25" s="172">
        <f t="shared" si="1"/>
        <v>0</v>
      </c>
      <c r="Q25" s="172">
        <f t="shared" si="2"/>
        <v>0</v>
      </c>
      <c r="R25" s="172">
        <f t="shared" si="0"/>
        <v>0</v>
      </c>
      <c r="T25" s="128"/>
      <c r="U25" s="128"/>
      <c r="V25" s="128"/>
      <c r="W25" s="128"/>
      <c r="X25" s="128"/>
      <c r="Y25" s="128"/>
      <c r="Z25" s="128"/>
      <c r="AA25" s="128"/>
      <c r="AB25" s="128"/>
    </row>
    <row r="26" spans="2:28" s="152" customFormat="1" ht="15" customHeight="1" x14ac:dyDescent="0.15">
      <c r="B26" s="165"/>
      <c r="C26" s="144" t="s">
        <v>425</v>
      </c>
      <c r="D26" s="180"/>
      <c r="F26" s="165"/>
      <c r="G26" s="144" t="s">
        <v>425</v>
      </c>
      <c r="H26" s="176"/>
      <c r="I26" s="177"/>
      <c r="J26" s="177"/>
      <c r="K26" s="170"/>
      <c r="L26" s="171"/>
      <c r="N26" s="165"/>
      <c r="O26" s="144" t="s">
        <v>425</v>
      </c>
      <c r="P26" s="172">
        <f t="shared" si="1"/>
        <v>0</v>
      </c>
      <c r="Q26" s="172">
        <f t="shared" si="2"/>
        <v>0</v>
      </c>
      <c r="R26" s="172">
        <f t="shared" si="0"/>
        <v>0</v>
      </c>
      <c r="T26" s="128"/>
      <c r="U26" s="128"/>
      <c r="V26" s="128"/>
      <c r="W26" s="128"/>
      <c r="X26" s="128"/>
      <c r="Y26" s="128"/>
      <c r="Z26" s="128"/>
      <c r="AA26" s="128"/>
      <c r="AB26" s="128"/>
    </row>
    <row r="27" spans="2:28" s="152" customFormat="1" ht="15" customHeight="1" x14ac:dyDescent="0.15">
      <c r="B27" s="165"/>
      <c r="C27" s="144" t="s">
        <v>426</v>
      </c>
      <c r="D27" s="180"/>
      <c r="F27" s="165"/>
      <c r="G27" s="144" t="s">
        <v>426</v>
      </c>
      <c r="H27" s="176"/>
      <c r="I27" s="177"/>
      <c r="J27" s="177"/>
      <c r="K27" s="170"/>
      <c r="L27" s="171"/>
      <c r="N27" s="165"/>
      <c r="O27" s="144" t="s">
        <v>426</v>
      </c>
      <c r="P27" s="172">
        <f t="shared" si="1"/>
        <v>0</v>
      </c>
      <c r="Q27" s="172">
        <f t="shared" si="2"/>
        <v>0</v>
      </c>
      <c r="R27" s="172">
        <f t="shared" si="0"/>
        <v>0</v>
      </c>
      <c r="T27" s="128"/>
      <c r="U27" s="128"/>
      <c r="V27" s="128"/>
      <c r="W27" s="128"/>
      <c r="X27" s="128"/>
      <c r="Y27" s="128"/>
      <c r="Z27" s="128"/>
      <c r="AA27" s="128"/>
      <c r="AB27" s="128"/>
    </row>
    <row r="28" spans="2:28" s="152" customFormat="1" ht="15" customHeight="1" x14ac:dyDescent="0.15">
      <c r="B28" s="165"/>
      <c r="C28" s="144" t="s">
        <v>427</v>
      </c>
      <c r="D28" s="180"/>
      <c r="F28" s="165"/>
      <c r="G28" s="144" t="s">
        <v>427</v>
      </c>
      <c r="H28" s="176"/>
      <c r="I28" s="177"/>
      <c r="J28" s="177"/>
      <c r="K28" s="170"/>
      <c r="L28" s="171"/>
      <c r="N28" s="165"/>
      <c r="O28" s="144" t="s">
        <v>427</v>
      </c>
      <c r="P28" s="172">
        <f t="shared" si="1"/>
        <v>0</v>
      </c>
      <c r="Q28" s="172">
        <f t="shared" si="2"/>
        <v>0</v>
      </c>
      <c r="R28" s="172">
        <f t="shared" si="0"/>
        <v>0</v>
      </c>
      <c r="T28" s="128"/>
      <c r="U28" s="128"/>
      <c r="V28" s="128"/>
      <c r="W28" s="128"/>
      <c r="X28" s="128"/>
      <c r="Y28" s="128"/>
      <c r="Z28" s="128"/>
      <c r="AA28" s="128"/>
      <c r="AB28" s="128"/>
    </row>
    <row r="29" spans="2:28" s="152" customFormat="1" ht="15" customHeight="1" x14ac:dyDescent="0.15">
      <c r="B29" s="165"/>
      <c r="C29" s="144" t="s">
        <v>428</v>
      </c>
      <c r="D29" s="180"/>
      <c r="F29" s="165"/>
      <c r="G29" s="144" t="s">
        <v>428</v>
      </c>
      <c r="H29" s="176"/>
      <c r="I29" s="177"/>
      <c r="J29" s="177"/>
      <c r="K29" s="170"/>
      <c r="L29" s="171"/>
      <c r="N29" s="165"/>
      <c r="O29" s="144" t="s">
        <v>428</v>
      </c>
      <c r="P29" s="172">
        <f t="shared" si="1"/>
        <v>0</v>
      </c>
      <c r="Q29" s="172">
        <f t="shared" si="2"/>
        <v>0</v>
      </c>
      <c r="R29" s="172">
        <f t="shared" si="0"/>
        <v>0</v>
      </c>
      <c r="T29" s="128"/>
      <c r="U29" s="128"/>
      <c r="V29" s="128"/>
      <c r="W29" s="128"/>
      <c r="X29" s="128"/>
      <c r="Y29" s="128"/>
      <c r="Z29" s="128"/>
      <c r="AA29" s="128"/>
      <c r="AB29" s="128"/>
    </row>
    <row r="30" spans="2:28" s="152" customFormat="1" ht="15" customHeight="1" x14ac:dyDescent="0.15">
      <c r="B30" s="165"/>
      <c r="C30" s="144" t="s">
        <v>429</v>
      </c>
      <c r="D30" s="180"/>
      <c r="F30" s="165"/>
      <c r="G30" s="144" t="s">
        <v>429</v>
      </c>
      <c r="H30" s="176"/>
      <c r="I30" s="177"/>
      <c r="J30" s="177"/>
      <c r="K30" s="170"/>
      <c r="L30" s="171"/>
      <c r="N30" s="165"/>
      <c r="O30" s="144" t="s">
        <v>429</v>
      </c>
      <c r="P30" s="172">
        <f t="shared" si="1"/>
        <v>0</v>
      </c>
      <c r="Q30" s="172">
        <f t="shared" si="2"/>
        <v>0</v>
      </c>
      <c r="R30" s="172">
        <f t="shared" si="0"/>
        <v>0</v>
      </c>
      <c r="T30" s="128"/>
      <c r="U30" s="128"/>
      <c r="V30" s="128"/>
      <c r="W30" s="128"/>
      <c r="X30" s="128"/>
      <c r="Y30" s="128"/>
      <c r="Z30" s="128"/>
      <c r="AA30" s="128"/>
      <c r="AB30" s="128"/>
    </row>
    <row r="31" spans="2:28" s="152" customFormat="1" ht="15" customHeight="1" x14ac:dyDescent="0.15">
      <c r="B31" s="165"/>
      <c r="C31" s="144" t="s">
        <v>430</v>
      </c>
      <c r="D31" s="180"/>
      <c r="F31" s="165"/>
      <c r="G31" s="144" t="s">
        <v>430</v>
      </c>
      <c r="H31" s="176"/>
      <c r="I31" s="177"/>
      <c r="J31" s="177"/>
      <c r="K31" s="170"/>
      <c r="L31" s="171"/>
      <c r="N31" s="165"/>
      <c r="O31" s="144" t="s">
        <v>430</v>
      </c>
      <c r="P31" s="172">
        <f t="shared" si="1"/>
        <v>0</v>
      </c>
      <c r="Q31" s="172">
        <f t="shared" si="2"/>
        <v>0</v>
      </c>
      <c r="R31" s="172">
        <f t="shared" si="0"/>
        <v>0</v>
      </c>
      <c r="T31" s="128"/>
      <c r="U31" s="128"/>
      <c r="V31" s="128"/>
      <c r="W31" s="128"/>
      <c r="X31" s="128"/>
      <c r="Y31" s="128"/>
      <c r="Z31" s="128"/>
      <c r="AA31" s="128"/>
      <c r="AB31" s="128"/>
    </row>
    <row r="32" spans="2:28" s="152" customFormat="1" ht="15" customHeight="1" x14ac:dyDescent="0.15">
      <c r="B32" s="165"/>
      <c r="C32" s="144" t="s">
        <v>431</v>
      </c>
      <c r="D32" s="180"/>
      <c r="F32" s="165"/>
      <c r="G32" s="144" t="s">
        <v>431</v>
      </c>
      <c r="H32" s="176"/>
      <c r="I32" s="177"/>
      <c r="J32" s="177"/>
      <c r="K32" s="170"/>
      <c r="L32" s="171"/>
      <c r="N32" s="165"/>
      <c r="O32" s="144" t="s">
        <v>431</v>
      </c>
      <c r="P32" s="172">
        <f t="shared" si="1"/>
        <v>0</v>
      </c>
      <c r="Q32" s="172">
        <f t="shared" si="2"/>
        <v>0</v>
      </c>
      <c r="R32" s="172">
        <f t="shared" si="0"/>
        <v>0</v>
      </c>
      <c r="T32" s="128"/>
      <c r="U32" s="128"/>
      <c r="V32" s="128"/>
      <c r="W32" s="128"/>
      <c r="X32" s="128"/>
      <c r="Y32" s="128"/>
      <c r="Z32" s="128"/>
      <c r="AA32" s="128"/>
      <c r="AB32" s="128"/>
    </row>
    <row r="33" spans="2:28" s="152" customFormat="1" ht="15" customHeight="1" x14ac:dyDescent="0.15">
      <c r="B33" s="165"/>
      <c r="C33" s="144" t="s">
        <v>432</v>
      </c>
      <c r="D33" s="180"/>
      <c r="F33" s="165"/>
      <c r="G33" s="144" t="s">
        <v>432</v>
      </c>
      <c r="H33" s="176"/>
      <c r="I33" s="177"/>
      <c r="J33" s="177"/>
      <c r="K33" s="170"/>
      <c r="L33" s="171"/>
      <c r="N33" s="165"/>
      <c r="O33" s="144" t="s">
        <v>432</v>
      </c>
      <c r="P33" s="172">
        <f t="shared" si="1"/>
        <v>0</v>
      </c>
      <c r="Q33" s="172">
        <f t="shared" si="2"/>
        <v>0</v>
      </c>
      <c r="R33" s="172">
        <f t="shared" si="0"/>
        <v>0</v>
      </c>
      <c r="T33" s="128"/>
      <c r="U33" s="128"/>
      <c r="V33" s="128"/>
      <c r="W33" s="128"/>
      <c r="X33" s="128"/>
      <c r="Y33" s="128"/>
      <c r="Z33" s="128"/>
      <c r="AA33" s="128"/>
      <c r="AB33" s="128"/>
    </row>
    <row r="34" spans="2:28" s="152" customFormat="1" ht="15" customHeight="1" x14ac:dyDescent="0.15">
      <c r="B34" s="165"/>
      <c r="C34" s="144" t="s">
        <v>433</v>
      </c>
      <c r="D34" s="180"/>
      <c r="F34" s="165"/>
      <c r="G34" s="144" t="s">
        <v>433</v>
      </c>
      <c r="H34" s="176"/>
      <c r="I34" s="177"/>
      <c r="J34" s="177"/>
      <c r="K34" s="170"/>
      <c r="L34" s="171"/>
      <c r="N34" s="165"/>
      <c r="O34" s="144" t="s">
        <v>433</v>
      </c>
      <c r="P34" s="172">
        <f t="shared" si="1"/>
        <v>0</v>
      </c>
      <c r="Q34" s="172">
        <f t="shared" si="2"/>
        <v>0</v>
      </c>
      <c r="R34" s="172">
        <f t="shared" si="0"/>
        <v>0</v>
      </c>
      <c r="T34" s="128"/>
      <c r="U34" s="128"/>
      <c r="V34" s="128"/>
      <c r="W34" s="128"/>
      <c r="X34" s="128"/>
      <c r="Y34" s="128"/>
      <c r="Z34" s="128"/>
      <c r="AA34" s="128"/>
      <c r="AB34" s="128"/>
    </row>
    <row r="35" spans="2:28" s="152" customFormat="1" ht="15" customHeight="1" x14ac:dyDescent="0.15">
      <c r="B35" s="165"/>
      <c r="C35" s="144" t="s">
        <v>434</v>
      </c>
      <c r="D35" s="180"/>
      <c r="F35" s="165"/>
      <c r="G35" s="144" t="s">
        <v>434</v>
      </c>
      <c r="H35" s="176"/>
      <c r="I35" s="177"/>
      <c r="J35" s="177"/>
      <c r="K35" s="170"/>
      <c r="L35" s="171"/>
      <c r="N35" s="165"/>
      <c r="O35" s="144" t="s">
        <v>434</v>
      </c>
      <c r="P35" s="172">
        <f t="shared" si="1"/>
        <v>0</v>
      </c>
      <c r="Q35" s="172">
        <f t="shared" si="2"/>
        <v>0</v>
      </c>
      <c r="R35" s="172">
        <f t="shared" si="0"/>
        <v>0</v>
      </c>
      <c r="T35" s="128"/>
      <c r="U35" s="128"/>
      <c r="V35" s="128"/>
      <c r="W35" s="128"/>
      <c r="X35" s="128"/>
      <c r="Y35" s="128"/>
      <c r="Z35" s="128"/>
      <c r="AA35" s="128"/>
      <c r="AB35" s="128"/>
    </row>
    <row r="36" spans="2:28" s="152" customFormat="1" ht="15" customHeight="1" x14ac:dyDescent="0.15">
      <c r="B36" s="165"/>
      <c r="C36" s="144" t="s">
        <v>435</v>
      </c>
      <c r="D36" s="180"/>
      <c r="F36" s="165"/>
      <c r="G36" s="144" t="s">
        <v>435</v>
      </c>
      <c r="H36" s="176"/>
      <c r="I36" s="177"/>
      <c r="J36" s="177"/>
      <c r="K36" s="170"/>
      <c r="L36" s="171"/>
      <c r="N36" s="165"/>
      <c r="O36" s="144" t="s">
        <v>435</v>
      </c>
      <c r="P36" s="172">
        <f t="shared" si="1"/>
        <v>0</v>
      </c>
      <c r="Q36" s="172">
        <f t="shared" si="2"/>
        <v>0</v>
      </c>
      <c r="R36" s="172">
        <f t="shared" si="0"/>
        <v>0</v>
      </c>
      <c r="T36" s="128"/>
      <c r="U36" s="128"/>
      <c r="V36" s="128"/>
      <c r="W36" s="128"/>
      <c r="X36" s="128"/>
      <c r="Y36" s="128"/>
      <c r="Z36" s="128"/>
      <c r="AA36" s="128"/>
      <c r="AB36" s="128"/>
    </row>
    <row r="37" spans="2:28" s="152" customFormat="1" ht="15" customHeight="1" x14ac:dyDescent="0.15">
      <c r="B37" s="165"/>
      <c r="C37" s="144" t="s">
        <v>436</v>
      </c>
      <c r="D37" s="180"/>
      <c r="F37" s="165"/>
      <c r="G37" s="144" t="s">
        <v>436</v>
      </c>
      <c r="H37" s="176"/>
      <c r="I37" s="177"/>
      <c r="J37" s="177"/>
      <c r="K37" s="170"/>
      <c r="L37" s="171"/>
      <c r="N37" s="165"/>
      <c r="O37" s="144" t="s">
        <v>436</v>
      </c>
      <c r="P37" s="172">
        <f t="shared" si="1"/>
        <v>0</v>
      </c>
      <c r="Q37" s="172">
        <f t="shared" si="2"/>
        <v>0</v>
      </c>
      <c r="R37" s="172">
        <f t="shared" si="0"/>
        <v>0</v>
      </c>
      <c r="T37" s="128"/>
      <c r="U37" s="128"/>
      <c r="V37" s="128"/>
      <c r="W37" s="128"/>
      <c r="X37" s="128"/>
      <c r="Y37" s="128"/>
      <c r="Z37" s="128"/>
      <c r="AA37" s="128"/>
      <c r="AB37" s="128"/>
    </row>
    <row r="38" spans="2:28" s="152" customFormat="1" ht="15" customHeight="1" x14ac:dyDescent="0.15">
      <c r="B38" s="165"/>
      <c r="C38" s="144" t="s">
        <v>437</v>
      </c>
      <c r="D38" s="180"/>
      <c r="F38" s="165"/>
      <c r="G38" s="144" t="s">
        <v>437</v>
      </c>
      <c r="H38" s="176"/>
      <c r="I38" s="177"/>
      <c r="J38" s="177"/>
      <c r="K38" s="170"/>
      <c r="L38" s="171"/>
      <c r="N38" s="165"/>
      <c r="O38" s="144" t="s">
        <v>437</v>
      </c>
      <c r="P38" s="172">
        <f t="shared" si="1"/>
        <v>0</v>
      </c>
      <c r="Q38" s="172">
        <f t="shared" si="2"/>
        <v>0</v>
      </c>
      <c r="R38" s="172">
        <f t="shared" si="0"/>
        <v>0</v>
      </c>
      <c r="T38" s="128"/>
      <c r="U38" s="128"/>
      <c r="V38" s="128"/>
      <c r="W38" s="128"/>
      <c r="X38" s="128"/>
      <c r="Y38" s="128"/>
      <c r="Z38" s="128"/>
      <c r="AA38" s="128"/>
      <c r="AB38" s="128"/>
    </row>
    <row r="39" spans="2:28" s="152" customFormat="1" ht="15" customHeight="1" x14ac:dyDescent="0.15">
      <c r="B39" s="165"/>
      <c r="C39" s="144" t="s">
        <v>438</v>
      </c>
      <c r="D39" s="180"/>
      <c r="F39" s="165"/>
      <c r="G39" s="144" t="s">
        <v>438</v>
      </c>
      <c r="H39" s="176"/>
      <c r="I39" s="177"/>
      <c r="J39" s="177"/>
      <c r="K39" s="170"/>
      <c r="L39" s="171"/>
      <c r="N39" s="165"/>
      <c r="O39" s="144" t="s">
        <v>438</v>
      </c>
      <c r="P39" s="172">
        <f t="shared" si="1"/>
        <v>0</v>
      </c>
      <c r="Q39" s="172">
        <f t="shared" si="2"/>
        <v>0</v>
      </c>
      <c r="R39" s="172">
        <f t="shared" si="0"/>
        <v>0</v>
      </c>
      <c r="T39" s="128"/>
      <c r="U39" s="128"/>
      <c r="V39" s="128"/>
      <c r="W39" s="128"/>
      <c r="X39" s="128"/>
      <c r="Y39" s="128"/>
      <c r="Z39" s="128"/>
      <c r="AA39" s="128"/>
      <c r="AB39" s="128"/>
    </row>
    <row r="40" spans="2:28" s="152" customFormat="1" ht="15" customHeight="1" x14ac:dyDescent="0.15">
      <c r="B40" s="165"/>
      <c r="C40" s="144" t="s">
        <v>439</v>
      </c>
      <c r="D40" s="180"/>
      <c r="F40" s="165"/>
      <c r="G40" s="144" t="s">
        <v>439</v>
      </c>
      <c r="H40" s="176"/>
      <c r="I40" s="177"/>
      <c r="J40" s="177"/>
      <c r="K40" s="170"/>
      <c r="L40" s="171"/>
      <c r="N40" s="165"/>
      <c r="O40" s="144" t="s">
        <v>439</v>
      </c>
      <c r="P40" s="172">
        <f t="shared" si="1"/>
        <v>0</v>
      </c>
      <c r="Q40" s="172">
        <f t="shared" si="2"/>
        <v>0</v>
      </c>
      <c r="R40" s="172">
        <f t="shared" si="0"/>
        <v>0</v>
      </c>
      <c r="T40" s="128"/>
      <c r="U40" s="128"/>
      <c r="V40" s="128"/>
      <c r="W40" s="128"/>
      <c r="X40" s="128"/>
      <c r="Y40" s="128"/>
      <c r="Z40" s="128"/>
      <c r="AA40" s="128"/>
      <c r="AB40" s="128"/>
    </row>
    <row r="41" spans="2:28" s="152" customFormat="1" ht="15" customHeight="1" x14ac:dyDescent="0.15">
      <c r="B41" s="165"/>
      <c r="C41" s="144" t="s">
        <v>440</v>
      </c>
      <c r="D41" s="180"/>
      <c r="F41" s="165"/>
      <c r="G41" s="144" t="s">
        <v>440</v>
      </c>
      <c r="H41" s="176"/>
      <c r="I41" s="177"/>
      <c r="J41" s="177"/>
      <c r="K41" s="170"/>
      <c r="L41" s="171"/>
      <c r="N41" s="165"/>
      <c r="O41" s="144" t="s">
        <v>440</v>
      </c>
      <c r="P41" s="172">
        <f t="shared" si="1"/>
        <v>0</v>
      </c>
      <c r="Q41" s="172">
        <f t="shared" si="2"/>
        <v>0</v>
      </c>
      <c r="R41" s="172">
        <f t="shared" si="0"/>
        <v>0</v>
      </c>
      <c r="T41" s="128"/>
      <c r="U41" s="128"/>
      <c r="V41" s="128"/>
      <c r="W41" s="128"/>
      <c r="X41" s="128"/>
      <c r="Y41" s="128"/>
      <c r="Z41" s="128"/>
      <c r="AA41" s="128"/>
      <c r="AB41" s="128"/>
    </row>
    <row r="42" spans="2:28" s="152" customFormat="1" ht="15" customHeight="1" x14ac:dyDescent="0.15">
      <c r="B42" s="165"/>
      <c r="C42" s="144" t="s">
        <v>441</v>
      </c>
      <c r="D42" s="180"/>
      <c r="F42" s="165"/>
      <c r="G42" s="144" t="s">
        <v>441</v>
      </c>
      <c r="H42" s="176"/>
      <c r="I42" s="177"/>
      <c r="J42" s="177"/>
      <c r="K42" s="170"/>
      <c r="L42" s="171"/>
      <c r="N42" s="165"/>
      <c r="O42" s="144" t="s">
        <v>441</v>
      </c>
      <c r="P42" s="172">
        <f t="shared" si="1"/>
        <v>0</v>
      </c>
      <c r="Q42" s="172">
        <f t="shared" si="2"/>
        <v>0</v>
      </c>
      <c r="R42" s="172">
        <f t="shared" si="0"/>
        <v>0</v>
      </c>
      <c r="T42" s="128"/>
      <c r="U42" s="128"/>
      <c r="V42" s="128"/>
      <c r="W42" s="128"/>
      <c r="X42" s="128"/>
      <c r="Y42" s="128"/>
      <c r="Z42" s="128"/>
      <c r="AA42" s="128"/>
      <c r="AB42" s="128"/>
    </row>
    <row r="43" spans="2:28" s="152" customFormat="1" ht="15" customHeight="1" x14ac:dyDescent="0.15">
      <c r="B43" s="165"/>
      <c r="C43" s="144" t="s">
        <v>442</v>
      </c>
      <c r="D43" s="180"/>
      <c r="F43" s="165"/>
      <c r="G43" s="144" t="s">
        <v>442</v>
      </c>
      <c r="H43" s="176"/>
      <c r="I43" s="177"/>
      <c r="J43" s="177"/>
      <c r="K43" s="170"/>
      <c r="L43" s="171"/>
      <c r="N43" s="165"/>
      <c r="O43" s="144" t="s">
        <v>442</v>
      </c>
      <c r="P43" s="172">
        <f t="shared" si="1"/>
        <v>0</v>
      </c>
      <c r="Q43" s="172">
        <f t="shared" si="2"/>
        <v>0</v>
      </c>
      <c r="R43" s="172">
        <f t="shared" si="0"/>
        <v>0</v>
      </c>
      <c r="T43" s="128"/>
      <c r="U43" s="128"/>
      <c r="V43" s="128"/>
      <c r="W43" s="128"/>
      <c r="X43" s="128"/>
      <c r="Y43" s="128"/>
      <c r="Z43" s="128"/>
      <c r="AA43" s="128"/>
      <c r="AB43" s="128"/>
    </row>
    <row r="44" spans="2:28" s="152" customFormat="1" ht="15" customHeight="1" x14ac:dyDescent="0.15">
      <c r="B44" s="165"/>
      <c r="C44" s="144" t="s">
        <v>443</v>
      </c>
      <c r="D44" s="180"/>
      <c r="F44" s="165"/>
      <c r="G44" s="144" t="s">
        <v>443</v>
      </c>
      <c r="H44" s="176"/>
      <c r="I44" s="177"/>
      <c r="J44" s="177"/>
      <c r="K44" s="170"/>
      <c r="L44" s="171"/>
      <c r="N44" s="165"/>
      <c r="O44" s="144" t="s">
        <v>443</v>
      </c>
      <c r="P44" s="172">
        <f t="shared" si="1"/>
        <v>0</v>
      </c>
      <c r="Q44" s="172">
        <f t="shared" si="2"/>
        <v>0</v>
      </c>
      <c r="R44" s="172">
        <f t="shared" si="0"/>
        <v>0</v>
      </c>
      <c r="T44" s="128"/>
      <c r="U44" s="128"/>
      <c r="V44" s="128"/>
      <c r="W44" s="128"/>
      <c r="X44" s="128"/>
      <c r="Y44" s="128"/>
      <c r="Z44" s="128"/>
      <c r="AA44" s="128"/>
      <c r="AB44" s="128"/>
    </row>
    <row r="45" spans="2:28" s="152" customFormat="1" ht="15" customHeight="1" x14ac:dyDescent="0.15">
      <c r="B45" s="165"/>
      <c r="C45" s="144" t="s">
        <v>444</v>
      </c>
      <c r="D45" s="180"/>
      <c r="F45" s="165"/>
      <c r="G45" s="144" t="s">
        <v>444</v>
      </c>
      <c r="H45" s="176"/>
      <c r="I45" s="177"/>
      <c r="J45" s="177"/>
      <c r="K45" s="170"/>
      <c r="L45" s="171"/>
      <c r="N45" s="165"/>
      <c r="O45" s="144" t="s">
        <v>444</v>
      </c>
      <c r="P45" s="172">
        <f t="shared" si="1"/>
        <v>0</v>
      </c>
      <c r="Q45" s="172">
        <f t="shared" si="2"/>
        <v>0</v>
      </c>
      <c r="R45" s="172">
        <f t="shared" si="0"/>
        <v>0</v>
      </c>
      <c r="T45" s="128"/>
      <c r="U45" s="128"/>
      <c r="V45" s="128"/>
      <c r="W45" s="128"/>
      <c r="X45" s="128"/>
      <c r="Y45" s="128"/>
      <c r="Z45" s="128"/>
      <c r="AA45" s="128"/>
      <c r="AB45" s="128"/>
    </row>
    <row r="46" spans="2:28" s="152" customFormat="1" ht="15" customHeight="1" x14ac:dyDescent="0.15">
      <c r="B46" s="165"/>
      <c r="C46" s="144" t="s">
        <v>445</v>
      </c>
      <c r="D46" s="180"/>
      <c r="F46" s="165"/>
      <c r="G46" s="144" t="s">
        <v>445</v>
      </c>
      <c r="H46" s="176"/>
      <c r="I46" s="177"/>
      <c r="J46" s="177"/>
      <c r="K46" s="170"/>
      <c r="L46" s="171"/>
      <c r="N46" s="165"/>
      <c r="O46" s="144" t="s">
        <v>445</v>
      </c>
      <c r="P46" s="172">
        <f t="shared" si="1"/>
        <v>0</v>
      </c>
      <c r="Q46" s="172">
        <f t="shared" si="2"/>
        <v>0</v>
      </c>
      <c r="R46" s="172">
        <f t="shared" si="0"/>
        <v>0</v>
      </c>
      <c r="T46" s="128"/>
      <c r="U46" s="128"/>
      <c r="V46" s="128"/>
      <c r="W46" s="128"/>
      <c r="X46" s="128"/>
      <c r="Y46" s="128"/>
      <c r="Z46" s="128"/>
      <c r="AA46" s="128"/>
      <c r="AB46" s="128"/>
    </row>
    <row r="47" spans="2:28" s="152" customFormat="1" ht="15" customHeight="1" x14ac:dyDescent="0.15">
      <c r="B47" s="165"/>
      <c r="C47" s="144" t="s">
        <v>446</v>
      </c>
      <c r="D47" s="180"/>
      <c r="F47" s="165"/>
      <c r="G47" s="144" t="s">
        <v>446</v>
      </c>
      <c r="H47" s="176"/>
      <c r="I47" s="177"/>
      <c r="J47" s="177"/>
      <c r="K47" s="170"/>
      <c r="L47" s="171"/>
      <c r="N47" s="165"/>
      <c r="O47" s="144" t="s">
        <v>446</v>
      </c>
      <c r="P47" s="172">
        <f t="shared" si="1"/>
        <v>0</v>
      </c>
      <c r="Q47" s="172">
        <f t="shared" si="2"/>
        <v>0</v>
      </c>
      <c r="R47" s="172">
        <f t="shared" si="0"/>
        <v>0</v>
      </c>
      <c r="T47" s="128"/>
      <c r="U47" s="128"/>
      <c r="V47" s="128"/>
      <c r="W47" s="128"/>
      <c r="X47" s="128"/>
      <c r="Y47" s="128"/>
      <c r="Z47" s="128"/>
      <c r="AA47" s="128"/>
      <c r="AB47" s="128"/>
    </row>
    <row r="48" spans="2:28" s="152" customFormat="1" ht="15" customHeight="1" x14ac:dyDescent="0.15">
      <c r="B48" s="165"/>
      <c r="C48" s="144" t="s">
        <v>447</v>
      </c>
      <c r="D48" s="180"/>
      <c r="F48" s="165"/>
      <c r="G48" s="144" t="s">
        <v>447</v>
      </c>
      <c r="H48" s="176"/>
      <c r="I48" s="177"/>
      <c r="J48" s="177"/>
      <c r="K48" s="170"/>
      <c r="L48" s="171"/>
      <c r="N48" s="165"/>
      <c r="O48" s="144" t="s">
        <v>447</v>
      </c>
      <c r="P48" s="172">
        <f t="shared" si="1"/>
        <v>0</v>
      </c>
      <c r="Q48" s="172">
        <f t="shared" si="2"/>
        <v>0</v>
      </c>
      <c r="R48" s="172">
        <f t="shared" si="0"/>
        <v>0</v>
      </c>
      <c r="T48" s="128"/>
      <c r="U48" s="128"/>
      <c r="V48" s="128"/>
      <c r="W48" s="128"/>
      <c r="X48" s="128"/>
      <c r="Y48" s="128"/>
      <c r="Z48" s="128"/>
      <c r="AA48" s="128"/>
      <c r="AB48" s="128"/>
    </row>
    <row r="49" spans="2:28" s="152" customFormat="1" ht="15" customHeight="1" x14ac:dyDescent="0.15">
      <c r="B49" s="165"/>
      <c r="C49" s="144" t="s">
        <v>448</v>
      </c>
      <c r="D49" s="180"/>
      <c r="F49" s="165"/>
      <c r="G49" s="144" t="s">
        <v>448</v>
      </c>
      <c r="H49" s="176"/>
      <c r="I49" s="177"/>
      <c r="J49" s="177"/>
      <c r="K49" s="170"/>
      <c r="L49" s="171"/>
      <c r="N49" s="165"/>
      <c r="O49" s="144" t="s">
        <v>448</v>
      </c>
      <c r="P49" s="172">
        <f t="shared" si="1"/>
        <v>0</v>
      </c>
      <c r="Q49" s="172">
        <f t="shared" si="2"/>
        <v>0</v>
      </c>
      <c r="R49" s="172">
        <f t="shared" si="0"/>
        <v>0</v>
      </c>
      <c r="T49" s="128"/>
      <c r="U49" s="128"/>
      <c r="V49" s="128"/>
      <c r="W49" s="128"/>
      <c r="X49" s="128"/>
      <c r="Y49" s="128"/>
      <c r="Z49" s="128"/>
      <c r="AA49" s="128"/>
      <c r="AB49" s="128"/>
    </row>
    <row r="50" spans="2:28" s="152" customFormat="1" ht="15" customHeight="1" x14ac:dyDescent="0.15">
      <c r="B50" s="165"/>
      <c r="C50" s="144" t="s">
        <v>449</v>
      </c>
      <c r="D50" s="180"/>
      <c r="F50" s="165"/>
      <c r="G50" s="144" t="s">
        <v>449</v>
      </c>
      <c r="H50" s="176"/>
      <c r="I50" s="177"/>
      <c r="J50" s="177"/>
      <c r="K50" s="170"/>
      <c r="L50" s="171"/>
      <c r="N50" s="165"/>
      <c r="O50" s="144" t="s">
        <v>449</v>
      </c>
      <c r="P50" s="172">
        <f t="shared" si="1"/>
        <v>0</v>
      </c>
      <c r="Q50" s="172">
        <f t="shared" si="2"/>
        <v>0</v>
      </c>
      <c r="R50" s="172">
        <f t="shared" si="0"/>
        <v>0</v>
      </c>
      <c r="T50" s="128"/>
      <c r="U50" s="128"/>
      <c r="V50" s="128"/>
      <c r="W50" s="128"/>
      <c r="X50" s="128"/>
      <c r="Y50" s="128"/>
      <c r="Z50" s="128"/>
      <c r="AA50" s="128"/>
      <c r="AB50" s="128"/>
    </row>
    <row r="51" spans="2:28" s="152" customFormat="1" ht="15" customHeight="1" x14ac:dyDescent="0.15">
      <c r="B51" s="165"/>
      <c r="C51" s="144" t="s">
        <v>450</v>
      </c>
      <c r="D51" s="180"/>
      <c r="F51" s="165"/>
      <c r="G51" s="144" t="s">
        <v>450</v>
      </c>
      <c r="H51" s="176"/>
      <c r="I51" s="177"/>
      <c r="J51" s="177"/>
      <c r="K51" s="170"/>
      <c r="L51" s="171"/>
      <c r="N51" s="165"/>
      <c r="O51" s="144" t="s">
        <v>450</v>
      </c>
      <c r="P51" s="172">
        <f t="shared" si="1"/>
        <v>0</v>
      </c>
      <c r="Q51" s="172">
        <f t="shared" si="2"/>
        <v>0</v>
      </c>
      <c r="R51" s="172">
        <f t="shared" si="0"/>
        <v>0</v>
      </c>
      <c r="T51" s="128"/>
      <c r="U51" s="128"/>
      <c r="V51" s="128"/>
      <c r="W51" s="128"/>
      <c r="X51" s="128"/>
      <c r="Y51" s="128"/>
      <c r="Z51" s="128"/>
      <c r="AA51" s="128"/>
      <c r="AB51" s="128"/>
    </row>
    <row r="52" spans="2:28" s="152" customFormat="1" ht="15" customHeight="1" x14ac:dyDescent="0.15">
      <c r="B52" s="165"/>
      <c r="C52" s="144" t="s">
        <v>451</v>
      </c>
      <c r="D52" s="180"/>
      <c r="F52" s="165"/>
      <c r="G52" s="144" t="s">
        <v>451</v>
      </c>
      <c r="H52" s="176"/>
      <c r="I52" s="177"/>
      <c r="J52" s="177"/>
      <c r="K52" s="170"/>
      <c r="L52" s="171"/>
      <c r="N52" s="165"/>
      <c r="O52" s="144" t="s">
        <v>451</v>
      </c>
      <c r="P52" s="172">
        <f t="shared" si="1"/>
        <v>0</v>
      </c>
      <c r="Q52" s="172">
        <f t="shared" si="2"/>
        <v>0</v>
      </c>
      <c r="R52" s="172">
        <f t="shared" si="0"/>
        <v>0</v>
      </c>
      <c r="T52" s="128"/>
      <c r="U52" s="128"/>
      <c r="V52" s="128"/>
      <c r="W52" s="128"/>
      <c r="X52" s="128"/>
      <c r="Y52" s="128"/>
      <c r="Z52" s="128"/>
      <c r="AA52" s="128"/>
      <c r="AB52" s="128"/>
    </row>
    <row r="53" spans="2:28" s="152" customFormat="1" ht="15" customHeight="1" x14ac:dyDescent="0.15">
      <c r="B53" s="165"/>
      <c r="C53" s="144" t="s">
        <v>452</v>
      </c>
      <c r="D53" s="180"/>
      <c r="F53" s="165"/>
      <c r="G53" s="144" t="s">
        <v>452</v>
      </c>
      <c r="H53" s="176"/>
      <c r="I53" s="177"/>
      <c r="J53" s="177"/>
      <c r="K53" s="170"/>
      <c r="L53" s="171"/>
      <c r="N53" s="165"/>
      <c r="O53" s="144" t="s">
        <v>452</v>
      </c>
      <c r="P53" s="172">
        <f t="shared" si="1"/>
        <v>0</v>
      </c>
      <c r="Q53" s="172">
        <f t="shared" si="2"/>
        <v>0</v>
      </c>
      <c r="R53" s="172">
        <f t="shared" si="0"/>
        <v>0</v>
      </c>
      <c r="T53" s="128"/>
      <c r="U53" s="128"/>
      <c r="V53" s="128"/>
      <c r="W53" s="128"/>
      <c r="X53" s="128"/>
      <c r="Y53" s="128"/>
      <c r="Z53" s="128"/>
      <c r="AA53" s="128"/>
      <c r="AB53" s="128"/>
    </row>
    <row r="54" spans="2:28" s="152" customFormat="1" ht="15" customHeight="1" x14ac:dyDescent="0.15">
      <c r="B54" s="165"/>
      <c r="C54" s="144" t="s">
        <v>453</v>
      </c>
      <c r="D54" s="180"/>
      <c r="F54" s="165"/>
      <c r="G54" s="144" t="s">
        <v>453</v>
      </c>
      <c r="H54" s="176"/>
      <c r="I54" s="177"/>
      <c r="J54" s="177"/>
      <c r="K54" s="170"/>
      <c r="L54" s="171"/>
      <c r="N54" s="165"/>
      <c r="O54" s="144" t="s">
        <v>453</v>
      </c>
      <c r="P54" s="172">
        <f t="shared" si="1"/>
        <v>0</v>
      </c>
      <c r="Q54" s="172">
        <f t="shared" si="2"/>
        <v>0</v>
      </c>
      <c r="R54" s="172">
        <f t="shared" si="0"/>
        <v>0</v>
      </c>
      <c r="T54" s="128"/>
      <c r="U54" s="128"/>
      <c r="V54" s="128"/>
      <c r="W54" s="128"/>
      <c r="X54" s="128"/>
      <c r="Y54" s="128"/>
      <c r="Z54" s="128"/>
      <c r="AA54" s="128"/>
      <c r="AB54" s="128"/>
    </row>
    <row r="55" spans="2:28" s="152" customFormat="1" ht="15" customHeight="1" x14ac:dyDescent="0.15">
      <c r="B55" s="165"/>
      <c r="C55" s="144" t="s">
        <v>454</v>
      </c>
      <c r="D55" s="180"/>
      <c r="F55" s="165"/>
      <c r="G55" s="144" t="s">
        <v>454</v>
      </c>
      <c r="H55" s="176"/>
      <c r="I55" s="177"/>
      <c r="J55" s="177"/>
      <c r="K55" s="170"/>
      <c r="L55" s="171"/>
      <c r="N55" s="165"/>
      <c r="O55" s="144" t="s">
        <v>454</v>
      </c>
      <c r="P55" s="172">
        <f t="shared" si="1"/>
        <v>0</v>
      </c>
      <c r="Q55" s="172">
        <f t="shared" si="2"/>
        <v>0</v>
      </c>
      <c r="R55" s="172">
        <f t="shared" si="0"/>
        <v>0</v>
      </c>
      <c r="T55" s="128"/>
      <c r="U55" s="128"/>
      <c r="V55" s="128"/>
      <c r="W55" s="128"/>
      <c r="X55" s="128"/>
      <c r="Y55" s="128"/>
      <c r="Z55" s="128"/>
      <c r="AA55" s="128"/>
      <c r="AB55" s="128"/>
    </row>
    <row r="56" spans="2:28" s="152" customFormat="1" ht="15" customHeight="1" x14ac:dyDescent="0.15">
      <c r="B56" s="165"/>
      <c r="C56" s="144" t="s">
        <v>455</v>
      </c>
      <c r="D56" s="180"/>
      <c r="F56" s="165"/>
      <c r="G56" s="144" t="s">
        <v>455</v>
      </c>
      <c r="H56" s="176"/>
      <c r="I56" s="177"/>
      <c r="J56" s="177"/>
      <c r="K56" s="170"/>
      <c r="L56" s="171"/>
      <c r="N56" s="165"/>
      <c r="O56" s="144" t="s">
        <v>455</v>
      </c>
      <c r="P56" s="172">
        <f t="shared" si="1"/>
        <v>0</v>
      </c>
      <c r="Q56" s="172">
        <f t="shared" si="2"/>
        <v>0</v>
      </c>
      <c r="R56" s="172">
        <f t="shared" si="0"/>
        <v>0</v>
      </c>
      <c r="T56" s="128"/>
      <c r="U56" s="128"/>
      <c r="V56" s="128"/>
      <c r="W56" s="128"/>
      <c r="X56" s="128"/>
      <c r="Y56" s="128"/>
      <c r="Z56" s="128"/>
      <c r="AA56" s="128"/>
      <c r="AB56" s="128"/>
    </row>
    <row r="57" spans="2:28" s="152" customFormat="1" ht="15" customHeight="1" x14ac:dyDescent="0.15">
      <c r="B57" s="165"/>
      <c r="C57" s="144" t="s">
        <v>456</v>
      </c>
      <c r="D57" s="180"/>
      <c r="F57" s="165"/>
      <c r="G57" s="144" t="s">
        <v>456</v>
      </c>
      <c r="H57" s="176"/>
      <c r="I57" s="177"/>
      <c r="J57" s="177"/>
      <c r="K57" s="170"/>
      <c r="L57" s="171"/>
      <c r="N57" s="165"/>
      <c r="O57" s="144" t="s">
        <v>456</v>
      </c>
      <c r="P57" s="172">
        <f t="shared" si="1"/>
        <v>0</v>
      </c>
      <c r="Q57" s="172">
        <f t="shared" si="2"/>
        <v>0</v>
      </c>
      <c r="R57" s="172">
        <f t="shared" si="0"/>
        <v>0</v>
      </c>
      <c r="T57" s="128"/>
      <c r="U57" s="128"/>
      <c r="V57" s="128"/>
      <c r="W57" s="128"/>
      <c r="X57" s="128"/>
      <c r="Y57" s="128"/>
      <c r="Z57" s="128"/>
      <c r="AA57" s="128"/>
      <c r="AB57" s="128"/>
    </row>
    <row r="58" spans="2:28" s="152" customFormat="1" ht="15" customHeight="1" x14ac:dyDescent="0.15">
      <c r="B58" s="165"/>
      <c r="C58" s="144" t="s">
        <v>457</v>
      </c>
      <c r="D58" s="180"/>
      <c r="F58" s="165"/>
      <c r="G58" s="144" t="s">
        <v>457</v>
      </c>
      <c r="H58" s="176"/>
      <c r="I58" s="177"/>
      <c r="J58" s="177"/>
      <c r="K58" s="170"/>
      <c r="L58" s="171"/>
      <c r="N58" s="165"/>
      <c r="O58" s="144" t="s">
        <v>457</v>
      </c>
      <c r="P58" s="172">
        <f t="shared" si="1"/>
        <v>0</v>
      </c>
      <c r="Q58" s="172">
        <f t="shared" si="2"/>
        <v>0</v>
      </c>
      <c r="R58" s="172">
        <f t="shared" si="0"/>
        <v>0</v>
      </c>
      <c r="T58" s="128"/>
      <c r="U58" s="128"/>
      <c r="V58" s="128"/>
      <c r="W58" s="128"/>
      <c r="X58" s="128"/>
      <c r="Y58" s="128"/>
      <c r="Z58" s="128"/>
      <c r="AA58" s="128"/>
      <c r="AB58" s="128"/>
    </row>
    <row r="59" spans="2:28" s="152" customFormat="1" ht="15" customHeight="1" x14ac:dyDescent="0.15">
      <c r="B59" s="165"/>
      <c r="C59" s="144" t="s">
        <v>458</v>
      </c>
      <c r="D59" s="180"/>
      <c r="F59" s="165"/>
      <c r="G59" s="144" t="s">
        <v>458</v>
      </c>
      <c r="H59" s="176"/>
      <c r="I59" s="177"/>
      <c r="J59" s="177"/>
      <c r="K59" s="170"/>
      <c r="L59" s="171"/>
      <c r="N59" s="165"/>
      <c r="O59" s="144" t="s">
        <v>458</v>
      </c>
      <c r="P59" s="172">
        <f t="shared" si="1"/>
        <v>0</v>
      </c>
      <c r="Q59" s="172">
        <f t="shared" si="2"/>
        <v>0</v>
      </c>
      <c r="R59" s="172">
        <f t="shared" si="0"/>
        <v>0</v>
      </c>
      <c r="T59" s="128"/>
      <c r="U59" s="128"/>
      <c r="V59" s="128"/>
      <c r="W59" s="128"/>
      <c r="X59" s="128"/>
      <c r="Y59" s="128"/>
      <c r="Z59" s="128"/>
      <c r="AA59" s="128"/>
      <c r="AB59" s="128"/>
    </row>
    <row r="60" spans="2:28" s="152" customFormat="1" ht="15" customHeight="1" x14ac:dyDescent="0.15">
      <c r="B60" s="165"/>
      <c r="C60" s="144" t="s">
        <v>459</v>
      </c>
      <c r="D60" s="180"/>
      <c r="F60" s="165"/>
      <c r="G60" s="144" t="s">
        <v>459</v>
      </c>
      <c r="H60" s="176"/>
      <c r="I60" s="177"/>
      <c r="J60" s="177"/>
      <c r="K60" s="170"/>
      <c r="L60" s="171"/>
      <c r="N60" s="165"/>
      <c r="O60" s="144" t="s">
        <v>459</v>
      </c>
      <c r="P60" s="172">
        <f t="shared" si="1"/>
        <v>0</v>
      </c>
      <c r="Q60" s="172">
        <f t="shared" si="2"/>
        <v>0</v>
      </c>
      <c r="R60" s="172">
        <f t="shared" si="0"/>
        <v>0</v>
      </c>
      <c r="T60" s="128"/>
      <c r="U60" s="128"/>
      <c r="V60" s="128"/>
      <c r="W60" s="128"/>
      <c r="X60" s="128"/>
      <c r="Y60" s="128"/>
      <c r="Z60" s="128"/>
      <c r="AA60" s="128"/>
      <c r="AB60" s="128"/>
    </row>
    <row r="61" spans="2:28" s="152" customFormat="1" ht="15" customHeight="1" x14ac:dyDescent="0.15">
      <c r="B61" s="165"/>
      <c r="C61" s="144" t="s">
        <v>460</v>
      </c>
      <c r="D61" s="180"/>
      <c r="F61" s="165"/>
      <c r="G61" s="144" t="s">
        <v>460</v>
      </c>
      <c r="H61" s="176"/>
      <c r="I61" s="177"/>
      <c r="J61" s="177"/>
      <c r="K61" s="170"/>
      <c r="L61" s="171"/>
      <c r="N61" s="165"/>
      <c r="O61" s="144" t="s">
        <v>460</v>
      </c>
      <c r="P61" s="172">
        <f t="shared" si="1"/>
        <v>0</v>
      </c>
      <c r="Q61" s="172">
        <f t="shared" si="2"/>
        <v>0</v>
      </c>
      <c r="R61" s="172">
        <f t="shared" si="0"/>
        <v>0</v>
      </c>
      <c r="T61" s="128"/>
      <c r="U61" s="128"/>
      <c r="V61" s="128"/>
      <c r="W61" s="128"/>
      <c r="X61" s="128"/>
      <c r="Y61" s="128"/>
      <c r="Z61" s="128"/>
      <c r="AA61" s="128"/>
      <c r="AB61" s="128"/>
    </row>
    <row r="62" spans="2:28" s="152" customFormat="1" ht="15" customHeight="1" x14ac:dyDescent="0.15">
      <c r="B62" s="165"/>
      <c r="C62" s="144" t="s">
        <v>461</v>
      </c>
      <c r="D62" s="180"/>
      <c r="F62" s="165"/>
      <c r="G62" s="144" t="s">
        <v>461</v>
      </c>
      <c r="H62" s="176"/>
      <c r="I62" s="177"/>
      <c r="J62" s="177"/>
      <c r="K62" s="170"/>
      <c r="L62" s="171"/>
      <c r="N62" s="165"/>
      <c r="O62" s="144" t="s">
        <v>461</v>
      </c>
      <c r="P62" s="172">
        <f t="shared" si="1"/>
        <v>0</v>
      </c>
      <c r="Q62" s="172">
        <f t="shared" si="2"/>
        <v>0</v>
      </c>
      <c r="R62" s="172">
        <f t="shared" si="0"/>
        <v>0</v>
      </c>
      <c r="T62" s="128"/>
      <c r="U62" s="128"/>
      <c r="V62" s="128"/>
      <c r="W62" s="128"/>
      <c r="X62" s="128"/>
      <c r="Y62" s="128"/>
      <c r="Z62" s="128"/>
      <c r="AA62" s="128"/>
      <c r="AB62" s="128"/>
    </row>
    <row r="63" spans="2:28" s="152" customFormat="1" ht="15" customHeight="1" x14ac:dyDescent="0.15">
      <c r="B63" s="165"/>
      <c r="C63" s="144" t="s">
        <v>462</v>
      </c>
      <c r="D63" s="180"/>
      <c r="F63" s="165"/>
      <c r="G63" s="144" t="s">
        <v>462</v>
      </c>
      <c r="H63" s="176"/>
      <c r="I63" s="177"/>
      <c r="J63" s="177"/>
      <c r="K63" s="170"/>
      <c r="L63" s="171"/>
      <c r="N63" s="165"/>
      <c r="O63" s="144" t="s">
        <v>462</v>
      </c>
      <c r="P63" s="172">
        <f t="shared" si="1"/>
        <v>0</v>
      </c>
      <c r="Q63" s="172">
        <f t="shared" si="2"/>
        <v>0</v>
      </c>
      <c r="R63" s="172">
        <f t="shared" si="0"/>
        <v>0</v>
      </c>
      <c r="T63" s="128"/>
      <c r="U63" s="128"/>
      <c r="V63" s="128"/>
      <c r="W63" s="128"/>
      <c r="X63" s="128"/>
      <c r="Y63" s="128"/>
      <c r="Z63" s="128"/>
      <c r="AA63" s="128"/>
      <c r="AB63" s="128"/>
    </row>
    <row r="64" spans="2:28" s="152" customFormat="1" ht="15" customHeight="1" x14ac:dyDescent="0.15">
      <c r="B64" s="165"/>
      <c r="C64" s="144" t="s">
        <v>463</v>
      </c>
      <c r="D64" s="180"/>
      <c r="F64" s="165"/>
      <c r="G64" s="144" t="s">
        <v>463</v>
      </c>
      <c r="H64" s="176"/>
      <c r="I64" s="177"/>
      <c r="J64" s="177"/>
      <c r="K64" s="170"/>
      <c r="L64" s="171"/>
      <c r="N64" s="165"/>
      <c r="O64" s="144" t="s">
        <v>463</v>
      </c>
      <c r="P64" s="172">
        <f t="shared" si="1"/>
        <v>0</v>
      </c>
      <c r="Q64" s="172">
        <f t="shared" si="2"/>
        <v>0</v>
      </c>
      <c r="R64" s="172">
        <f t="shared" si="0"/>
        <v>0</v>
      </c>
      <c r="T64" s="128"/>
      <c r="U64" s="128"/>
      <c r="V64" s="128"/>
      <c r="W64" s="128"/>
      <c r="X64" s="128"/>
      <c r="Y64" s="128"/>
      <c r="Z64" s="128"/>
      <c r="AA64" s="128"/>
      <c r="AB64" s="128"/>
    </row>
    <row r="65" spans="2:28" s="152" customFormat="1" ht="15" customHeight="1" x14ac:dyDescent="0.15">
      <c r="B65" s="178"/>
      <c r="C65" s="144" t="s">
        <v>464</v>
      </c>
      <c r="D65" s="180"/>
      <c r="F65" s="178"/>
      <c r="G65" s="144" t="s">
        <v>464</v>
      </c>
      <c r="H65" s="176"/>
      <c r="I65" s="177"/>
      <c r="J65" s="177"/>
      <c r="K65" s="170"/>
      <c r="L65" s="171"/>
      <c r="N65" s="178"/>
      <c r="O65" s="144" t="s">
        <v>464</v>
      </c>
      <c r="P65" s="172">
        <f t="shared" si="1"/>
        <v>0</v>
      </c>
      <c r="Q65" s="172">
        <f t="shared" si="2"/>
        <v>0</v>
      </c>
      <c r="R65" s="172">
        <f t="shared" si="0"/>
        <v>0</v>
      </c>
      <c r="T65" s="128"/>
      <c r="U65" s="128"/>
      <c r="V65" s="128"/>
      <c r="W65" s="128"/>
      <c r="X65" s="128"/>
      <c r="Y65" s="128"/>
      <c r="Z65" s="128"/>
      <c r="AA65" s="128"/>
      <c r="AB65" s="128"/>
    </row>
  </sheetData>
  <sheetProtection password="C7C3" sheet="1" objects="1" scenarios="1" formatCells="0" formatRows="0"/>
  <mergeCells count="29">
    <mergeCell ref="N13:N14"/>
    <mergeCell ref="O13:O14"/>
    <mergeCell ref="P13:P14"/>
    <mergeCell ref="Q13:Q14"/>
    <mergeCell ref="R13:R14"/>
    <mergeCell ref="C15:D15"/>
    <mergeCell ref="G15:L15"/>
    <mergeCell ref="O15:R15"/>
    <mergeCell ref="L10:L12"/>
    <mergeCell ref="F13:F14"/>
    <mergeCell ref="G13:G14"/>
    <mergeCell ref="H13:H14"/>
    <mergeCell ref="I13:I14"/>
    <mergeCell ref="J13:J14"/>
    <mergeCell ref="K13:K14"/>
    <mergeCell ref="L13:L14"/>
    <mergeCell ref="F10:F12"/>
    <mergeCell ref="G10:G12"/>
    <mergeCell ref="H10:H12"/>
    <mergeCell ref="I10:I12"/>
    <mergeCell ref="J10:J12"/>
    <mergeCell ref="K10:K12"/>
    <mergeCell ref="T6:V6"/>
    <mergeCell ref="T7:V7"/>
    <mergeCell ref="N8:N12"/>
    <mergeCell ref="O8:O12"/>
    <mergeCell ref="P8:P12"/>
    <mergeCell ref="Q8:Q12"/>
    <mergeCell ref="R8:R12"/>
  </mergeCells>
  <phoneticPr fontId="6"/>
  <dataValidations count="2">
    <dataValidation type="list" errorStyle="warning" allowBlank="1" showInputMessage="1" showErrorMessage="1" sqref="L16:L65">
      <formula1>COP</formula1>
    </dataValidation>
    <dataValidation type="list" allowBlank="1" showInputMessage="1" showErrorMessage="1" sqref="I16:I65">
      <formula1>EE_freezer</formula1>
    </dataValidation>
  </dataValidations>
  <pageMargins left="0.70866141732283472" right="0.70866141732283472" top="0.47244094488188981" bottom="0.31496062992125984" header="0.31496062992125984" footer="0.31496062992125984"/>
  <pageSetup paperSize="9" scale="44" fitToWidth="2" orientation="landscape" r:id="rId1"/>
  <headerFooter>
    <oddFooter>&amp;C&amp;"Arial,標準"II-1(2)</oddFooter>
  </headerFooter>
  <colBreaks count="1" manualBreakCount="1">
    <brk id="13" max="64"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4">
    <tabColor theme="3" tint="0.39997558519241921"/>
    <pageSetUpPr fitToPage="1"/>
  </sheetPr>
  <dimension ref="A1:K44"/>
  <sheetViews>
    <sheetView view="pageBreakPreview" zoomScale="80" zoomScaleNormal="80" zoomScaleSheetLayoutView="80" workbookViewId="0"/>
  </sheetViews>
  <sheetFormatPr defaultColWidth="9" defaultRowHeight="14.25" x14ac:dyDescent="0.15"/>
  <cols>
    <col min="1" max="4" width="3.625" style="182" customWidth="1"/>
    <col min="5" max="5" width="47.125" style="183" customWidth="1"/>
    <col min="6" max="7" width="12.625" style="182" customWidth="1"/>
    <col min="8" max="8" width="10.875" style="184" customWidth="1"/>
    <col min="9" max="9" width="11.625" style="184" customWidth="1"/>
    <col min="10" max="16384" width="9" style="182"/>
  </cols>
  <sheetData>
    <row r="1" spans="1:11" ht="18" customHeight="1" x14ac:dyDescent="0.15">
      <c r="I1" s="131" t="str">
        <f>'AM8_MPS(input_fridge)'!AC1</f>
        <v>Monitoring Spreadsheet: JCM_ID_AM008_ver02.0</v>
      </c>
    </row>
    <row r="2" spans="1:11" ht="18" customHeight="1" x14ac:dyDescent="0.15">
      <c r="I2" s="131" t="str">
        <f>'AM8_MPS(input_fridge)'!AC2</f>
        <v>Reference Number: ID006</v>
      </c>
    </row>
    <row r="3" spans="1:11" ht="27.75" customHeight="1" x14ac:dyDescent="0.15">
      <c r="A3" s="313" t="s">
        <v>285</v>
      </c>
      <c r="B3" s="313"/>
      <c r="C3" s="313"/>
      <c r="D3" s="313"/>
      <c r="E3" s="313"/>
      <c r="F3" s="313"/>
      <c r="G3" s="313"/>
      <c r="H3" s="313"/>
      <c r="I3" s="313"/>
    </row>
    <row r="4" spans="1:11" ht="11.25" customHeight="1" x14ac:dyDescent="0.15"/>
    <row r="5" spans="1:11" ht="18.75" customHeight="1" thickBot="1" x14ac:dyDescent="0.2">
      <c r="A5" s="185" t="s">
        <v>301</v>
      </c>
      <c r="B5" s="186"/>
      <c r="C5" s="186"/>
      <c r="D5" s="186"/>
      <c r="E5" s="187"/>
      <c r="F5" s="188" t="s">
        <v>230</v>
      </c>
      <c r="G5" s="189" t="s">
        <v>231</v>
      </c>
      <c r="H5" s="190" t="s">
        <v>17</v>
      </c>
      <c r="I5" s="190" t="s">
        <v>85</v>
      </c>
    </row>
    <row r="6" spans="1:11" ht="18.75" customHeight="1" thickBot="1" x14ac:dyDescent="0.2">
      <c r="A6" s="191"/>
      <c r="B6" s="192" t="s">
        <v>315</v>
      </c>
      <c r="C6" s="193"/>
      <c r="D6" s="193"/>
      <c r="E6" s="194"/>
      <c r="F6" s="195"/>
      <c r="G6" s="221">
        <f>G7+G8</f>
        <v>89</v>
      </c>
      <c r="H6" s="196" t="s">
        <v>296</v>
      </c>
      <c r="I6" s="197" t="s">
        <v>465</v>
      </c>
    </row>
    <row r="7" spans="1:11" ht="18.75" customHeight="1" x14ac:dyDescent="0.15">
      <c r="A7" s="198"/>
      <c r="B7" s="199"/>
      <c r="C7" s="200" t="s">
        <v>466</v>
      </c>
      <c r="D7" s="201"/>
      <c r="E7" s="202"/>
      <c r="F7" s="203"/>
      <c r="G7" s="204">
        <f>ROUNDDOWN(G13+G15-G19,0)</f>
        <v>22</v>
      </c>
      <c r="H7" s="205" t="s">
        <v>296</v>
      </c>
      <c r="I7" s="197" t="s">
        <v>355</v>
      </c>
    </row>
    <row r="8" spans="1:11" ht="18.75" customHeight="1" x14ac:dyDescent="0.15">
      <c r="A8" s="198"/>
      <c r="B8" s="206"/>
      <c r="C8" s="200" t="s">
        <v>467</v>
      </c>
      <c r="D8" s="201"/>
      <c r="E8" s="202"/>
      <c r="F8" s="203"/>
      <c r="G8" s="207">
        <f>ROUNDDOWN(G14+G16-G20,0)</f>
        <v>67</v>
      </c>
      <c r="H8" s="205" t="s">
        <v>296</v>
      </c>
      <c r="I8" s="197" t="s">
        <v>355</v>
      </c>
    </row>
    <row r="9" spans="1:11" ht="18.75" customHeight="1" x14ac:dyDescent="0.15">
      <c r="A9" s="185" t="s">
        <v>302</v>
      </c>
      <c r="B9" s="208"/>
      <c r="C9" s="208"/>
      <c r="D9" s="208"/>
      <c r="E9" s="209"/>
      <c r="F9" s="210"/>
      <c r="G9" s="210"/>
      <c r="H9" s="190"/>
      <c r="I9" s="188"/>
      <c r="J9" s="211"/>
      <c r="K9" s="211"/>
    </row>
    <row r="10" spans="1:11" ht="18.75" customHeight="1" x14ac:dyDescent="0.15">
      <c r="A10" s="191"/>
      <c r="B10" s="212"/>
      <c r="C10" s="213"/>
      <c r="D10" s="213"/>
      <c r="E10" s="214"/>
      <c r="F10" s="215"/>
      <c r="G10" s="155"/>
      <c r="H10" s="216"/>
      <c r="I10" s="217"/>
    </row>
    <row r="11" spans="1:11" ht="18.75" customHeight="1" thickBot="1" x14ac:dyDescent="0.2">
      <c r="A11" s="185" t="s">
        <v>303</v>
      </c>
      <c r="B11" s="218"/>
      <c r="C11" s="208"/>
      <c r="D11" s="219"/>
      <c r="E11" s="220"/>
      <c r="F11" s="188"/>
      <c r="G11" s="185"/>
      <c r="H11" s="190"/>
      <c r="I11" s="190"/>
    </row>
    <row r="12" spans="1:11" ht="18.75" customHeight="1" thickBot="1" x14ac:dyDescent="0.2">
      <c r="A12" s="198"/>
      <c r="B12" s="192" t="s">
        <v>468</v>
      </c>
      <c r="C12" s="193"/>
      <c r="D12" s="193"/>
      <c r="E12" s="194"/>
      <c r="F12" s="195"/>
      <c r="G12" s="221">
        <f>SUM(G13:G16)</f>
        <v>689.19993837932657</v>
      </c>
      <c r="H12" s="196" t="s">
        <v>296</v>
      </c>
      <c r="I12" s="205" t="s">
        <v>304</v>
      </c>
    </row>
    <row r="13" spans="1:11" ht="18.75" customHeight="1" x14ac:dyDescent="0.15">
      <c r="A13" s="198"/>
      <c r="B13" s="199"/>
      <c r="C13" s="200" t="s">
        <v>543</v>
      </c>
      <c r="D13" s="201"/>
      <c r="E13" s="202"/>
      <c r="F13" s="203"/>
      <c r="G13" s="222">
        <f>SUM('AM8_MPS(input_fridge)'!P16:P65)</f>
        <v>353.70637153124835</v>
      </c>
      <c r="H13" s="205" t="s">
        <v>296</v>
      </c>
      <c r="I13" s="205" t="s">
        <v>469</v>
      </c>
    </row>
    <row r="14" spans="1:11" ht="18.75" customHeight="1" x14ac:dyDescent="0.15">
      <c r="A14" s="198"/>
      <c r="B14" s="199"/>
      <c r="C14" s="200" t="s">
        <v>470</v>
      </c>
      <c r="D14" s="201"/>
      <c r="E14" s="202"/>
      <c r="F14" s="203"/>
      <c r="G14" s="223">
        <f>SUM('AM8_MPS(input_freezer)'!P16:P65)</f>
        <v>90.703389896390419</v>
      </c>
      <c r="H14" s="205" t="s">
        <v>296</v>
      </c>
      <c r="I14" s="205" t="s">
        <v>471</v>
      </c>
    </row>
    <row r="15" spans="1:11" ht="56.25" customHeight="1" x14ac:dyDescent="0.15">
      <c r="A15" s="198"/>
      <c r="B15" s="199"/>
      <c r="C15" s="314" t="s">
        <v>544</v>
      </c>
      <c r="D15" s="315"/>
      <c r="E15" s="316"/>
      <c r="F15" s="203"/>
      <c r="G15" s="223">
        <f>SUM('AM8_MPS(input_fridge)'!Q16:Q65)</f>
        <v>190.16326660022986</v>
      </c>
      <c r="H15" s="205" t="s">
        <v>296</v>
      </c>
      <c r="I15" s="205" t="s">
        <v>545</v>
      </c>
    </row>
    <row r="16" spans="1:11" ht="56.25" customHeight="1" x14ac:dyDescent="0.15">
      <c r="A16" s="191"/>
      <c r="B16" s="206"/>
      <c r="C16" s="314" t="s">
        <v>472</v>
      </c>
      <c r="D16" s="315"/>
      <c r="E16" s="316"/>
      <c r="F16" s="224"/>
      <c r="G16" s="225">
        <f>SUM('AM8_MPS(input_freezer)'!Q16:Q65)</f>
        <v>54.626910351457923</v>
      </c>
      <c r="H16" s="205" t="s">
        <v>296</v>
      </c>
      <c r="I16" s="205" t="s">
        <v>473</v>
      </c>
    </row>
    <row r="17" spans="1:9" ht="18.75" customHeight="1" thickBot="1" x14ac:dyDescent="0.2">
      <c r="A17" s="185" t="s">
        <v>213</v>
      </c>
      <c r="B17" s="208"/>
      <c r="C17" s="208"/>
      <c r="D17" s="208"/>
      <c r="E17" s="209"/>
      <c r="F17" s="188"/>
      <c r="G17" s="185"/>
      <c r="H17" s="190"/>
      <c r="I17" s="190"/>
    </row>
    <row r="18" spans="1:9" ht="18.75" customHeight="1" thickBot="1" x14ac:dyDescent="0.2">
      <c r="A18" s="198"/>
      <c r="B18" s="226" t="s">
        <v>474</v>
      </c>
      <c r="C18" s="227"/>
      <c r="D18" s="227"/>
      <c r="E18" s="194"/>
      <c r="F18" s="228"/>
      <c r="G18" s="221">
        <f>SUM(G19:G20)</f>
        <v>599.35613473684214</v>
      </c>
      <c r="H18" s="196" t="s">
        <v>296</v>
      </c>
      <c r="I18" s="205" t="s">
        <v>546</v>
      </c>
    </row>
    <row r="19" spans="1:9" ht="18.75" customHeight="1" x14ac:dyDescent="0.15">
      <c r="A19" s="198"/>
      <c r="B19" s="229"/>
      <c r="C19" s="230" t="s">
        <v>475</v>
      </c>
      <c r="D19" s="231"/>
      <c r="E19" s="232"/>
      <c r="F19" s="224"/>
      <c r="G19" s="233">
        <f>SUM('AM8_MPS(input_fridge)'!R16:R65)</f>
        <v>521.8596042105263</v>
      </c>
      <c r="H19" s="205" t="s">
        <v>296</v>
      </c>
      <c r="I19" s="205" t="s">
        <v>476</v>
      </c>
    </row>
    <row r="20" spans="1:9" ht="18.75" customHeight="1" x14ac:dyDescent="0.15">
      <c r="A20" s="191"/>
      <c r="B20" s="206"/>
      <c r="C20" s="200" t="s">
        <v>477</v>
      </c>
      <c r="D20" s="201"/>
      <c r="E20" s="202"/>
      <c r="F20" s="224"/>
      <c r="G20" s="234">
        <f>SUM('AM8_MPS(input_freezer)'!R16:R65)</f>
        <v>77.496530526315794</v>
      </c>
      <c r="H20" s="205" t="s">
        <v>296</v>
      </c>
      <c r="I20" s="205" t="s">
        <v>478</v>
      </c>
    </row>
    <row r="21" spans="1:9" x14ac:dyDescent="0.15">
      <c r="A21" s="235"/>
      <c r="B21" s="235"/>
      <c r="C21" s="235"/>
      <c r="D21" s="235"/>
      <c r="E21" s="236"/>
      <c r="F21" s="237"/>
      <c r="G21" s="238"/>
      <c r="H21" s="239"/>
      <c r="I21" s="240"/>
    </row>
    <row r="22" spans="1:9" x14ac:dyDescent="0.15">
      <c r="A22" s="235"/>
      <c r="B22" s="235"/>
      <c r="C22" s="235"/>
      <c r="D22" s="235"/>
      <c r="E22" s="236"/>
      <c r="F22" s="237"/>
      <c r="G22" s="238"/>
      <c r="H22" s="239"/>
      <c r="I22" s="240"/>
    </row>
    <row r="23" spans="1:9" ht="18.75" customHeight="1" x14ac:dyDescent="0.15">
      <c r="E23" s="236" t="s">
        <v>547</v>
      </c>
      <c r="F23" s="241"/>
    </row>
    <row r="24" spans="1:9" s="184" customFormat="1" ht="18.75" customHeight="1" x14ac:dyDescent="0.15">
      <c r="E24" s="242" t="s">
        <v>548</v>
      </c>
      <c r="F24" s="311" t="s">
        <v>479</v>
      </c>
      <c r="G24" s="312"/>
      <c r="H24" s="311" t="s">
        <v>549</v>
      </c>
      <c r="I24" s="312"/>
    </row>
    <row r="25" spans="1:9" ht="18.75" customHeight="1" x14ac:dyDescent="0.15">
      <c r="E25" s="242" t="s">
        <v>550</v>
      </c>
      <c r="F25" s="332" t="s">
        <v>582</v>
      </c>
      <c r="G25" s="331"/>
      <c r="H25" s="243"/>
      <c r="I25" s="244">
        <v>1.18</v>
      </c>
    </row>
    <row r="26" spans="1:9" ht="18.75" customHeight="1" x14ac:dyDescent="0.15">
      <c r="E26" s="242"/>
      <c r="F26" s="332" t="s">
        <v>583</v>
      </c>
      <c r="G26" s="331"/>
      <c r="H26" s="243"/>
      <c r="I26" s="244">
        <v>1.07</v>
      </c>
    </row>
    <row r="27" spans="1:9" ht="18.75" customHeight="1" x14ac:dyDescent="0.15">
      <c r="E27" s="242"/>
      <c r="F27" s="332" t="s">
        <v>584</v>
      </c>
      <c r="G27" s="331"/>
      <c r="H27" s="245"/>
      <c r="I27" s="246">
        <v>2.2400000000000002</v>
      </c>
    </row>
    <row r="28" spans="1:9" ht="14.25" customHeight="1" x14ac:dyDescent="0.15">
      <c r="F28" s="336"/>
      <c r="G28" s="336"/>
    </row>
    <row r="29" spans="1:9" ht="18.75" customHeight="1" x14ac:dyDescent="0.15">
      <c r="E29" s="242" t="s">
        <v>551</v>
      </c>
      <c r="F29" s="332" t="s">
        <v>585</v>
      </c>
      <c r="G29" s="331"/>
      <c r="H29" s="311" t="s">
        <v>552</v>
      </c>
      <c r="I29" s="312"/>
    </row>
    <row r="30" spans="1:9" ht="18.75" customHeight="1" x14ac:dyDescent="0.15">
      <c r="E30" s="242" t="s">
        <v>553</v>
      </c>
      <c r="F30" s="332" t="s">
        <v>582</v>
      </c>
      <c r="G30" s="331"/>
      <c r="H30" s="245"/>
      <c r="I30" s="246">
        <v>0.5</v>
      </c>
    </row>
    <row r="31" spans="1:9" ht="18.75" customHeight="1" x14ac:dyDescent="0.15">
      <c r="E31" s="242"/>
      <c r="F31" s="332" t="s">
        <v>586</v>
      </c>
      <c r="G31" s="331"/>
      <c r="H31" s="245"/>
      <c r="I31" s="246">
        <v>0.65</v>
      </c>
    </row>
    <row r="32" spans="1:9" ht="18.75" customHeight="1" x14ac:dyDescent="0.15">
      <c r="E32" s="236"/>
      <c r="F32" s="332" t="s">
        <v>587</v>
      </c>
      <c r="G32" s="331"/>
      <c r="H32" s="245"/>
      <c r="I32" s="246">
        <v>0.73</v>
      </c>
    </row>
    <row r="33" spans="5:9" ht="14.25" customHeight="1" x14ac:dyDescent="0.15">
      <c r="E33" s="247"/>
      <c r="F33" s="338"/>
      <c r="G33" s="337"/>
      <c r="H33" s="240"/>
    </row>
    <row r="34" spans="5:9" ht="18.75" customHeight="1" x14ac:dyDescent="0.15">
      <c r="E34" s="248" t="s">
        <v>554</v>
      </c>
      <c r="F34" s="332" t="s">
        <v>585</v>
      </c>
      <c r="G34" s="331"/>
      <c r="H34" s="311" t="s">
        <v>552</v>
      </c>
      <c r="I34" s="312"/>
    </row>
    <row r="35" spans="5:9" ht="18.75" customHeight="1" x14ac:dyDescent="0.15">
      <c r="E35" s="242" t="s">
        <v>555</v>
      </c>
      <c r="F35" s="332" t="s">
        <v>582</v>
      </c>
      <c r="G35" s="331"/>
      <c r="H35" s="245"/>
      <c r="I35" s="246">
        <v>0.7</v>
      </c>
    </row>
    <row r="36" spans="5:9" ht="18.75" customHeight="1" x14ac:dyDescent="0.15">
      <c r="E36" s="242"/>
      <c r="F36" s="332" t="s">
        <v>586</v>
      </c>
      <c r="G36" s="331"/>
      <c r="H36" s="245"/>
      <c r="I36" s="246">
        <v>0.7</v>
      </c>
    </row>
    <row r="37" spans="5:9" ht="18.75" customHeight="1" x14ac:dyDescent="0.15">
      <c r="F37" s="332" t="s">
        <v>584</v>
      </c>
      <c r="G37" s="331"/>
      <c r="H37" s="245"/>
      <c r="I37" s="246">
        <v>1.01</v>
      </c>
    </row>
    <row r="39" spans="5:9" s="184" customFormat="1" ht="18.75" customHeight="1" x14ac:dyDescent="0.15">
      <c r="E39" s="242" t="s">
        <v>556</v>
      </c>
      <c r="F39" s="332" t="s">
        <v>588</v>
      </c>
      <c r="G39" s="331"/>
      <c r="H39" s="311" t="s">
        <v>557</v>
      </c>
      <c r="I39" s="312"/>
    </row>
    <row r="40" spans="5:9" ht="18.75" customHeight="1" x14ac:dyDescent="0.15">
      <c r="E40" s="242"/>
      <c r="F40" s="332" t="s">
        <v>589</v>
      </c>
      <c r="G40" s="331"/>
      <c r="H40" s="243"/>
      <c r="I40" s="244">
        <v>4</v>
      </c>
    </row>
    <row r="41" spans="5:9" ht="18.75" customHeight="1" x14ac:dyDescent="0.15">
      <c r="E41" s="242"/>
      <c r="F41" s="332" t="s">
        <v>590</v>
      </c>
      <c r="G41" s="331"/>
      <c r="H41" s="243"/>
      <c r="I41" s="244">
        <v>3.59</v>
      </c>
    </row>
    <row r="42" spans="5:9" ht="18.75" customHeight="1" x14ac:dyDescent="0.15">
      <c r="E42" s="242"/>
      <c r="F42" s="332" t="s">
        <v>591</v>
      </c>
      <c r="G42" s="331"/>
      <c r="H42" s="245"/>
      <c r="I42" s="246">
        <v>2.96</v>
      </c>
    </row>
    <row r="43" spans="5:9" ht="18.75" customHeight="1" x14ac:dyDescent="0.15">
      <c r="E43" s="242"/>
      <c r="F43" s="332" t="s">
        <v>592</v>
      </c>
      <c r="G43" s="331"/>
      <c r="H43" s="245"/>
      <c r="I43" s="246">
        <v>2.85</v>
      </c>
    </row>
    <row r="44" spans="5:9" ht="14.25" customHeight="1" x14ac:dyDescent="0.15"/>
  </sheetData>
  <sheetProtection password="C7C3" sheet="1" objects="1" scenarios="1"/>
  <mergeCells count="24">
    <mergeCell ref="F42:G42"/>
    <mergeCell ref="F29:G29"/>
    <mergeCell ref="F30:G30"/>
    <mergeCell ref="F25:G25"/>
    <mergeCell ref="F26:G26"/>
    <mergeCell ref="F27:G27"/>
    <mergeCell ref="F37:G37"/>
    <mergeCell ref="F36:G36"/>
    <mergeCell ref="F31:G31"/>
    <mergeCell ref="F34:G34"/>
    <mergeCell ref="F35:G35"/>
    <mergeCell ref="F32:G32"/>
    <mergeCell ref="H34:I34"/>
    <mergeCell ref="H39:I39"/>
    <mergeCell ref="F43:G43"/>
    <mergeCell ref="F39:G39"/>
    <mergeCell ref="F40:G40"/>
    <mergeCell ref="F41:G41"/>
    <mergeCell ref="A3:I3"/>
    <mergeCell ref="C15:E15"/>
    <mergeCell ref="C16:E16"/>
    <mergeCell ref="F24:G24"/>
    <mergeCell ref="H24:I24"/>
    <mergeCell ref="H29:I29"/>
  </mergeCells>
  <phoneticPr fontId="6"/>
  <dataValidations count="1">
    <dataValidation type="list" allowBlank="1" showInputMessage="1" showErrorMessage="1" sqref="F19:F20 F16">
      <formula1>植物種別1</formula1>
    </dataValidation>
  </dataValidations>
  <pageMargins left="0.70866141732283472" right="0.70866141732283472" top="0.74803149606299213" bottom="0.74803149606299213" header="0.31496062992125984" footer="0.31496062992125984"/>
  <pageSetup paperSize="9" scale="81" orientation="portrait" r:id="rId1"/>
  <headerFooter>
    <oddFooter>&amp;C&amp;"Arial,標準"II-2</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tint="0.39997558519241921"/>
  </sheetPr>
  <dimension ref="A1:K33"/>
  <sheetViews>
    <sheetView showGridLines="0" view="pageBreakPreview" zoomScale="60" zoomScaleNormal="60" workbookViewId="0"/>
  </sheetViews>
  <sheetFormatPr defaultColWidth="9" defaultRowHeight="14.25" x14ac:dyDescent="0.15"/>
  <cols>
    <col min="1" max="1" width="2.375" style="1" customWidth="1"/>
    <col min="2" max="2" width="11.875" style="1" customWidth="1"/>
    <col min="3" max="3" width="12.625" style="1" customWidth="1"/>
    <col min="4" max="4" width="29" style="1" customWidth="1"/>
    <col min="5" max="5" width="11.25" style="1" customWidth="1"/>
    <col min="6" max="6" width="13.125" style="1" customWidth="1"/>
    <col min="7" max="7" width="11.5" style="1" customWidth="1"/>
    <col min="8" max="8" width="11.875" style="1" customWidth="1"/>
    <col min="9" max="9" width="62.625" style="1" customWidth="1"/>
    <col min="10" max="10" width="13.625" style="1" customWidth="1"/>
    <col min="11" max="11" width="11.625" style="1" customWidth="1"/>
    <col min="12" max="16384" width="9" style="1"/>
  </cols>
  <sheetData>
    <row r="1" spans="1:11" ht="18" customHeight="1" x14ac:dyDescent="0.15">
      <c r="K1" s="2" t="s">
        <v>0</v>
      </c>
    </row>
    <row r="2" spans="1:11" ht="18" customHeight="1" x14ac:dyDescent="0.15">
      <c r="K2" s="3" t="s">
        <v>576</v>
      </c>
    </row>
    <row r="3" spans="1:11" ht="27.75" customHeight="1" x14ac:dyDescent="0.15">
      <c r="A3" s="4" t="s">
        <v>1</v>
      </c>
      <c r="B3" s="5"/>
      <c r="C3" s="5"/>
      <c r="D3" s="5"/>
      <c r="E3" s="5"/>
      <c r="F3" s="5"/>
      <c r="G3" s="5"/>
      <c r="H3" s="5"/>
      <c r="I3" s="5"/>
      <c r="J3" s="5"/>
      <c r="K3" s="6"/>
    </row>
    <row r="4" spans="1:11" ht="14.25" customHeight="1" x14ac:dyDescent="0.15"/>
    <row r="5" spans="1:11" ht="15" customHeight="1" x14ac:dyDescent="0.15">
      <c r="A5" s="7" t="s">
        <v>2</v>
      </c>
      <c r="B5" s="7"/>
    </row>
    <row r="6" spans="1:11" ht="15" customHeight="1" x14ac:dyDescent="0.15">
      <c r="A6" s="7"/>
      <c r="B6" s="8" t="s">
        <v>3</v>
      </c>
      <c r="C6" s="8" t="s">
        <v>4</v>
      </c>
      <c r="D6" s="8" t="s">
        <v>5</v>
      </c>
      <c r="E6" s="8" t="s">
        <v>6</v>
      </c>
      <c r="F6" s="8" t="s">
        <v>7</v>
      </c>
      <c r="G6" s="8" t="s">
        <v>8</v>
      </c>
      <c r="H6" s="8" t="s">
        <v>9</v>
      </c>
      <c r="I6" s="8" t="s">
        <v>10</v>
      </c>
      <c r="J6" s="8" t="s">
        <v>11</v>
      </c>
      <c r="K6" s="8" t="s">
        <v>12</v>
      </c>
    </row>
    <row r="7" spans="1:11" s="9" customFormat="1" ht="30" customHeight="1" x14ac:dyDescent="0.15">
      <c r="B7" s="8" t="s">
        <v>13</v>
      </c>
      <c r="C7" s="8" t="s">
        <v>14</v>
      </c>
      <c r="D7" s="8" t="s">
        <v>15</v>
      </c>
      <c r="E7" s="8" t="s">
        <v>16</v>
      </c>
      <c r="F7" s="8" t="s">
        <v>17</v>
      </c>
      <c r="G7" s="8" t="s">
        <v>18</v>
      </c>
      <c r="H7" s="8" t="s">
        <v>19</v>
      </c>
      <c r="I7" s="8" t="s">
        <v>20</v>
      </c>
      <c r="J7" s="8" t="s">
        <v>21</v>
      </c>
      <c r="K7" s="8" t="s">
        <v>22</v>
      </c>
    </row>
    <row r="8" spans="1:11" ht="399.95" customHeight="1" x14ac:dyDescent="0.15">
      <c r="B8" s="10" t="s">
        <v>23</v>
      </c>
      <c r="C8" s="11" t="s">
        <v>24</v>
      </c>
      <c r="D8" s="12" t="s">
        <v>25</v>
      </c>
      <c r="E8" s="13">
        <v>0</v>
      </c>
      <c r="F8" s="14" t="s">
        <v>26</v>
      </c>
      <c r="G8" s="15" t="s">
        <v>27</v>
      </c>
      <c r="H8" s="15" t="s">
        <v>28</v>
      </c>
      <c r="I8" s="16" t="s">
        <v>29</v>
      </c>
      <c r="J8" s="17" t="s">
        <v>30</v>
      </c>
      <c r="K8" s="18" t="s">
        <v>31</v>
      </c>
    </row>
    <row r="9" spans="1:11" ht="399.95" customHeight="1" x14ac:dyDescent="0.15">
      <c r="B9" s="10" t="s">
        <v>32</v>
      </c>
      <c r="C9" s="11" t="s">
        <v>33</v>
      </c>
      <c r="D9" s="12" t="s">
        <v>34</v>
      </c>
      <c r="E9" s="13">
        <v>0</v>
      </c>
      <c r="F9" s="14" t="s">
        <v>26</v>
      </c>
      <c r="G9" s="15" t="s">
        <v>35</v>
      </c>
      <c r="H9" s="15" t="s">
        <v>36</v>
      </c>
      <c r="I9" s="16" t="s">
        <v>29</v>
      </c>
      <c r="J9" s="17" t="s">
        <v>37</v>
      </c>
      <c r="K9" s="18" t="s">
        <v>31</v>
      </c>
    </row>
    <row r="10" spans="1:11" ht="399.95" customHeight="1" x14ac:dyDescent="0.15">
      <c r="B10" s="10" t="s">
        <v>38</v>
      </c>
      <c r="C10" s="11" t="s">
        <v>39</v>
      </c>
      <c r="D10" s="12" t="s">
        <v>40</v>
      </c>
      <c r="E10" s="13">
        <v>374.45444796992479</v>
      </c>
      <c r="F10" s="14" t="s">
        <v>26</v>
      </c>
      <c r="G10" s="15" t="s">
        <v>35</v>
      </c>
      <c r="H10" s="15" t="s">
        <v>36</v>
      </c>
      <c r="I10" s="16" t="s">
        <v>29</v>
      </c>
      <c r="J10" s="17" t="s">
        <v>37</v>
      </c>
      <c r="K10" s="18" t="s">
        <v>31</v>
      </c>
    </row>
    <row r="11" spans="1:11" ht="399.95" customHeight="1" x14ac:dyDescent="0.15">
      <c r="B11" s="10" t="s">
        <v>41</v>
      </c>
      <c r="C11" s="11" t="s">
        <v>42</v>
      </c>
      <c r="D11" s="12" t="s">
        <v>43</v>
      </c>
      <c r="E11" s="13">
        <v>0</v>
      </c>
      <c r="F11" s="14" t="s">
        <v>26</v>
      </c>
      <c r="G11" s="15" t="s">
        <v>35</v>
      </c>
      <c r="H11" s="15" t="s">
        <v>36</v>
      </c>
      <c r="I11" s="16" t="s">
        <v>29</v>
      </c>
      <c r="J11" s="17" t="s">
        <v>37</v>
      </c>
      <c r="K11" s="18" t="s">
        <v>31</v>
      </c>
    </row>
    <row r="12" spans="1:11" ht="8.25" customHeight="1" x14ac:dyDescent="0.15"/>
    <row r="13" spans="1:11" ht="15" customHeight="1" x14ac:dyDescent="0.15">
      <c r="A13" s="7" t="s">
        <v>44</v>
      </c>
    </row>
    <row r="14" spans="1:11" ht="15" customHeight="1" x14ac:dyDescent="0.15">
      <c r="B14" s="8" t="s">
        <v>3</v>
      </c>
      <c r="C14" s="265" t="s">
        <v>4</v>
      </c>
      <c r="D14" s="265"/>
      <c r="E14" s="8" t="s">
        <v>45</v>
      </c>
      <c r="F14" s="8" t="s">
        <v>6</v>
      </c>
      <c r="G14" s="265" t="s">
        <v>7</v>
      </c>
      <c r="H14" s="265"/>
      <c r="I14" s="265"/>
      <c r="J14" s="265" t="s">
        <v>46</v>
      </c>
      <c r="K14" s="265"/>
    </row>
    <row r="15" spans="1:11" ht="30" customHeight="1" x14ac:dyDescent="0.15">
      <c r="B15" s="8" t="s">
        <v>47</v>
      </c>
      <c r="C15" s="265" t="s">
        <v>15</v>
      </c>
      <c r="D15" s="265"/>
      <c r="E15" s="8" t="s">
        <v>16</v>
      </c>
      <c r="F15" s="8" t="s">
        <v>48</v>
      </c>
      <c r="G15" s="265" t="s">
        <v>19</v>
      </c>
      <c r="H15" s="265"/>
      <c r="I15" s="265"/>
      <c r="J15" s="265" t="s">
        <v>22</v>
      </c>
      <c r="K15" s="265"/>
    </row>
    <row r="16" spans="1:11" ht="120.75" customHeight="1" x14ac:dyDescent="0.15">
      <c r="B16" s="11" t="s">
        <v>49</v>
      </c>
      <c r="C16" s="266" t="s">
        <v>50</v>
      </c>
      <c r="D16" s="266"/>
      <c r="E16" s="21">
        <v>0.8</v>
      </c>
      <c r="F16" s="14" t="s">
        <v>51</v>
      </c>
      <c r="G16" s="267" t="s">
        <v>52</v>
      </c>
      <c r="H16" s="267"/>
      <c r="I16" s="267"/>
      <c r="J16" s="268" t="s">
        <v>31</v>
      </c>
      <c r="K16" s="268"/>
    </row>
    <row r="17" spans="1:11" ht="36" customHeight="1" x14ac:dyDescent="0.15">
      <c r="B17" s="11" t="s">
        <v>53</v>
      </c>
      <c r="C17" s="266" t="s">
        <v>54</v>
      </c>
      <c r="D17" s="266"/>
      <c r="E17" s="22">
        <v>0</v>
      </c>
      <c r="F17" s="14" t="s">
        <v>55</v>
      </c>
      <c r="G17" s="267" t="s">
        <v>56</v>
      </c>
      <c r="H17" s="267"/>
      <c r="I17" s="267"/>
      <c r="J17" s="268" t="s">
        <v>31</v>
      </c>
      <c r="K17" s="268"/>
    </row>
    <row r="18" spans="1:11" ht="36" customHeight="1" x14ac:dyDescent="0.15">
      <c r="B18" s="11" t="s">
        <v>57</v>
      </c>
      <c r="C18" s="266" t="s">
        <v>58</v>
      </c>
      <c r="D18" s="266"/>
      <c r="E18" s="22">
        <v>0</v>
      </c>
      <c r="F18" s="14" t="s">
        <v>55</v>
      </c>
      <c r="G18" s="267" t="s">
        <v>56</v>
      </c>
      <c r="H18" s="267"/>
      <c r="I18" s="267"/>
      <c r="J18" s="268" t="s">
        <v>31</v>
      </c>
      <c r="K18" s="268"/>
    </row>
    <row r="19" spans="1:11" ht="36" customHeight="1" x14ac:dyDescent="0.15">
      <c r="B19" s="11" t="s">
        <v>59</v>
      </c>
      <c r="C19" s="266" t="s">
        <v>60</v>
      </c>
      <c r="D19" s="266"/>
      <c r="E19" s="22">
        <v>3.3244680851063833</v>
      </c>
      <c r="F19" s="14" t="s">
        <v>55</v>
      </c>
      <c r="G19" s="267" t="s">
        <v>56</v>
      </c>
      <c r="H19" s="267"/>
      <c r="I19" s="267"/>
      <c r="J19" s="268" t="s">
        <v>31</v>
      </c>
      <c r="K19" s="268"/>
    </row>
    <row r="20" spans="1:11" ht="36" customHeight="1" x14ac:dyDescent="0.15">
      <c r="B20" s="11" t="s">
        <v>61</v>
      </c>
      <c r="C20" s="266" t="s">
        <v>62</v>
      </c>
      <c r="D20" s="266"/>
      <c r="E20" s="22">
        <v>0</v>
      </c>
      <c r="F20" s="14" t="s">
        <v>55</v>
      </c>
      <c r="G20" s="267" t="s">
        <v>56</v>
      </c>
      <c r="H20" s="267"/>
      <c r="I20" s="267"/>
      <c r="J20" s="268" t="s">
        <v>31</v>
      </c>
      <c r="K20" s="268"/>
    </row>
    <row r="21" spans="1:11" ht="36" customHeight="1" x14ac:dyDescent="0.15">
      <c r="B21" s="11" t="s">
        <v>63</v>
      </c>
      <c r="C21" s="266" t="s">
        <v>64</v>
      </c>
      <c r="D21" s="266"/>
      <c r="E21" s="23">
        <f>'AM4_MPS(calc_process)'!F34</f>
        <v>4</v>
      </c>
      <c r="F21" s="14" t="s">
        <v>55</v>
      </c>
      <c r="G21" s="266" t="s">
        <v>65</v>
      </c>
      <c r="H21" s="266"/>
      <c r="I21" s="266"/>
      <c r="J21" s="269" t="s">
        <v>31</v>
      </c>
      <c r="K21" s="269"/>
    </row>
    <row r="22" spans="1:11" ht="36" customHeight="1" x14ac:dyDescent="0.15">
      <c r="B22" s="11" t="s">
        <v>66</v>
      </c>
      <c r="C22" s="266" t="s">
        <v>67</v>
      </c>
      <c r="D22" s="266"/>
      <c r="E22" s="23">
        <f>'AM4_MPS(calc_process)'!F35</f>
        <v>3.59</v>
      </c>
      <c r="F22" s="14" t="s">
        <v>55</v>
      </c>
      <c r="G22" s="266" t="s">
        <v>65</v>
      </c>
      <c r="H22" s="266"/>
      <c r="I22" s="266"/>
      <c r="J22" s="269" t="s">
        <v>31</v>
      </c>
      <c r="K22" s="269"/>
    </row>
    <row r="23" spans="1:11" ht="36" customHeight="1" x14ac:dyDescent="0.15">
      <c r="B23" s="11" t="s">
        <v>68</v>
      </c>
      <c r="C23" s="266" t="s">
        <v>69</v>
      </c>
      <c r="D23" s="266"/>
      <c r="E23" s="23">
        <f>'AM4_MPS(calc_process)'!F36</f>
        <v>2.96</v>
      </c>
      <c r="F23" s="14" t="s">
        <v>55</v>
      </c>
      <c r="G23" s="266" t="s">
        <v>65</v>
      </c>
      <c r="H23" s="266"/>
      <c r="I23" s="266"/>
      <c r="J23" s="269" t="s">
        <v>31</v>
      </c>
      <c r="K23" s="269"/>
    </row>
    <row r="24" spans="1:11" ht="36" customHeight="1" x14ac:dyDescent="0.15">
      <c r="B24" s="11" t="s">
        <v>70</v>
      </c>
      <c r="C24" s="266" t="s">
        <v>71</v>
      </c>
      <c r="D24" s="266"/>
      <c r="E24" s="23">
        <f>'AM4_MPS(calc_process)'!F37</f>
        <v>2.85</v>
      </c>
      <c r="F24" s="14" t="s">
        <v>55</v>
      </c>
      <c r="G24" s="266" t="s">
        <v>65</v>
      </c>
      <c r="H24" s="266"/>
      <c r="I24" s="266"/>
      <c r="J24" s="269" t="s">
        <v>31</v>
      </c>
      <c r="K24" s="269"/>
    </row>
    <row r="25" spans="1:11" ht="6.75" customHeight="1" x14ac:dyDescent="0.15"/>
    <row r="26" spans="1:11" ht="17.25" customHeight="1" x14ac:dyDescent="0.15">
      <c r="A26" s="25" t="s">
        <v>72</v>
      </c>
      <c r="B26" s="25"/>
    </row>
    <row r="27" spans="1:11" ht="17.25" customHeight="1" thickBot="1" x14ac:dyDescent="0.2">
      <c r="B27" s="271" t="s">
        <v>73</v>
      </c>
      <c r="C27" s="271"/>
      <c r="D27" s="26" t="s">
        <v>48</v>
      </c>
    </row>
    <row r="28" spans="1:11" ht="19.5" customHeight="1" thickBot="1" x14ac:dyDescent="0.2">
      <c r="B28" s="272">
        <f>ROUNDDOWN('AM4_MPS(calc_process)'!G6,0)</f>
        <v>36</v>
      </c>
      <c r="C28" s="273"/>
      <c r="D28" s="27" t="s">
        <v>74</v>
      </c>
    </row>
    <row r="29" spans="1:11" ht="20.100000000000001" customHeight="1" x14ac:dyDescent="0.15">
      <c r="B29" s="28"/>
      <c r="C29" s="28"/>
      <c r="F29" s="29"/>
      <c r="G29" s="29"/>
    </row>
    <row r="30" spans="1:11" ht="15" customHeight="1" x14ac:dyDescent="0.15">
      <c r="A30" s="7" t="s">
        <v>75</v>
      </c>
    </row>
    <row r="31" spans="1:11" ht="15" customHeight="1" x14ac:dyDescent="0.15">
      <c r="B31" s="30" t="s">
        <v>76</v>
      </c>
      <c r="C31" s="270" t="s">
        <v>77</v>
      </c>
      <c r="D31" s="270"/>
      <c r="E31" s="270"/>
      <c r="F31" s="270"/>
      <c r="G31" s="270"/>
      <c r="H31" s="270"/>
      <c r="I31" s="270"/>
      <c r="J31" s="31"/>
    </row>
    <row r="32" spans="1:11" ht="15" customHeight="1" x14ac:dyDescent="0.15">
      <c r="B32" s="30" t="s">
        <v>78</v>
      </c>
      <c r="C32" s="270" t="s">
        <v>79</v>
      </c>
      <c r="D32" s="270"/>
      <c r="E32" s="270"/>
      <c r="F32" s="270"/>
      <c r="G32" s="270"/>
      <c r="H32" s="270"/>
      <c r="I32" s="270"/>
      <c r="J32" s="31"/>
    </row>
    <row r="33" spans="2:10" ht="15" customHeight="1" x14ac:dyDescent="0.15">
      <c r="B33" s="30" t="s">
        <v>35</v>
      </c>
      <c r="C33" s="270" t="s">
        <v>80</v>
      </c>
      <c r="D33" s="270"/>
      <c r="E33" s="270"/>
      <c r="F33" s="270"/>
      <c r="G33" s="270"/>
      <c r="H33" s="270"/>
      <c r="I33" s="270"/>
      <c r="J33" s="31"/>
    </row>
  </sheetData>
  <sheetProtection password="C7C3" sheet="1" objects="1" scenarios="1" formatCells="0" formatRows="0"/>
  <mergeCells count="38">
    <mergeCell ref="C32:I32"/>
    <mergeCell ref="C33:I33"/>
    <mergeCell ref="C24:D24"/>
    <mergeCell ref="G24:I24"/>
    <mergeCell ref="J24:K24"/>
    <mergeCell ref="B27:C27"/>
    <mergeCell ref="B28:C28"/>
    <mergeCell ref="C31:I31"/>
    <mergeCell ref="C22:D22"/>
    <mergeCell ref="G22:I22"/>
    <mergeCell ref="J22:K22"/>
    <mergeCell ref="C23:D23"/>
    <mergeCell ref="G23:I23"/>
    <mergeCell ref="J23:K23"/>
    <mergeCell ref="C20:D20"/>
    <mergeCell ref="G20:I20"/>
    <mergeCell ref="J20:K20"/>
    <mergeCell ref="C21:D21"/>
    <mergeCell ref="G21:I21"/>
    <mergeCell ref="J21:K21"/>
    <mergeCell ref="C18:D18"/>
    <mergeCell ref="G18:I18"/>
    <mergeCell ref="J18:K18"/>
    <mergeCell ref="C19:D19"/>
    <mergeCell ref="G19:I19"/>
    <mergeCell ref="J19:K19"/>
    <mergeCell ref="C16:D16"/>
    <mergeCell ref="G16:I16"/>
    <mergeCell ref="J16:K16"/>
    <mergeCell ref="C17:D17"/>
    <mergeCell ref="G17:I17"/>
    <mergeCell ref="J17:K17"/>
    <mergeCell ref="C14:D14"/>
    <mergeCell ref="G14:I14"/>
    <mergeCell ref="J14:K14"/>
    <mergeCell ref="C15:D15"/>
    <mergeCell ref="G15:I15"/>
    <mergeCell ref="J15:K15"/>
  </mergeCells>
  <phoneticPr fontId="6"/>
  <pageMargins left="0.70866141732283472" right="0.70866141732283472" top="0.74803149606299213" bottom="0.74803149606299213" header="0.31496062992125984" footer="0.31496062992125984"/>
  <pageSetup paperSize="9" scale="46" fitToWidth="0" fitToHeight="0" orientation="portrait" r:id="rId1"/>
  <headerFooter>
    <oddFooter>&amp;C&amp;"Arial,標準"II-1</oddFooter>
  </headerFooter>
  <rowBreaks count="1" manualBreakCount="1">
    <brk id="12" max="10"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5">
    <tabColor theme="3" tint="0.39997558519241921"/>
  </sheetPr>
  <dimension ref="A1:C12"/>
  <sheetViews>
    <sheetView showGridLines="0" view="pageBreakPreview" zoomScale="80" zoomScaleNormal="80" zoomScaleSheetLayoutView="80" workbookViewId="0"/>
  </sheetViews>
  <sheetFormatPr defaultRowHeight="13.5" x14ac:dyDescent="0.15"/>
  <cols>
    <col min="1" max="1" width="3.625" style="124" customWidth="1"/>
    <col min="2" max="2" width="36.375" style="124" customWidth="1"/>
    <col min="3" max="3" width="49.125" style="124" customWidth="1"/>
    <col min="4" max="256" width="9" style="124"/>
    <col min="257" max="257" width="3.625" style="124" customWidth="1"/>
    <col min="258" max="258" width="36.375" style="124" customWidth="1"/>
    <col min="259" max="259" width="49.125" style="124" customWidth="1"/>
    <col min="260" max="512" width="9" style="124"/>
    <col min="513" max="513" width="3.625" style="124" customWidth="1"/>
    <col min="514" max="514" width="36.375" style="124" customWidth="1"/>
    <col min="515" max="515" width="49.125" style="124" customWidth="1"/>
    <col min="516" max="768" width="9" style="124"/>
    <col min="769" max="769" width="3.625" style="124" customWidth="1"/>
    <col min="770" max="770" width="36.375" style="124" customWidth="1"/>
    <col min="771" max="771" width="49.125" style="124" customWidth="1"/>
    <col min="772" max="1024" width="9" style="124"/>
    <col min="1025" max="1025" width="3.625" style="124" customWidth="1"/>
    <col min="1026" max="1026" width="36.375" style="124" customWidth="1"/>
    <col min="1027" max="1027" width="49.125" style="124" customWidth="1"/>
    <col min="1028" max="1280" width="9" style="124"/>
    <col min="1281" max="1281" width="3.625" style="124" customWidth="1"/>
    <col min="1282" max="1282" width="36.375" style="124" customWidth="1"/>
    <col min="1283" max="1283" width="49.125" style="124" customWidth="1"/>
    <col min="1284" max="1536" width="9" style="124"/>
    <col min="1537" max="1537" width="3.625" style="124" customWidth="1"/>
    <col min="1538" max="1538" width="36.375" style="124" customWidth="1"/>
    <col min="1539" max="1539" width="49.125" style="124" customWidth="1"/>
    <col min="1540" max="1792" width="9" style="124"/>
    <col min="1793" max="1793" width="3.625" style="124" customWidth="1"/>
    <col min="1794" max="1794" width="36.375" style="124" customWidth="1"/>
    <col min="1795" max="1795" width="49.125" style="124" customWidth="1"/>
    <col min="1796" max="2048" width="9" style="124"/>
    <col min="2049" max="2049" width="3.625" style="124" customWidth="1"/>
    <col min="2050" max="2050" width="36.375" style="124" customWidth="1"/>
    <col min="2051" max="2051" width="49.125" style="124" customWidth="1"/>
    <col min="2052" max="2304" width="9" style="124"/>
    <col min="2305" max="2305" width="3.625" style="124" customWidth="1"/>
    <col min="2306" max="2306" width="36.375" style="124" customWidth="1"/>
    <col min="2307" max="2307" width="49.125" style="124" customWidth="1"/>
    <col min="2308" max="2560" width="9" style="124"/>
    <col min="2561" max="2561" width="3.625" style="124" customWidth="1"/>
    <col min="2562" max="2562" width="36.375" style="124" customWidth="1"/>
    <col min="2563" max="2563" width="49.125" style="124" customWidth="1"/>
    <col min="2564" max="2816" width="9" style="124"/>
    <col min="2817" max="2817" width="3.625" style="124" customWidth="1"/>
    <col min="2818" max="2818" width="36.375" style="124" customWidth="1"/>
    <col min="2819" max="2819" width="49.125" style="124" customWidth="1"/>
    <col min="2820" max="3072" width="9" style="124"/>
    <col min="3073" max="3073" width="3.625" style="124" customWidth="1"/>
    <col min="3074" max="3074" width="36.375" style="124" customWidth="1"/>
    <col min="3075" max="3075" width="49.125" style="124" customWidth="1"/>
    <col min="3076" max="3328" width="9" style="124"/>
    <col min="3329" max="3329" width="3.625" style="124" customWidth="1"/>
    <col min="3330" max="3330" width="36.375" style="124" customWidth="1"/>
    <col min="3331" max="3331" width="49.125" style="124" customWidth="1"/>
    <col min="3332" max="3584" width="9" style="124"/>
    <col min="3585" max="3585" width="3.625" style="124" customWidth="1"/>
    <col min="3586" max="3586" width="36.375" style="124" customWidth="1"/>
    <col min="3587" max="3587" width="49.125" style="124" customWidth="1"/>
    <col min="3588" max="3840" width="9" style="124"/>
    <col min="3841" max="3841" width="3.625" style="124" customWidth="1"/>
    <col min="3842" max="3842" width="36.375" style="124" customWidth="1"/>
    <col min="3843" max="3843" width="49.125" style="124" customWidth="1"/>
    <col min="3844" max="4096" width="9" style="124"/>
    <col min="4097" max="4097" width="3.625" style="124" customWidth="1"/>
    <col min="4098" max="4098" width="36.375" style="124" customWidth="1"/>
    <col min="4099" max="4099" width="49.125" style="124" customWidth="1"/>
    <col min="4100" max="4352" width="9" style="124"/>
    <col min="4353" max="4353" width="3.625" style="124" customWidth="1"/>
    <col min="4354" max="4354" width="36.375" style="124" customWidth="1"/>
    <col min="4355" max="4355" width="49.125" style="124" customWidth="1"/>
    <col min="4356" max="4608" width="9" style="124"/>
    <col min="4609" max="4609" width="3.625" style="124" customWidth="1"/>
    <col min="4610" max="4610" width="36.375" style="124" customWidth="1"/>
    <col min="4611" max="4611" width="49.125" style="124" customWidth="1"/>
    <col min="4612" max="4864" width="9" style="124"/>
    <col min="4865" max="4865" width="3.625" style="124" customWidth="1"/>
    <col min="4866" max="4866" width="36.375" style="124" customWidth="1"/>
    <col min="4867" max="4867" width="49.125" style="124" customWidth="1"/>
    <col min="4868" max="5120" width="9" style="124"/>
    <col min="5121" max="5121" width="3.625" style="124" customWidth="1"/>
    <col min="5122" max="5122" width="36.375" style="124" customWidth="1"/>
    <col min="5123" max="5123" width="49.125" style="124" customWidth="1"/>
    <col min="5124" max="5376" width="9" style="124"/>
    <col min="5377" max="5377" width="3.625" style="124" customWidth="1"/>
    <col min="5378" max="5378" width="36.375" style="124" customWidth="1"/>
    <col min="5379" max="5379" width="49.125" style="124" customWidth="1"/>
    <col min="5380" max="5632" width="9" style="124"/>
    <col min="5633" max="5633" width="3.625" style="124" customWidth="1"/>
    <col min="5634" max="5634" width="36.375" style="124" customWidth="1"/>
    <col min="5635" max="5635" width="49.125" style="124" customWidth="1"/>
    <col min="5636" max="5888" width="9" style="124"/>
    <col min="5889" max="5889" width="3.625" style="124" customWidth="1"/>
    <col min="5890" max="5890" width="36.375" style="124" customWidth="1"/>
    <col min="5891" max="5891" width="49.125" style="124" customWidth="1"/>
    <col min="5892" max="6144" width="9" style="124"/>
    <col min="6145" max="6145" width="3.625" style="124" customWidth="1"/>
    <col min="6146" max="6146" width="36.375" style="124" customWidth="1"/>
    <col min="6147" max="6147" width="49.125" style="124" customWidth="1"/>
    <col min="6148" max="6400" width="9" style="124"/>
    <col min="6401" max="6401" width="3.625" style="124" customWidth="1"/>
    <col min="6402" max="6402" width="36.375" style="124" customWidth="1"/>
    <col min="6403" max="6403" width="49.125" style="124" customWidth="1"/>
    <col min="6404" max="6656" width="9" style="124"/>
    <col min="6657" max="6657" width="3.625" style="124" customWidth="1"/>
    <col min="6658" max="6658" width="36.375" style="124" customWidth="1"/>
    <col min="6659" max="6659" width="49.125" style="124" customWidth="1"/>
    <col min="6660" max="6912" width="9" style="124"/>
    <col min="6913" max="6913" width="3.625" style="124" customWidth="1"/>
    <col min="6914" max="6914" width="36.375" style="124" customWidth="1"/>
    <col min="6915" max="6915" width="49.125" style="124" customWidth="1"/>
    <col min="6916" max="7168" width="9" style="124"/>
    <col min="7169" max="7169" width="3.625" style="124" customWidth="1"/>
    <col min="7170" max="7170" width="36.375" style="124" customWidth="1"/>
    <col min="7171" max="7171" width="49.125" style="124" customWidth="1"/>
    <col min="7172" max="7424" width="9" style="124"/>
    <col min="7425" max="7425" width="3.625" style="124" customWidth="1"/>
    <col min="7426" max="7426" width="36.375" style="124" customWidth="1"/>
    <col min="7427" max="7427" width="49.125" style="124" customWidth="1"/>
    <col min="7428" max="7680" width="9" style="124"/>
    <col min="7681" max="7681" width="3.625" style="124" customWidth="1"/>
    <col min="7682" max="7682" width="36.375" style="124" customWidth="1"/>
    <col min="7683" max="7683" width="49.125" style="124" customWidth="1"/>
    <col min="7684" max="7936" width="9" style="124"/>
    <col min="7937" max="7937" width="3.625" style="124" customWidth="1"/>
    <col min="7938" max="7938" width="36.375" style="124" customWidth="1"/>
    <col min="7939" max="7939" width="49.125" style="124" customWidth="1"/>
    <col min="7940" max="8192" width="9" style="124"/>
    <col min="8193" max="8193" width="3.625" style="124" customWidth="1"/>
    <col min="8194" max="8194" width="36.375" style="124" customWidth="1"/>
    <col min="8195" max="8195" width="49.125" style="124" customWidth="1"/>
    <col min="8196" max="8448" width="9" style="124"/>
    <col min="8449" max="8449" width="3.625" style="124" customWidth="1"/>
    <col min="8450" max="8450" width="36.375" style="124" customWidth="1"/>
    <col min="8451" max="8451" width="49.125" style="124" customWidth="1"/>
    <col min="8452" max="8704" width="9" style="124"/>
    <col min="8705" max="8705" width="3.625" style="124" customWidth="1"/>
    <col min="8706" max="8706" width="36.375" style="124" customWidth="1"/>
    <col min="8707" max="8707" width="49.125" style="124" customWidth="1"/>
    <col min="8708" max="8960" width="9" style="124"/>
    <col min="8961" max="8961" width="3.625" style="124" customWidth="1"/>
    <col min="8962" max="8962" width="36.375" style="124" customWidth="1"/>
    <col min="8963" max="8963" width="49.125" style="124" customWidth="1"/>
    <col min="8964" max="9216" width="9" style="124"/>
    <col min="9217" max="9217" width="3.625" style="124" customWidth="1"/>
    <col min="9218" max="9218" width="36.375" style="124" customWidth="1"/>
    <col min="9219" max="9219" width="49.125" style="124" customWidth="1"/>
    <col min="9220" max="9472" width="9" style="124"/>
    <col min="9473" max="9473" width="3.625" style="124" customWidth="1"/>
    <col min="9474" max="9474" width="36.375" style="124" customWidth="1"/>
    <col min="9475" max="9475" width="49.125" style="124" customWidth="1"/>
    <col min="9476" max="9728" width="9" style="124"/>
    <col min="9729" max="9729" width="3.625" style="124" customWidth="1"/>
    <col min="9730" max="9730" width="36.375" style="124" customWidth="1"/>
    <col min="9731" max="9731" width="49.125" style="124" customWidth="1"/>
    <col min="9732" max="9984" width="9" style="124"/>
    <col min="9985" max="9985" width="3.625" style="124" customWidth="1"/>
    <col min="9986" max="9986" width="36.375" style="124" customWidth="1"/>
    <col min="9987" max="9987" width="49.125" style="124" customWidth="1"/>
    <col min="9988" max="10240" width="9" style="124"/>
    <col min="10241" max="10241" width="3.625" style="124" customWidth="1"/>
    <col min="10242" max="10242" width="36.375" style="124" customWidth="1"/>
    <col min="10243" max="10243" width="49.125" style="124" customWidth="1"/>
    <col min="10244" max="10496" width="9" style="124"/>
    <col min="10497" max="10497" width="3.625" style="124" customWidth="1"/>
    <col min="10498" max="10498" width="36.375" style="124" customWidth="1"/>
    <col min="10499" max="10499" width="49.125" style="124" customWidth="1"/>
    <col min="10500" max="10752" width="9" style="124"/>
    <col min="10753" max="10753" width="3.625" style="124" customWidth="1"/>
    <col min="10754" max="10754" width="36.375" style="124" customWidth="1"/>
    <col min="10755" max="10755" width="49.125" style="124" customWidth="1"/>
    <col min="10756" max="11008" width="9" style="124"/>
    <col min="11009" max="11009" width="3.625" style="124" customWidth="1"/>
    <col min="11010" max="11010" width="36.375" style="124" customWidth="1"/>
    <col min="11011" max="11011" width="49.125" style="124" customWidth="1"/>
    <col min="11012" max="11264" width="9" style="124"/>
    <col min="11265" max="11265" width="3.625" style="124" customWidth="1"/>
    <col min="11266" max="11266" width="36.375" style="124" customWidth="1"/>
    <col min="11267" max="11267" width="49.125" style="124" customWidth="1"/>
    <col min="11268" max="11520" width="9" style="124"/>
    <col min="11521" max="11521" width="3.625" style="124" customWidth="1"/>
    <col min="11522" max="11522" width="36.375" style="124" customWidth="1"/>
    <col min="11523" max="11523" width="49.125" style="124" customWidth="1"/>
    <col min="11524" max="11776" width="9" style="124"/>
    <col min="11777" max="11777" width="3.625" style="124" customWidth="1"/>
    <col min="11778" max="11778" width="36.375" style="124" customWidth="1"/>
    <col min="11779" max="11779" width="49.125" style="124" customWidth="1"/>
    <col min="11780" max="12032" width="9" style="124"/>
    <col min="12033" max="12033" width="3.625" style="124" customWidth="1"/>
    <col min="12034" max="12034" width="36.375" style="124" customWidth="1"/>
    <col min="12035" max="12035" width="49.125" style="124" customWidth="1"/>
    <col min="12036" max="12288" width="9" style="124"/>
    <col min="12289" max="12289" width="3.625" style="124" customWidth="1"/>
    <col min="12290" max="12290" width="36.375" style="124" customWidth="1"/>
    <col min="12291" max="12291" width="49.125" style="124" customWidth="1"/>
    <col min="12292" max="12544" width="9" style="124"/>
    <col min="12545" max="12545" width="3.625" style="124" customWidth="1"/>
    <col min="12546" max="12546" width="36.375" style="124" customWidth="1"/>
    <col min="12547" max="12547" width="49.125" style="124" customWidth="1"/>
    <col min="12548" max="12800" width="9" style="124"/>
    <col min="12801" max="12801" width="3.625" style="124" customWidth="1"/>
    <col min="12802" max="12802" width="36.375" style="124" customWidth="1"/>
    <col min="12803" max="12803" width="49.125" style="124" customWidth="1"/>
    <col min="12804" max="13056" width="9" style="124"/>
    <col min="13057" max="13057" width="3.625" style="124" customWidth="1"/>
    <col min="13058" max="13058" width="36.375" style="124" customWidth="1"/>
    <col min="13059" max="13059" width="49.125" style="124" customWidth="1"/>
    <col min="13060" max="13312" width="9" style="124"/>
    <col min="13313" max="13313" width="3.625" style="124" customWidth="1"/>
    <col min="13314" max="13314" width="36.375" style="124" customWidth="1"/>
    <col min="13315" max="13315" width="49.125" style="124" customWidth="1"/>
    <col min="13316" max="13568" width="9" style="124"/>
    <col min="13569" max="13569" width="3.625" style="124" customWidth="1"/>
    <col min="13570" max="13570" width="36.375" style="124" customWidth="1"/>
    <col min="13571" max="13571" width="49.125" style="124" customWidth="1"/>
    <col min="13572" max="13824" width="9" style="124"/>
    <col min="13825" max="13825" width="3.625" style="124" customWidth="1"/>
    <col min="13826" max="13826" width="36.375" style="124" customWidth="1"/>
    <col min="13827" max="13827" width="49.125" style="124" customWidth="1"/>
    <col min="13828" max="14080" width="9" style="124"/>
    <col min="14081" max="14081" width="3.625" style="124" customWidth="1"/>
    <col min="14082" max="14082" width="36.375" style="124" customWidth="1"/>
    <col min="14083" max="14083" width="49.125" style="124" customWidth="1"/>
    <col min="14084" max="14336" width="9" style="124"/>
    <col min="14337" max="14337" width="3.625" style="124" customWidth="1"/>
    <col min="14338" max="14338" width="36.375" style="124" customWidth="1"/>
    <col min="14339" max="14339" width="49.125" style="124" customWidth="1"/>
    <col min="14340" max="14592" width="9" style="124"/>
    <col min="14593" max="14593" width="3.625" style="124" customWidth="1"/>
    <col min="14594" max="14594" width="36.375" style="124" customWidth="1"/>
    <col min="14595" max="14595" width="49.125" style="124" customWidth="1"/>
    <col min="14596" max="14848" width="9" style="124"/>
    <col min="14849" max="14849" width="3.625" style="124" customWidth="1"/>
    <col min="14850" max="14850" width="36.375" style="124" customWidth="1"/>
    <col min="14851" max="14851" width="49.125" style="124" customWidth="1"/>
    <col min="14852" max="15104" width="9" style="124"/>
    <col min="15105" max="15105" width="3.625" style="124" customWidth="1"/>
    <col min="15106" max="15106" width="36.375" style="124" customWidth="1"/>
    <col min="15107" max="15107" width="49.125" style="124" customWidth="1"/>
    <col min="15108" max="15360" width="9" style="124"/>
    <col min="15361" max="15361" width="3.625" style="124" customWidth="1"/>
    <col min="15362" max="15362" width="36.375" style="124" customWidth="1"/>
    <col min="15363" max="15363" width="49.125" style="124" customWidth="1"/>
    <col min="15364" max="15616" width="9" style="124"/>
    <col min="15617" max="15617" width="3.625" style="124" customWidth="1"/>
    <col min="15618" max="15618" width="36.375" style="124" customWidth="1"/>
    <col min="15619" max="15619" width="49.125" style="124" customWidth="1"/>
    <col min="15620" max="15872" width="9" style="124"/>
    <col min="15873" max="15873" width="3.625" style="124" customWidth="1"/>
    <col min="15874" max="15874" width="36.375" style="124" customWidth="1"/>
    <col min="15875" max="15875" width="49.125" style="124" customWidth="1"/>
    <col min="15876" max="16128" width="9" style="124"/>
    <col min="16129" max="16129" width="3.625" style="124" customWidth="1"/>
    <col min="16130" max="16130" width="36.375" style="124" customWidth="1"/>
    <col min="16131" max="16131" width="49.125" style="124" customWidth="1"/>
    <col min="16132" max="16384" width="9" style="124"/>
  </cols>
  <sheetData>
    <row r="1" spans="1:3" ht="18" customHeight="1" x14ac:dyDescent="0.15">
      <c r="C1" s="125" t="str">
        <f>'AM8_MPS(input_fridge)'!AC1</f>
        <v>Monitoring Spreadsheet: JCM_ID_AM008_ver02.0</v>
      </c>
    </row>
    <row r="2" spans="1:3" ht="18" customHeight="1" x14ac:dyDescent="0.15">
      <c r="C2" s="125" t="str">
        <f>'AM8_MPS(input_fridge)'!AC2</f>
        <v>Reference Number: ID006</v>
      </c>
    </row>
    <row r="3" spans="1:3" ht="24" customHeight="1" x14ac:dyDescent="0.15">
      <c r="A3" s="317" t="s">
        <v>120</v>
      </c>
      <c r="B3" s="317"/>
      <c r="C3" s="317"/>
    </row>
    <row r="5" spans="1:3" ht="21" customHeight="1" x14ac:dyDescent="0.15">
      <c r="B5" s="126" t="s">
        <v>121</v>
      </c>
      <c r="C5" s="126" t="s">
        <v>215</v>
      </c>
    </row>
    <row r="6" spans="1:3" ht="84.95" customHeight="1" x14ac:dyDescent="0.15">
      <c r="B6" s="249" t="s">
        <v>123</v>
      </c>
      <c r="C6" s="249" t="s">
        <v>124</v>
      </c>
    </row>
    <row r="7" spans="1:3" ht="84.95" customHeight="1" x14ac:dyDescent="0.15">
      <c r="B7" s="249" t="s">
        <v>125</v>
      </c>
      <c r="C7" s="249" t="s">
        <v>286</v>
      </c>
    </row>
    <row r="8" spans="1:3" ht="84.95" customHeight="1" x14ac:dyDescent="0.15">
      <c r="B8" s="83" t="s">
        <v>220</v>
      </c>
      <c r="C8" s="83" t="s">
        <v>221</v>
      </c>
    </row>
    <row r="9" spans="1:3" ht="84.95" customHeight="1" x14ac:dyDescent="0.15">
      <c r="B9" s="83" t="s">
        <v>222</v>
      </c>
      <c r="C9" s="83" t="s">
        <v>223</v>
      </c>
    </row>
    <row r="10" spans="1:3" ht="84.95" customHeight="1" x14ac:dyDescent="0.15">
      <c r="B10" s="83" t="s">
        <v>224</v>
      </c>
      <c r="C10" s="83" t="s">
        <v>568</v>
      </c>
    </row>
    <row r="11" spans="1:3" ht="54" customHeight="1" x14ac:dyDescent="0.15">
      <c r="B11" s="127"/>
      <c r="C11" s="127"/>
    </row>
    <row r="12" spans="1:3" ht="54" customHeight="1" x14ac:dyDescent="0.15">
      <c r="B12" s="127"/>
      <c r="C12" s="127"/>
    </row>
  </sheetData>
  <sheetProtection password="C7C3" sheet="1" objects="1" scenarios="1" formatCells="0" formatRows="0" insertRows="0"/>
  <mergeCells count="1">
    <mergeCell ref="A3:C3"/>
  </mergeCells>
  <phoneticPr fontId="6"/>
  <pageMargins left="0.70866141732283472" right="0.70866141732283472" top="0.74803149606299213" bottom="0.74803149606299213" header="0.31496062992125984" footer="0.31496062992125984"/>
  <pageSetup paperSize="9" orientation="portrait" r:id="rId1"/>
  <headerFooter>
    <oddFooter>&amp;C&amp;"Arial,標準"II-3</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6">
    <tabColor theme="5" tint="0.39997558519241921"/>
  </sheetPr>
  <dimension ref="A1:AC66"/>
  <sheetViews>
    <sheetView view="pageBreakPreview" zoomScale="70" zoomScaleNormal="90" zoomScaleSheetLayoutView="70" workbookViewId="0"/>
  </sheetViews>
  <sheetFormatPr defaultColWidth="9" defaultRowHeight="14.25" x14ac:dyDescent="0.15"/>
  <cols>
    <col min="1" max="1" width="1.625" style="128" customWidth="1"/>
    <col min="2" max="2" width="4.375" style="129" customWidth="1"/>
    <col min="3" max="3" width="21.625" style="130" customWidth="1"/>
    <col min="4" max="4" width="87.625" style="130" customWidth="1"/>
    <col min="5" max="5" width="2.125" style="128" customWidth="1"/>
    <col min="6" max="6" width="4.375" style="129" customWidth="1"/>
    <col min="7" max="7" width="16.375" style="130" customWidth="1"/>
    <col min="8" max="8" width="23.5" style="128" customWidth="1"/>
    <col min="9" max="9" width="23.5" style="130" customWidth="1"/>
    <col min="10" max="10" width="24.375" style="130" customWidth="1"/>
    <col min="11" max="11" width="43.5" style="128" customWidth="1"/>
    <col min="12" max="12" width="47.625" style="128" customWidth="1"/>
    <col min="13" max="13" width="2.125" style="128" customWidth="1"/>
    <col min="14" max="14" width="5.125" style="128" customWidth="1"/>
    <col min="15" max="15" width="21.75" style="128" customWidth="1"/>
    <col min="16" max="18" width="29.5" style="128" customWidth="1"/>
    <col min="19" max="19" width="3.625" style="128" customWidth="1"/>
    <col min="20" max="20" width="9" style="128"/>
    <col min="21" max="21" width="13.25" style="128" customWidth="1"/>
    <col min="22" max="27" width="9" style="128"/>
    <col min="28" max="29" width="42.625" style="128" customWidth="1"/>
    <col min="30" max="16384" width="9" style="128"/>
  </cols>
  <sheetData>
    <row r="1" spans="1:29" ht="18" customHeight="1" x14ac:dyDescent="0.15">
      <c r="AC1" s="131" t="str">
        <f>'AM8_MPS(input_fridge)'!AC1</f>
        <v>Monitoring Spreadsheet: JCM_ID_AM008_ver02.0</v>
      </c>
    </row>
    <row r="2" spans="1:29" ht="18" customHeight="1" x14ac:dyDescent="0.15">
      <c r="K2" s="132"/>
      <c r="L2" s="132"/>
      <c r="M2" s="132"/>
      <c r="N2" s="132"/>
      <c r="O2" s="132"/>
      <c r="P2" s="132"/>
      <c r="Q2" s="132"/>
      <c r="R2" s="132"/>
      <c r="S2" s="132"/>
      <c r="T2" s="132"/>
      <c r="U2" s="132"/>
      <c r="V2" s="132"/>
      <c r="W2" s="132"/>
      <c r="X2" s="132"/>
      <c r="Y2" s="132"/>
      <c r="Z2" s="132"/>
      <c r="AA2" s="132"/>
      <c r="AB2" s="132"/>
      <c r="AC2" s="131" t="str">
        <f>'AM8_MPS(input_fridge)'!AC2</f>
        <v>Reference Number: ID006</v>
      </c>
    </row>
    <row r="3" spans="1:29" s="138" customFormat="1" ht="27.75" customHeight="1" x14ac:dyDescent="0.15">
      <c r="A3" s="133" t="s">
        <v>133</v>
      </c>
      <c r="B3" s="134"/>
      <c r="C3" s="135"/>
      <c r="D3" s="135"/>
      <c r="E3" s="136"/>
      <c r="F3" s="134"/>
      <c r="G3" s="135"/>
      <c r="H3" s="136"/>
      <c r="I3" s="135"/>
      <c r="J3" s="135"/>
      <c r="K3" s="137"/>
      <c r="L3" s="137"/>
      <c r="M3" s="137"/>
      <c r="N3" s="137"/>
      <c r="O3" s="137"/>
      <c r="P3" s="137"/>
      <c r="Q3" s="137"/>
      <c r="R3" s="137"/>
      <c r="S3" s="137"/>
      <c r="T3" s="137"/>
      <c r="U3" s="137"/>
      <c r="V3" s="137"/>
      <c r="W3" s="137"/>
      <c r="X3" s="137"/>
      <c r="Y3" s="137"/>
      <c r="Z3" s="137"/>
      <c r="AA3" s="137"/>
      <c r="AB3" s="137"/>
      <c r="AC3" s="137"/>
    </row>
    <row r="4" spans="1:29" ht="14.25" customHeight="1" x14ac:dyDescent="0.15">
      <c r="A4" s="139" t="s">
        <v>494</v>
      </c>
    </row>
    <row r="5" spans="1:29" ht="18.75" customHeight="1" x14ac:dyDescent="0.15">
      <c r="A5" s="140" t="s">
        <v>497</v>
      </c>
      <c r="B5" s="141"/>
      <c r="F5" s="142" t="s">
        <v>498</v>
      </c>
      <c r="N5" s="139" t="s">
        <v>480</v>
      </c>
      <c r="T5" s="139" t="s">
        <v>481</v>
      </c>
      <c r="U5" s="139"/>
    </row>
    <row r="6" spans="1:29" ht="18.75" customHeight="1" thickBot="1" x14ac:dyDescent="0.2">
      <c r="A6" s="140"/>
      <c r="B6" s="144" t="s">
        <v>3</v>
      </c>
      <c r="C6" s="144" t="s">
        <v>146</v>
      </c>
      <c r="D6" s="250"/>
      <c r="F6" s="142"/>
      <c r="N6" s="139"/>
      <c r="T6" s="319" t="s">
        <v>295</v>
      </c>
      <c r="U6" s="319"/>
      <c r="V6" s="319"/>
      <c r="W6" s="302" t="s">
        <v>338</v>
      </c>
      <c r="X6" s="302"/>
      <c r="Y6" s="302"/>
      <c r="Z6" s="147" t="s">
        <v>17</v>
      </c>
    </row>
    <row r="7" spans="1:29" s="138" customFormat="1" ht="18" customHeight="1" thickBot="1" x14ac:dyDescent="0.2">
      <c r="A7" s="143"/>
      <c r="B7" s="144" t="s">
        <v>4</v>
      </c>
      <c r="C7" s="144" t="s">
        <v>13</v>
      </c>
      <c r="D7" s="145">
        <v>1</v>
      </c>
      <c r="F7" s="146"/>
      <c r="T7" s="320"/>
      <c r="U7" s="320"/>
      <c r="V7" s="321"/>
      <c r="W7" s="303">
        <f>ROUNDDOWN(SUM(P17:P66)+SUM(Q17:Q66)-SUM(R17:R66),0)</f>
        <v>0</v>
      </c>
      <c r="X7" s="304"/>
      <c r="Y7" s="305"/>
      <c r="Z7" s="151" t="s">
        <v>316</v>
      </c>
    </row>
    <row r="8" spans="1:29" s="148" customFormat="1" ht="18" customHeight="1" x14ac:dyDescent="0.15">
      <c r="B8" s="144" t="s">
        <v>5</v>
      </c>
      <c r="C8" s="144" t="s">
        <v>14</v>
      </c>
      <c r="D8" s="149" t="s">
        <v>339</v>
      </c>
      <c r="F8" s="144" t="s">
        <v>3</v>
      </c>
      <c r="G8" s="144" t="s">
        <v>14</v>
      </c>
      <c r="H8" s="149" t="s">
        <v>340</v>
      </c>
      <c r="I8" s="149" t="s">
        <v>341</v>
      </c>
      <c r="J8" s="149" t="s">
        <v>342</v>
      </c>
      <c r="K8" s="150" t="s">
        <v>49</v>
      </c>
      <c r="L8" s="150" t="s">
        <v>343</v>
      </c>
      <c r="N8" s="144" t="s">
        <v>3</v>
      </c>
      <c r="O8" s="144" t="s">
        <v>14</v>
      </c>
      <c r="P8" s="150" t="s">
        <v>344</v>
      </c>
      <c r="Q8" s="150" t="s">
        <v>345</v>
      </c>
      <c r="R8" s="150" t="s">
        <v>482</v>
      </c>
    </row>
    <row r="9" spans="1:29" s="152" customFormat="1" ht="48" customHeight="1" x14ac:dyDescent="0.25">
      <c r="B9" s="144" t="s">
        <v>6</v>
      </c>
      <c r="C9" s="144" t="s">
        <v>15</v>
      </c>
      <c r="D9" s="153" t="s">
        <v>483</v>
      </c>
      <c r="F9" s="144" t="s">
        <v>4</v>
      </c>
      <c r="G9" s="144" t="s">
        <v>15</v>
      </c>
      <c r="H9" s="153" t="s">
        <v>346</v>
      </c>
      <c r="I9" s="153" t="s">
        <v>347</v>
      </c>
      <c r="J9" s="153" t="s">
        <v>484</v>
      </c>
      <c r="K9" s="153" t="s">
        <v>348</v>
      </c>
      <c r="L9" s="153" t="s">
        <v>349</v>
      </c>
      <c r="N9" s="306" t="s">
        <v>4</v>
      </c>
      <c r="O9" s="306" t="s">
        <v>15</v>
      </c>
      <c r="P9" s="307" t="s">
        <v>496</v>
      </c>
      <c r="Q9" s="307" t="s">
        <v>350</v>
      </c>
      <c r="R9" s="307" t="s">
        <v>351</v>
      </c>
      <c r="T9" s="154" t="s">
        <v>297</v>
      </c>
      <c r="U9" s="128"/>
      <c r="V9" s="128"/>
      <c r="W9" s="128"/>
      <c r="X9" s="128"/>
      <c r="Y9" s="128"/>
      <c r="Z9" s="128"/>
      <c r="AA9" s="128"/>
      <c r="AB9" s="128"/>
    </row>
    <row r="10" spans="1:29" s="152" customFormat="1" ht="18" customHeight="1" x14ac:dyDescent="0.15">
      <c r="B10" s="144" t="s">
        <v>8</v>
      </c>
      <c r="C10" s="144" t="s">
        <v>17</v>
      </c>
      <c r="D10" s="153" t="s">
        <v>26</v>
      </c>
      <c r="F10" s="144" t="s">
        <v>6</v>
      </c>
      <c r="G10" s="144" t="s">
        <v>17</v>
      </c>
      <c r="H10" s="153" t="s">
        <v>352</v>
      </c>
      <c r="I10" s="153" t="s">
        <v>352</v>
      </c>
      <c r="J10" s="153" t="s">
        <v>353</v>
      </c>
      <c r="K10" s="153" t="s">
        <v>354</v>
      </c>
      <c r="L10" s="153" t="s">
        <v>355</v>
      </c>
      <c r="N10" s="306"/>
      <c r="O10" s="306"/>
      <c r="P10" s="307"/>
      <c r="Q10" s="307"/>
      <c r="R10" s="307"/>
      <c r="T10" s="155" t="s">
        <v>298</v>
      </c>
      <c r="U10" s="156" t="s">
        <v>299</v>
      </c>
      <c r="V10" s="157"/>
      <c r="W10" s="158"/>
      <c r="X10" s="158"/>
      <c r="Y10" s="158"/>
      <c r="Z10" s="158"/>
      <c r="AA10" s="158"/>
      <c r="AB10" s="158"/>
      <c r="AC10" s="159"/>
    </row>
    <row r="11" spans="1:29" s="152" customFormat="1" ht="18" customHeight="1" x14ac:dyDescent="0.15">
      <c r="B11" s="144" t="s">
        <v>9</v>
      </c>
      <c r="C11" s="144" t="s">
        <v>18</v>
      </c>
      <c r="D11" s="160" t="s">
        <v>27</v>
      </c>
      <c r="F11" s="306" t="s">
        <v>7</v>
      </c>
      <c r="G11" s="306" t="s">
        <v>19</v>
      </c>
      <c r="H11" s="318" t="str">
        <f>IF('AM8_MPS(input_fridge)'!H10&gt;0,'AM8_MPS(input_fridge)'!H10,"")</f>
        <v>The specifications of the project fridge showcase and condensing unit for quotation or the factory acceptance test data by manufacturer.</v>
      </c>
      <c r="I11" s="318" t="str">
        <f>IF('AM8_MPS(input_fridge)'!I10&gt;0,'AM8_MPS(input_fridge)'!I10,"")</f>
        <v>The default values set in this methodology corresponding to the type and rated volume of the project fridge showcase</v>
      </c>
      <c r="J11" s="318" t="str">
        <f>IF('AM8_MPS(input_fridge)'!J10&gt;0,'AM8_MPS(input_fridge)'!J10,"")</f>
        <v>The specifications of the project fridge showcase for quotation or the factory acceptance test data by manufacturer.</v>
      </c>
      <c r="K11" s="318" t="str">
        <f>IF('AM8_MPS(input_fridge)'!K10&gt;0,'AM8_MPS(input_fridge)'!K10,"")</f>
        <v>[For grid electricity]
The most recent value available at the time of validation is applied and fixed for the monitoring period thereafter. The data is sourced from “Emission Factors of Electricity Interconnection Systems”, National Committee on Clean Development Mechanism (Indonesian DNA for CDM), based on data obtained by Directorate General of Electricity, Ministry of Energy and Mineral Resources, Indonesia, unless otherwise instructed by the Joint Committee."
[For captive electricity]
CDM approved small scale methodology AMS-I.A</v>
      </c>
      <c r="L11" s="318" t="str">
        <f>IF('AM8_MPS(input_fridge)'!L10&gt;0,'AM8_MPS(input_fridge)'!L10,"")</f>
        <v xml:space="preserve">The latest version of approved JCM methodology ID_AM004:   
* The default COP values may be revised as to the revision of the approved JCM methodology ID_AM004.
</v>
      </c>
      <c r="N11" s="306"/>
      <c r="O11" s="306"/>
      <c r="P11" s="307"/>
      <c r="Q11" s="307"/>
      <c r="R11" s="307"/>
      <c r="T11" s="155" t="s">
        <v>210</v>
      </c>
      <c r="U11" s="156" t="s">
        <v>335</v>
      </c>
      <c r="V11" s="157"/>
      <c r="W11" s="158"/>
      <c r="X11" s="158"/>
      <c r="Y11" s="158"/>
      <c r="Z11" s="158"/>
      <c r="AA11" s="158"/>
      <c r="AB11" s="158"/>
      <c r="AC11" s="159"/>
    </row>
    <row r="12" spans="1:29" s="152" customFormat="1" ht="18" customHeight="1" x14ac:dyDescent="0.15">
      <c r="B12" s="144" t="s">
        <v>10</v>
      </c>
      <c r="C12" s="144" t="s">
        <v>19</v>
      </c>
      <c r="D12" s="160" t="s">
        <v>28</v>
      </c>
      <c r="F12" s="306"/>
      <c r="G12" s="306"/>
      <c r="H12" s="318"/>
      <c r="I12" s="318"/>
      <c r="J12" s="318"/>
      <c r="K12" s="318"/>
      <c r="L12" s="318"/>
      <c r="N12" s="306"/>
      <c r="O12" s="306"/>
      <c r="P12" s="307"/>
      <c r="Q12" s="307"/>
      <c r="R12" s="307"/>
      <c r="T12" s="155" t="s">
        <v>27</v>
      </c>
      <c r="U12" s="156" t="s">
        <v>212</v>
      </c>
      <c r="V12" s="157"/>
      <c r="W12" s="158"/>
      <c r="X12" s="158"/>
      <c r="Y12" s="158"/>
      <c r="Z12" s="158"/>
      <c r="AA12" s="158"/>
      <c r="AB12" s="158"/>
      <c r="AC12" s="161"/>
    </row>
    <row r="13" spans="1:29" s="152" customFormat="1" ht="300" customHeight="1" x14ac:dyDescent="0.15">
      <c r="B13" s="144" t="s">
        <v>11</v>
      </c>
      <c r="C13" s="144" t="s">
        <v>20</v>
      </c>
      <c r="D13" s="162" t="s">
        <v>359</v>
      </c>
      <c r="F13" s="306"/>
      <c r="G13" s="306"/>
      <c r="H13" s="318"/>
      <c r="I13" s="318"/>
      <c r="J13" s="318"/>
      <c r="K13" s="318"/>
      <c r="L13" s="318"/>
      <c r="N13" s="306"/>
      <c r="O13" s="306"/>
      <c r="P13" s="307"/>
      <c r="Q13" s="307"/>
      <c r="R13" s="307"/>
      <c r="T13" s="128"/>
      <c r="U13" s="128"/>
      <c r="V13" s="128"/>
      <c r="W13" s="128"/>
      <c r="X13" s="128"/>
      <c r="Y13" s="128"/>
      <c r="Z13" s="128"/>
      <c r="AA13" s="128"/>
      <c r="AB13" s="128"/>
    </row>
    <row r="14" spans="1:29" s="152" customFormat="1" ht="18" customHeight="1" x14ac:dyDescent="0.15">
      <c r="B14" s="144" t="s">
        <v>12</v>
      </c>
      <c r="C14" s="144" t="s">
        <v>21</v>
      </c>
      <c r="D14" s="160" t="s">
        <v>30</v>
      </c>
      <c r="F14" s="306" t="s">
        <v>8</v>
      </c>
      <c r="G14" s="306" t="s">
        <v>22</v>
      </c>
      <c r="H14" s="322" t="str">
        <f>IF('AM8_MPS(input_fridge)'!H13&gt;0,'AM8_MPS(input_fridge)'!H13,"")</f>
        <v/>
      </c>
      <c r="I14" s="322" t="str">
        <f>IF('AM8_MPS(input_fridge)'!I13&gt;0,'AM8_MPS(input_fridge)'!I13,"")</f>
        <v/>
      </c>
      <c r="J14" s="322" t="str">
        <f>IF('AM8_MPS(input_fridge)'!J13&gt;0,'AM8_MPS(input_fridge)'!J13,"")</f>
        <v/>
      </c>
      <c r="K14" s="324" t="str">
        <f>IF('AM8_MPS(input_fridge)'!K13&gt;0,'AM8_MPS(input_fridge)'!K13,"")</f>
        <v/>
      </c>
      <c r="L14" s="324" t="str">
        <f>IF('AM8_MPS(input_fridge)'!L13&gt;0,'AM8_MPS(input_fridge)'!L13,"")</f>
        <v/>
      </c>
      <c r="N14" s="306" t="s">
        <v>6</v>
      </c>
      <c r="O14" s="306" t="s">
        <v>17</v>
      </c>
      <c r="P14" s="307" t="s">
        <v>316</v>
      </c>
      <c r="Q14" s="307" t="s">
        <v>316</v>
      </c>
      <c r="R14" s="307" t="s">
        <v>316</v>
      </c>
    </row>
    <row r="15" spans="1:29" s="152" customFormat="1" ht="18" customHeight="1" x14ac:dyDescent="0.15">
      <c r="B15" s="144" t="s">
        <v>145</v>
      </c>
      <c r="C15" s="144" t="s">
        <v>22</v>
      </c>
      <c r="D15" s="163"/>
      <c r="F15" s="306"/>
      <c r="G15" s="306"/>
      <c r="H15" s="323"/>
      <c r="I15" s="323"/>
      <c r="J15" s="323"/>
      <c r="K15" s="325"/>
      <c r="L15" s="325"/>
      <c r="N15" s="306"/>
      <c r="O15" s="306"/>
      <c r="P15" s="307"/>
      <c r="Q15" s="307"/>
      <c r="R15" s="307"/>
    </row>
    <row r="16" spans="1:29" s="152" customFormat="1" ht="15" x14ac:dyDescent="0.15">
      <c r="B16" s="164" t="s">
        <v>485</v>
      </c>
      <c r="C16" s="308" t="s">
        <v>486</v>
      </c>
      <c r="D16" s="308"/>
      <c r="F16" s="164" t="s">
        <v>361</v>
      </c>
      <c r="G16" s="308" t="s">
        <v>487</v>
      </c>
      <c r="H16" s="308"/>
      <c r="I16" s="308"/>
      <c r="J16" s="308"/>
      <c r="K16" s="308"/>
      <c r="L16" s="308"/>
      <c r="N16" s="164" t="s">
        <v>361</v>
      </c>
      <c r="O16" s="308" t="s">
        <v>487</v>
      </c>
      <c r="P16" s="308"/>
      <c r="Q16" s="308"/>
      <c r="R16" s="308"/>
    </row>
    <row r="17" spans="2:28" s="152" customFormat="1" ht="15" customHeight="1" x14ac:dyDescent="0.15">
      <c r="B17" s="165"/>
      <c r="C17" s="144" t="s">
        <v>499</v>
      </c>
      <c r="D17" s="166"/>
      <c r="F17" s="165"/>
      <c r="G17" s="144" t="s">
        <v>499</v>
      </c>
      <c r="H17" s="251">
        <f>IF('AM8_MPS(input_fridge)'!H16&gt;0,'AM8_MPS(input_fridge)'!H16,"")</f>
        <v>0.39073170731707318</v>
      </c>
      <c r="I17" s="251">
        <f>IF('AM8_MPS(input_fridge)'!I16&gt;0,'AM8_MPS(input_fridge)'!I16,"")</f>
        <v>0.73</v>
      </c>
      <c r="J17" s="251">
        <f>IF('AM8_MPS(input_fridge)'!J16&gt;0,'AM8_MPS(input_fridge)'!J16,"")</f>
        <v>0.7115853658536585</v>
      </c>
      <c r="K17" s="251">
        <f>IF('AM8_MPS(input_fridge)'!K16&gt;0,'AM8_MPS(input_fridge)'!K16,"")</f>
        <v>0.8</v>
      </c>
      <c r="L17" s="251">
        <f>IF('AM8_MPS(input_fridge)'!L16&gt;0,'AM8_MPS(input_fridge)'!L16,"")</f>
        <v>3.32</v>
      </c>
      <c r="N17" s="165"/>
      <c r="O17" s="144" t="s">
        <v>499</v>
      </c>
      <c r="P17" s="172">
        <f>IF(ISERROR(D17*H17/I17*K17),0,(D17*H17/I17*K17))</f>
        <v>0</v>
      </c>
      <c r="Q17" s="172">
        <f>IF(ISERROR(((D17*H17/I17)+(D17*J17))/L17*K17),0,(((D17*H17/I17)+(D17*J17))/L17*K17))</f>
        <v>0</v>
      </c>
      <c r="R17" s="173">
        <f>IF(ISERROR(D17*K17),0,(D17*K17))</f>
        <v>0</v>
      </c>
      <c r="T17" s="128"/>
      <c r="U17" s="128"/>
      <c r="V17" s="128"/>
      <c r="W17" s="128"/>
      <c r="X17" s="128"/>
      <c r="Y17" s="128"/>
      <c r="Z17" s="128"/>
      <c r="AA17" s="128"/>
      <c r="AB17" s="128"/>
    </row>
    <row r="18" spans="2:28" s="152" customFormat="1" ht="15" customHeight="1" x14ac:dyDescent="0.15">
      <c r="B18" s="165"/>
      <c r="C18" s="144" t="s">
        <v>362</v>
      </c>
      <c r="D18" s="166"/>
      <c r="F18" s="165"/>
      <c r="G18" s="144" t="s">
        <v>362</v>
      </c>
      <c r="H18" s="251">
        <f>IF('AM8_MPS(input_fridge)'!H17&gt;0,'AM8_MPS(input_fridge)'!H17,"")</f>
        <v>1.8374999999999997</v>
      </c>
      <c r="I18" s="251">
        <f>IF('AM8_MPS(input_fridge)'!I17&gt;0,'AM8_MPS(input_fridge)'!I17,"")</f>
        <v>2.2400000000000002</v>
      </c>
      <c r="J18" s="251">
        <f>IF('AM8_MPS(input_fridge)'!J17&gt;0,'AM8_MPS(input_fridge)'!J17,"")</f>
        <v>0.35243902439024388</v>
      </c>
      <c r="K18" s="251">
        <f>IF('AM8_MPS(input_fridge)'!K17&gt;0,'AM8_MPS(input_fridge)'!K17,"")</f>
        <v>0.8</v>
      </c>
      <c r="L18" s="251">
        <f>IF('AM8_MPS(input_fridge)'!L17&gt;0,'AM8_MPS(input_fridge)'!L17,"")</f>
        <v>3.32</v>
      </c>
      <c r="N18" s="165"/>
      <c r="O18" s="144" t="s">
        <v>362</v>
      </c>
      <c r="P18" s="172">
        <f>IF(ISERROR(D18*H18/I18*K18),0,(D18*H18/I18*K18))</f>
        <v>0</v>
      </c>
      <c r="Q18" s="172">
        <f>IF(ISERROR(((D18*H18/I18)+(D18*J18))/L18*K18),0,(((D18*H18/I18)+(D18*J18))/L18*K18))</f>
        <v>0</v>
      </c>
      <c r="R18" s="173">
        <f t="shared" ref="R18:R66" si="0">IF(ISERROR(D18*K18),0,(D18*K18))</f>
        <v>0</v>
      </c>
      <c r="T18" s="128"/>
      <c r="U18" s="128"/>
      <c r="V18" s="128"/>
      <c r="W18" s="128"/>
      <c r="X18" s="128"/>
      <c r="Y18" s="128"/>
      <c r="Z18" s="128"/>
      <c r="AA18" s="128"/>
      <c r="AB18" s="128"/>
    </row>
    <row r="19" spans="2:28" s="152" customFormat="1" ht="15" customHeight="1" x14ac:dyDescent="0.15">
      <c r="B19" s="165"/>
      <c r="C19" s="144" t="s">
        <v>363</v>
      </c>
      <c r="D19" s="166"/>
      <c r="F19" s="165"/>
      <c r="G19" s="144" t="s">
        <v>363</v>
      </c>
      <c r="H19" s="251" t="str">
        <f>IF('AM8_MPS(input_fridge)'!H18&gt;0,'AM8_MPS(input_fridge)'!H18,"")</f>
        <v/>
      </c>
      <c r="I19" s="251" t="str">
        <f>IF('AM8_MPS(input_fridge)'!I18&gt;0,'AM8_MPS(input_fridge)'!I18,"")</f>
        <v/>
      </c>
      <c r="J19" s="251" t="str">
        <f>IF('AM8_MPS(input_fridge)'!J18&gt;0,'AM8_MPS(input_fridge)'!J18,"")</f>
        <v/>
      </c>
      <c r="K19" s="251" t="str">
        <f>IF('AM8_MPS(input_fridge)'!K18&gt;0,'AM8_MPS(input_fridge)'!K18,"")</f>
        <v/>
      </c>
      <c r="L19" s="251" t="str">
        <f>IF('AM8_MPS(input_fridge)'!L18&gt;0,'AM8_MPS(input_fridge)'!L18,"")</f>
        <v/>
      </c>
      <c r="N19" s="165"/>
      <c r="O19" s="144" t="s">
        <v>363</v>
      </c>
      <c r="P19" s="172">
        <f t="shared" ref="P19:P66" si="1">IF(ISERROR(D19*H19/I19*K19),0,(D19*H19/I19*K19))</f>
        <v>0</v>
      </c>
      <c r="Q19" s="172">
        <f t="shared" ref="Q19:Q66" si="2">IF(ISERROR(((D19*H19/I19)+(D19*J19))/L19*K19),0,(((D19*H19/I19)+(D19*J19))/L19*K19))</f>
        <v>0</v>
      </c>
      <c r="R19" s="173">
        <f t="shared" si="0"/>
        <v>0</v>
      </c>
      <c r="T19" s="128"/>
      <c r="U19" s="128"/>
      <c r="V19" s="128"/>
      <c r="W19" s="128"/>
      <c r="X19" s="128"/>
      <c r="Y19" s="128"/>
      <c r="Z19" s="128"/>
      <c r="AA19" s="128"/>
      <c r="AB19" s="128"/>
    </row>
    <row r="20" spans="2:28" s="152" customFormat="1" ht="15" customHeight="1" x14ac:dyDescent="0.15">
      <c r="B20" s="165"/>
      <c r="C20" s="144" t="s">
        <v>364</v>
      </c>
      <c r="D20" s="175"/>
      <c r="F20" s="165"/>
      <c r="G20" s="144" t="s">
        <v>364</v>
      </c>
      <c r="H20" s="251" t="str">
        <f>IF('AM8_MPS(input_fridge)'!H19&gt;0,'AM8_MPS(input_fridge)'!H19,"")</f>
        <v/>
      </c>
      <c r="I20" s="251" t="str">
        <f>IF('AM8_MPS(input_fridge)'!I19&gt;0,'AM8_MPS(input_fridge)'!I19,"")</f>
        <v/>
      </c>
      <c r="J20" s="251" t="str">
        <f>IF('AM8_MPS(input_fridge)'!J19&gt;0,'AM8_MPS(input_fridge)'!J19,"")</f>
        <v/>
      </c>
      <c r="K20" s="251" t="str">
        <f>IF('AM8_MPS(input_fridge)'!K19&gt;0,'AM8_MPS(input_fridge)'!K19,"")</f>
        <v/>
      </c>
      <c r="L20" s="251" t="str">
        <f>IF('AM8_MPS(input_fridge)'!L19&gt;0,'AM8_MPS(input_fridge)'!L19,"")</f>
        <v/>
      </c>
      <c r="N20" s="165"/>
      <c r="O20" s="144" t="s">
        <v>364</v>
      </c>
      <c r="P20" s="172">
        <f t="shared" si="1"/>
        <v>0</v>
      </c>
      <c r="Q20" s="172">
        <f t="shared" si="2"/>
        <v>0</v>
      </c>
      <c r="R20" s="173">
        <f t="shared" si="0"/>
        <v>0</v>
      </c>
      <c r="T20" s="128"/>
      <c r="U20" s="128"/>
      <c r="V20" s="128"/>
      <c r="W20" s="128"/>
      <c r="X20" s="128"/>
      <c r="Y20" s="128"/>
      <c r="Z20" s="128"/>
      <c r="AA20" s="128"/>
      <c r="AB20" s="128"/>
    </row>
    <row r="21" spans="2:28" s="152" customFormat="1" ht="15" customHeight="1" x14ac:dyDescent="0.15">
      <c r="B21" s="165"/>
      <c r="C21" s="144" t="s">
        <v>365</v>
      </c>
      <c r="D21" s="175"/>
      <c r="F21" s="165"/>
      <c r="G21" s="144" t="s">
        <v>365</v>
      </c>
      <c r="H21" s="251" t="str">
        <f>IF('AM8_MPS(input_fridge)'!H20&gt;0,'AM8_MPS(input_fridge)'!H20,"")</f>
        <v/>
      </c>
      <c r="I21" s="251" t="str">
        <f>IF('AM8_MPS(input_fridge)'!I20&gt;0,'AM8_MPS(input_fridge)'!I20,"")</f>
        <v/>
      </c>
      <c r="J21" s="251" t="str">
        <f>IF('AM8_MPS(input_fridge)'!J20&gt;0,'AM8_MPS(input_fridge)'!J20,"")</f>
        <v/>
      </c>
      <c r="K21" s="251" t="str">
        <f>IF('AM8_MPS(input_fridge)'!K20&gt;0,'AM8_MPS(input_fridge)'!K20,"")</f>
        <v/>
      </c>
      <c r="L21" s="251" t="str">
        <f>IF('AM8_MPS(input_fridge)'!L20&gt;0,'AM8_MPS(input_fridge)'!L20,"")</f>
        <v/>
      </c>
      <c r="N21" s="165"/>
      <c r="O21" s="144" t="s">
        <v>365</v>
      </c>
      <c r="P21" s="172">
        <f t="shared" si="1"/>
        <v>0</v>
      </c>
      <c r="Q21" s="172">
        <f t="shared" si="2"/>
        <v>0</v>
      </c>
      <c r="R21" s="173">
        <f t="shared" si="0"/>
        <v>0</v>
      </c>
      <c r="T21" s="128"/>
      <c r="U21" s="128"/>
      <c r="V21" s="128"/>
      <c r="W21" s="128"/>
      <c r="X21" s="128"/>
      <c r="Y21" s="128"/>
      <c r="Z21" s="128"/>
      <c r="AA21" s="128"/>
      <c r="AB21" s="128"/>
    </row>
    <row r="22" spans="2:28" s="152" customFormat="1" ht="15" customHeight="1" x14ac:dyDescent="0.15">
      <c r="B22" s="165"/>
      <c r="C22" s="144" t="s">
        <v>366</v>
      </c>
      <c r="D22" s="175"/>
      <c r="F22" s="165"/>
      <c r="G22" s="144" t="s">
        <v>366</v>
      </c>
      <c r="H22" s="251" t="str">
        <f>IF('AM8_MPS(input_fridge)'!H21&gt;0,'AM8_MPS(input_fridge)'!H21,"")</f>
        <v/>
      </c>
      <c r="I22" s="251" t="str">
        <f>IF('AM8_MPS(input_fridge)'!I21&gt;0,'AM8_MPS(input_fridge)'!I21,"")</f>
        <v/>
      </c>
      <c r="J22" s="251" t="str">
        <f>IF('AM8_MPS(input_fridge)'!J21&gt;0,'AM8_MPS(input_fridge)'!J21,"")</f>
        <v/>
      </c>
      <c r="K22" s="251" t="str">
        <f>IF('AM8_MPS(input_fridge)'!K21&gt;0,'AM8_MPS(input_fridge)'!K21,"")</f>
        <v/>
      </c>
      <c r="L22" s="251" t="str">
        <f>IF('AM8_MPS(input_fridge)'!L21&gt;0,'AM8_MPS(input_fridge)'!L21,"")</f>
        <v/>
      </c>
      <c r="N22" s="165"/>
      <c r="O22" s="144" t="s">
        <v>366</v>
      </c>
      <c r="P22" s="172">
        <f t="shared" si="1"/>
        <v>0</v>
      </c>
      <c r="Q22" s="172">
        <f t="shared" si="2"/>
        <v>0</v>
      </c>
      <c r="R22" s="173">
        <f t="shared" si="0"/>
        <v>0</v>
      </c>
      <c r="T22" s="128"/>
      <c r="U22" s="128"/>
      <c r="V22" s="128"/>
      <c r="W22" s="128"/>
      <c r="X22" s="128"/>
      <c r="Y22" s="128"/>
      <c r="Z22" s="128"/>
      <c r="AA22" s="128"/>
      <c r="AB22" s="128"/>
    </row>
    <row r="23" spans="2:28" s="152" customFormat="1" ht="15" customHeight="1" x14ac:dyDescent="0.15">
      <c r="B23" s="165"/>
      <c r="C23" s="144" t="s">
        <v>367</v>
      </c>
      <c r="D23" s="175"/>
      <c r="F23" s="165"/>
      <c r="G23" s="144" t="s">
        <v>367</v>
      </c>
      <c r="H23" s="251" t="str">
        <f>IF('AM8_MPS(input_fridge)'!H22&gt;0,'AM8_MPS(input_fridge)'!H22,"")</f>
        <v/>
      </c>
      <c r="I23" s="251" t="str">
        <f>IF('AM8_MPS(input_fridge)'!I22&gt;0,'AM8_MPS(input_fridge)'!I22,"")</f>
        <v/>
      </c>
      <c r="J23" s="251" t="str">
        <f>IF('AM8_MPS(input_fridge)'!J22&gt;0,'AM8_MPS(input_fridge)'!J22,"")</f>
        <v/>
      </c>
      <c r="K23" s="251" t="str">
        <f>IF('AM8_MPS(input_fridge)'!K22&gt;0,'AM8_MPS(input_fridge)'!K22,"")</f>
        <v/>
      </c>
      <c r="L23" s="251" t="str">
        <f>IF('AM8_MPS(input_fridge)'!L22&gt;0,'AM8_MPS(input_fridge)'!L22,"")</f>
        <v/>
      </c>
      <c r="N23" s="165"/>
      <c r="O23" s="144" t="s">
        <v>367</v>
      </c>
      <c r="P23" s="172">
        <f t="shared" si="1"/>
        <v>0</v>
      </c>
      <c r="Q23" s="172">
        <f t="shared" si="2"/>
        <v>0</v>
      </c>
      <c r="R23" s="173">
        <f t="shared" si="0"/>
        <v>0</v>
      </c>
      <c r="T23" s="128"/>
      <c r="U23" s="128"/>
      <c r="V23" s="128"/>
      <c r="W23" s="128"/>
      <c r="X23" s="128"/>
      <c r="Y23" s="128"/>
      <c r="Z23" s="128"/>
      <c r="AA23" s="128"/>
      <c r="AB23" s="128"/>
    </row>
    <row r="24" spans="2:28" s="152" customFormat="1" ht="15" customHeight="1" x14ac:dyDescent="0.15">
      <c r="B24" s="165"/>
      <c r="C24" s="144" t="s">
        <v>368</v>
      </c>
      <c r="D24" s="175"/>
      <c r="F24" s="165"/>
      <c r="G24" s="144" t="s">
        <v>368</v>
      </c>
      <c r="H24" s="251" t="str">
        <f>IF('AM8_MPS(input_fridge)'!H23&gt;0,'AM8_MPS(input_fridge)'!H23,"")</f>
        <v/>
      </c>
      <c r="I24" s="251" t="str">
        <f>IF('AM8_MPS(input_fridge)'!I23&gt;0,'AM8_MPS(input_fridge)'!I23,"")</f>
        <v/>
      </c>
      <c r="J24" s="251" t="str">
        <f>IF('AM8_MPS(input_fridge)'!J23&gt;0,'AM8_MPS(input_fridge)'!J23,"")</f>
        <v/>
      </c>
      <c r="K24" s="251" t="str">
        <f>IF('AM8_MPS(input_fridge)'!K23&gt;0,'AM8_MPS(input_fridge)'!K23,"")</f>
        <v/>
      </c>
      <c r="L24" s="251" t="str">
        <f>IF('AM8_MPS(input_fridge)'!L23&gt;0,'AM8_MPS(input_fridge)'!L23,"")</f>
        <v/>
      </c>
      <c r="N24" s="165"/>
      <c r="O24" s="144" t="s">
        <v>368</v>
      </c>
      <c r="P24" s="172">
        <f t="shared" si="1"/>
        <v>0</v>
      </c>
      <c r="Q24" s="172">
        <f t="shared" si="2"/>
        <v>0</v>
      </c>
      <c r="R24" s="173">
        <f t="shared" si="0"/>
        <v>0</v>
      </c>
      <c r="T24" s="128"/>
      <c r="U24" s="128"/>
      <c r="V24" s="128"/>
      <c r="W24" s="128"/>
      <c r="X24" s="128"/>
      <c r="Y24" s="128"/>
      <c r="Z24" s="128"/>
      <c r="AA24" s="128"/>
      <c r="AB24" s="128"/>
    </row>
    <row r="25" spans="2:28" s="152" customFormat="1" ht="15" customHeight="1" x14ac:dyDescent="0.15">
      <c r="B25" s="165"/>
      <c r="C25" s="144" t="s">
        <v>369</v>
      </c>
      <c r="D25" s="175"/>
      <c r="F25" s="165"/>
      <c r="G25" s="144" t="s">
        <v>369</v>
      </c>
      <c r="H25" s="251" t="str">
        <f>IF('AM8_MPS(input_fridge)'!H24&gt;0,'AM8_MPS(input_fridge)'!H24,"")</f>
        <v/>
      </c>
      <c r="I25" s="251" t="str">
        <f>IF('AM8_MPS(input_fridge)'!I24&gt;0,'AM8_MPS(input_fridge)'!I24,"")</f>
        <v/>
      </c>
      <c r="J25" s="251" t="str">
        <f>IF('AM8_MPS(input_fridge)'!J24&gt;0,'AM8_MPS(input_fridge)'!J24,"")</f>
        <v/>
      </c>
      <c r="K25" s="251" t="str">
        <f>IF('AM8_MPS(input_fridge)'!K24&gt;0,'AM8_MPS(input_fridge)'!K24,"")</f>
        <v/>
      </c>
      <c r="L25" s="251" t="str">
        <f>IF('AM8_MPS(input_fridge)'!L24&gt;0,'AM8_MPS(input_fridge)'!L24,"")</f>
        <v/>
      </c>
      <c r="N25" s="165"/>
      <c r="O25" s="144" t="s">
        <v>369</v>
      </c>
      <c r="P25" s="172">
        <f t="shared" si="1"/>
        <v>0</v>
      </c>
      <c r="Q25" s="172">
        <f t="shared" si="2"/>
        <v>0</v>
      </c>
      <c r="R25" s="173">
        <f t="shared" si="0"/>
        <v>0</v>
      </c>
      <c r="T25" s="128"/>
      <c r="U25" s="128"/>
      <c r="V25" s="128"/>
      <c r="W25" s="128"/>
      <c r="X25" s="128"/>
      <c r="Y25" s="128"/>
      <c r="Z25" s="128"/>
      <c r="AA25" s="128"/>
      <c r="AB25" s="128"/>
    </row>
    <row r="26" spans="2:28" s="152" customFormat="1" ht="15" customHeight="1" x14ac:dyDescent="0.15">
      <c r="B26" s="165"/>
      <c r="C26" s="144" t="s">
        <v>370</v>
      </c>
      <c r="D26" s="175"/>
      <c r="F26" s="165"/>
      <c r="G26" s="144" t="s">
        <v>370</v>
      </c>
      <c r="H26" s="251" t="str">
        <f>IF('AM8_MPS(input_fridge)'!H25&gt;0,'AM8_MPS(input_fridge)'!H25,"")</f>
        <v/>
      </c>
      <c r="I26" s="251" t="str">
        <f>IF('AM8_MPS(input_fridge)'!I25&gt;0,'AM8_MPS(input_fridge)'!I25,"")</f>
        <v/>
      </c>
      <c r="J26" s="251" t="str">
        <f>IF('AM8_MPS(input_fridge)'!J25&gt;0,'AM8_MPS(input_fridge)'!J25,"")</f>
        <v/>
      </c>
      <c r="K26" s="251" t="str">
        <f>IF('AM8_MPS(input_fridge)'!K25&gt;0,'AM8_MPS(input_fridge)'!K25,"")</f>
        <v/>
      </c>
      <c r="L26" s="251" t="str">
        <f>IF('AM8_MPS(input_fridge)'!L25&gt;0,'AM8_MPS(input_fridge)'!L25,"")</f>
        <v/>
      </c>
      <c r="N26" s="165"/>
      <c r="O26" s="144" t="s">
        <v>370</v>
      </c>
      <c r="P26" s="172">
        <f t="shared" si="1"/>
        <v>0</v>
      </c>
      <c r="Q26" s="172">
        <f t="shared" si="2"/>
        <v>0</v>
      </c>
      <c r="R26" s="173">
        <f t="shared" si="0"/>
        <v>0</v>
      </c>
      <c r="T26" s="128"/>
      <c r="U26" s="128"/>
      <c r="V26" s="128"/>
      <c r="W26" s="128"/>
      <c r="X26" s="128"/>
      <c r="Y26" s="128"/>
      <c r="Z26" s="128"/>
      <c r="AA26" s="128"/>
      <c r="AB26" s="128"/>
    </row>
    <row r="27" spans="2:28" s="152" customFormat="1" ht="15" customHeight="1" x14ac:dyDescent="0.15">
      <c r="B27" s="165"/>
      <c r="C27" s="144" t="s">
        <v>371</v>
      </c>
      <c r="D27" s="175"/>
      <c r="F27" s="165"/>
      <c r="G27" s="144" t="s">
        <v>371</v>
      </c>
      <c r="H27" s="251" t="str">
        <f>IF('AM8_MPS(input_fridge)'!H26&gt;0,'AM8_MPS(input_fridge)'!H26,"")</f>
        <v/>
      </c>
      <c r="I27" s="251" t="str">
        <f>IF('AM8_MPS(input_fridge)'!I26&gt;0,'AM8_MPS(input_fridge)'!I26,"")</f>
        <v/>
      </c>
      <c r="J27" s="251" t="str">
        <f>IF('AM8_MPS(input_fridge)'!J26&gt;0,'AM8_MPS(input_fridge)'!J26,"")</f>
        <v/>
      </c>
      <c r="K27" s="251" t="str">
        <f>IF('AM8_MPS(input_fridge)'!K26&gt;0,'AM8_MPS(input_fridge)'!K26,"")</f>
        <v/>
      </c>
      <c r="L27" s="251" t="str">
        <f>IF('AM8_MPS(input_fridge)'!L26&gt;0,'AM8_MPS(input_fridge)'!L26,"")</f>
        <v/>
      </c>
      <c r="N27" s="165"/>
      <c r="O27" s="144" t="s">
        <v>371</v>
      </c>
      <c r="P27" s="172">
        <f t="shared" si="1"/>
        <v>0</v>
      </c>
      <c r="Q27" s="172">
        <f t="shared" si="2"/>
        <v>0</v>
      </c>
      <c r="R27" s="173">
        <f t="shared" si="0"/>
        <v>0</v>
      </c>
      <c r="T27" s="128"/>
      <c r="U27" s="128"/>
      <c r="V27" s="128"/>
      <c r="W27" s="128"/>
      <c r="X27" s="128"/>
      <c r="Y27" s="128"/>
      <c r="Z27" s="128"/>
      <c r="AA27" s="128"/>
      <c r="AB27" s="128"/>
    </row>
    <row r="28" spans="2:28" s="152" customFormat="1" ht="15" customHeight="1" x14ac:dyDescent="0.15">
      <c r="B28" s="165"/>
      <c r="C28" s="144" t="s">
        <v>372</v>
      </c>
      <c r="D28" s="175"/>
      <c r="F28" s="165"/>
      <c r="G28" s="144" t="s">
        <v>372</v>
      </c>
      <c r="H28" s="251" t="str">
        <f>IF('AM8_MPS(input_fridge)'!H27&gt;0,'AM8_MPS(input_fridge)'!H27,"")</f>
        <v/>
      </c>
      <c r="I28" s="251" t="str">
        <f>IF('AM8_MPS(input_fridge)'!I27&gt;0,'AM8_MPS(input_fridge)'!I27,"")</f>
        <v/>
      </c>
      <c r="J28" s="251" t="str">
        <f>IF('AM8_MPS(input_fridge)'!J27&gt;0,'AM8_MPS(input_fridge)'!J27,"")</f>
        <v/>
      </c>
      <c r="K28" s="251" t="str">
        <f>IF('AM8_MPS(input_fridge)'!K27&gt;0,'AM8_MPS(input_fridge)'!K27,"")</f>
        <v/>
      </c>
      <c r="L28" s="251" t="str">
        <f>IF('AM8_MPS(input_fridge)'!L27&gt;0,'AM8_MPS(input_fridge)'!L27,"")</f>
        <v/>
      </c>
      <c r="N28" s="165"/>
      <c r="O28" s="144" t="s">
        <v>372</v>
      </c>
      <c r="P28" s="172">
        <f t="shared" si="1"/>
        <v>0</v>
      </c>
      <c r="Q28" s="172">
        <f t="shared" si="2"/>
        <v>0</v>
      </c>
      <c r="R28" s="173">
        <f t="shared" si="0"/>
        <v>0</v>
      </c>
      <c r="T28" s="128"/>
      <c r="U28" s="128"/>
      <c r="V28" s="128"/>
      <c r="W28" s="128"/>
      <c r="X28" s="128"/>
      <c r="Y28" s="128"/>
      <c r="Z28" s="128"/>
      <c r="AA28" s="128"/>
      <c r="AB28" s="128"/>
    </row>
    <row r="29" spans="2:28" s="152" customFormat="1" ht="15" customHeight="1" x14ac:dyDescent="0.15">
      <c r="B29" s="165"/>
      <c r="C29" s="144" t="s">
        <v>373</v>
      </c>
      <c r="D29" s="175"/>
      <c r="F29" s="165"/>
      <c r="G29" s="144" t="s">
        <v>373</v>
      </c>
      <c r="H29" s="251" t="str">
        <f>IF('AM8_MPS(input_fridge)'!H28&gt;0,'AM8_MPS(input_fridge)'!H28,"")</f>
        <v/>
      </c>
      <c r="I29" s="251" t="str">
        <f>IF('AM8_MPS(input_fridge)'!I28&gt;0,'AM8_MPS(input_fridge)'!I28,"")</f>
        <v/>
      </c>
      <c r="J29" s="251" t="str">
        <f>IF('AM8_MPS(input_fridge)'!J28&gt;0,'AM8_MPS(input_fridge)'!J28,"")</f>
        <v/>
      </c>
      <c r="K29" s="251" t="str">
        <f>IF('AM8_MPS(input_fridge)'!K28&gt;0,'AM8_MPS(input_fridge)'!K28,"")</f>
        <v/>
      </c>
      <c r="L29" s="251" t="str">
        <f>IF('AM8_MPS(input_fridge)'!L28&gt;0,'AM8_MPS(input_fridge)'!L28,"")</f>
        <v/>
      </c>
      <c r="N29" s="165"/>
      <c r="O29" s="144" t="s">
        <v>373</v>
      </c>
      <c r="P29" s="172">
        <f t="shared" si="1"/>
        <v>0</v>
      </c>
      <c r="Q29" s="172">
        <f t="shared" si="2"/>
        <v>0</v>
      </c>
      <c r="R29" s="173">
        <f t="shared" si="0"/>
        <v>0</v>
      </c>
      <c r="T29" s="128"/>
      <c r="U29" s="128"/>
      <c r="V29" s="128"/>
      <c r="W29" s="128"/>
      <c r="X29" s="128"/>
      <c r="Y29" s="128"/>
      <c r="Z29" s="128"/>
      <c r="AA29" s="128"/>
      <c r="AB29" s="128"/>
    </row>
    <row r="30" spans="2:28" s="152" customFormat="1" ht="15" customHeight="1" x14ac:dyDescent="0.15">
      <c r="B30" s="165"/>
      <c r="C30" s="144" t="s">
        <v>374</v>
      </c>
      <c r="D30" s="175"/>
      <c r="F30" s="165"/>
      <c r="G30" s="144" t="s">
        <v>374</v>
      </c>
      <c r="H30" s="251" t="str">
        <f>IF('AM8_MPS(input_fridge)'!H29&gt;0,'AM8_MPS(input_fridge)'!H29,"")</f>
        <v/>
      </c>
      <c r="I30" s="251" t="str">
        <f>IF('AM8_MPS(input_fridge)'!I29&gt;0,'AM8_MPS(input_fridge)'!I29,"")</f>
        <v/>
      </c>
      <c r="J30" s="251" t="str">
        <f>IF('AM8_MPS(input_fridge)'!J29&gt;0,'AM8_MPS(input_fridge)'!J29,"")</f>
        <v/>
      </c>
      <c r="K30" s="251" t="str">
        <f>IF('AM8_MPS(input_fridge)'!K29&gt;0,'AM8_MPS(input_fridge)'!K29,"")</f>
        <v/>
      </c>
      <c r="L30" s="251" t="str">
        <f>IF('AM8_MPS(input_fridge)'!L29&gt;0,'AM8_MPS(input_fridge)'!L29,"")</f>
        <v/>
      </c>
      <c r="N30" s="165"/>
      <c r="O30" s="144" t="s">
        <v>374</v>
      </c>
      <c r="P30" s="172">
        <f t="shared" si="1"/>
        <v>0</v>
      </c>
      <c r="Q30" s="172">
        <f t="shared" si="2"/>
        <v>0</v>
      </c>
      <c r="R30" s="173">
        <f t="shared" si="0"/>
        <v>0</v>
      </c>
      <c r="T30" s="128"/>
      <c r="U30" s="128"/>
      <c r="V30" s="128"/>
      <c r="W30" s="128"/>
      <c r="X30" s="128"/>
      <c r="Y30" s="128"/>
      <c r="Z30" s="128"/>
      <c r="AA30" s="128"/>
      <c r="AB30" s="128"/>
    </row>
    <row r="31" spans="2:28" s="152" customFormat="1" ht="15" customHeight="1" x14ac:dyDescent="0.15">
      <c r="B31" s="165"/>
      <c r="C31" s="144" t="s">
        <v>375</v>
      </c>
      <c r="D31" s="175"/>
      <c r="F31" s="165"/>
      <c r="G31" s="144" t="s">
        <v>375</v>
      </c>
      <c r="H31" s="251" t="str">
        <f>IF('AM8_MPS(input_fridge)'!H30&gt;0,'AM8_MPS(input_fridge)'!H30,"")</f>
        <v/>
      </c>
      <c r="I31" s="251" t="str">
        <f>IF('AM8_MPS(input_fridge)'!I30&gt;0,'AM8_MPS(input_fridge)'!I30,"")</f>
        <v/>
      </c>
      <c r="J31" s="251" t="str">
        <f>IF('AM8_MPS(input_fridge)'!J30&gt;0,'AM8_MPS(input_fridge)'!J30,"")</f>
        <v/>
      </c>
      <c r="K31" s="251" t="str">
        <f>IF('AM8_MPS(input_fridge)'!K30&gt;0,'AM8_MPS(input_fridge)'!K30,"")</f>
        <v/>
      </c>
      <c r="L31" s="251" t="str">
        <f>IF('AM8_MPS(input_fridge)'!L30&gt;0,'AM8_MPS(input_fridge)'!L30,"")</f>
        <v/>
      </c>
      <c r="N31" s="165"/>
      <c r="O31" s="144" t="s">
        <v>375</v>
      </c>
      <c r="P31" s="172">
        <f t="shared" si="1"/>
        <v>0</v>
      </c>
      <c r="Q31" s="172">
        <f t="shared" si="2"/>
        <v>0</v>
      </c>
      <c r="R31" s="173">
        <f t="shared" si="0"/>
        <v>0</v>
      </c>
      <c r="T31" s="128"/>
      <c r="U31" s="128"/>
      <c r="V31" s="128"/>
      <c r="W31" s="128"/>
      <c r="X31" s="128"/>
      <c r="Y31" s="128"/>
      <c r="Z31" s="128"/>
      <c r="AA31" s="128"/>
      <c r="AB31" s="128"/>
    </row>
    <row r="32" spans="2:28" s="152" customFormat="1" ht="15" customHeight="1" x14ac:dyDescent="0.15">
      <c r="B32" s="165"/>
      <c r="C32" s="144" t="s">
        <v>376</v>
      </c>
      <c r="D32" s="175"/>
      <c r="F32" s="165"/>
      <c r="G32" s="144" t="s">
        <v>376</v>
      </c>
      <c r="H32" s="251" t="str">
        <f>IF('AM8_MPS(input_fridge)'!H31&gt;0,'AM8_MPS(input_fridge)'!H31,"")</f>
        <v/>
      </c>
      <c r="I32" s="251" t="str">
        <f>IF('AM8_MPS(input_fridge)'!I31&gt;0,'AM8_MPS(input_fridge)'!I31,"")</f>
        <v/>
      </c>
      <c r="J32" s="251" t="str">
        <f>IF('AM8_MPS(input_fridge)'!J31&gt;0,'AM8_MPS(input_fridge)'!J31,"")</f>
        <v/>
      </c>
      <c r="K32" s="251" t="str">
        <f>IF('AM8_MPS(input_fridge)'!K31&gt;0,'AM8_MPS(input_fridge)'!K31,"")</f>
        <v/>
      </c>
      <c r="L32" s="251" t="str">
        <f>IF('AM8_MPS(input_fridge)'!L31&gt;0,'AM8_MPS(input_fridge)'!L31,"")</f>
        <v/>
      </c>
      <c r="N32" s="165"/>
      <c r="O32" s="144" t="s">
        <v>376</v>
      </c>
      <c r="P32" s="172">
        <f t="shared" si="1"/>
        <v>0</v>
      </c>
      <c r="Q32" s="172">
        <f t="shared" si="2"/>
        <v>0</v>
      </c>
      <c r="R32" s="173">
        <f t="shared" si="0"/>
        <v>0</v>
      </c>
      <c r="T32" s="128"/>
      <c r="U32" s="128"/>
      <c r="V32" s="128"/>
      <c r="W32" s="128"/>
      <c r="X32" s="128"/>
      <c r="Y32" s="128"/>
      <c r="Z32" s="128"/>
      <c r="AA32" s="128"/>
      <c r="AB32" s="128"/>
    </row>
    <row r="33" spans="2:28" s="152" customFormat="1" ht="15" customHeight="1" x14ac:dyDescent="0.15">
      <c r="B33" s="165"/>
      <c r="C33" s="144" t="s">
        <v>377</v>
      </c>
      <c r="D33" s="175"/>
      <c r="F33" s="165"/>
      <c r="G33" s="144" t="s">
        <v>377</v>
      </c>
      <c r="H33" s="251" t="str">
        <f>IF('AM8_MPS(input_fridge)'!H32&gt;0,'AM8_MPS(input_fridge)'!H32,"")</f>
        <v/>
      </c>
      <c r="I33" s="251" t="str">
        <f>IF('AM8_MPS(input_fridge)'!I32&gt;0,'AM8_MPS(input_fridge)'!I32,"")</f>
        <v/>
      </c>
      <c r="J33" s="251" t="str">
        <f>IF('AM8_MPS(input_fridge)'!J32&gt;0,'AM8_MPS(input_fridge)'!J32,"")</f>
        <v/>
      </c>
      <c r="K33" s="251" t="str">
        <f>IF('AM8_MPS(input_fridge)'!K32&gt;0,'AM8_MPS(input_fridge)'!K32,"")</f>
        <v/>
      </c>
      <c r="L33" s="251" t="str">
        <f>IF('AM8_MPS(input_fridge)'!L32&gt;0,'AM8_MPS(input_fridge)'!L32,"")</f>
        <v/>
      </c>
      <c r="N33" s="165"/>
      <c r="O33" s="144" t="s">
        <v>377</v>
      </c>
      <c r="P33" s="172">
        <f t="shared" si="1"/>
        <v>0</v>
      </c>
      <c r="Q33" s="172">
        <f t="shared" si="2"/>
        <v>0</v>
      </c>
      <c r="R33" s="173">
        <f t="shared" si="0"/>
        <v>0</v>
      </c>
      <c r="T33" s="128"/>
      <c r="U33" s="128"/>
      <c r="V33" s="128"/>
      <c r="W33" s="128"/>
      <c r="X33" s="128"/>
      <c r="Y33" s="128"/>
      <c r="Z33" s="128"/>
      <c r="AA33" s="128"/>
      <c r="AB33" s="128"/>
    </row>
    <row r="34" spans="2:28" s="152" customFormat="1" ht="15" customHeight="1" x14ac:dyDescent="0.15">
      <c r="B34" s="165"/>
      <c r="C34" s="144" t="s">
        <v>378</v>
      </c>
      <c r="D34" s="175"/>
      <c r="F34" s="165"/>
      <c r="G34" s="144" t="s">
        <v>378</v>
      </c>
      <c r="H34" s="251" t="str">
        <f>IF('AM8_MPS(input_fridge)'!H33&gt;0,'AM8_MPS(input_fridge)'!H33,"")</f>
        <v/>
      </c>
      <c r="I34" s="251" t="str">
        <f>IF('AM8_MPS(input_fridge)'!I33&gt;0,'AM8_MPS(input_fridge)'!I33,"")</f>
        <v/>
      </c>
      <c r="J34" s="251" t="str">
        <f>IF('AM8_MPS(input_fridge)'!J33&gt;0,'AM8_MPS(input_fridge)'!J33,"")</f>
        <v/>
      </c>
      <c r="K34" s="251" t="str">
        <f>IF('AM8_MPS(input_fridge)'!K33&gt;0,'AM8_MPS(input_fridge)'!K33,"")</f>
        <v/>
      </c>
      <c r="L34" s="251" t="str">
        <f>IF('AM8_MPS(input_fridge)'!L33&gt;0,'AM8_MPS(input_fridge)'!L33,"")</f>
        <v/>
      </c>
      <c r="N34" s="165"/>
      <c r="O34" s="144" t="s">
        <v>378</v>
      </c>
      <c r="P34" s="172">
        <f t="shared" si="1"/>
        <v>0</v>
      </c>
      <c r="Q34" s="172">
        <f t="shared" si="2"/>
        <v>0</v>
      </c>
      <c r="R34" s="173">
        <f t="shared" si="0"/>
        <v>0</v>
      </c>
      <c r="T34" s="128"/>
      <c r="U34" s="128"/>
      <c r="V34" s="128"/>
      <c r="W34" s="128"/>
      <c r="X34" s="128"/>
      <c r="Y34" s="128"/>
      <c r="Z34" s="128"/>
      <c r="AA34" s="128"/>
      <c r="AB34" s="128"/>
    </row>
    <row r="35" spans="2:28" s="152" customFormat="1" ht="15" customHeight="1" x14ac:dyDescent="0.15">
      <c r="B35" s="165"/>
      <c r="C35" s="144" t="s">
        <v>379</v>
      </c>
      <c r="D35" s="175"/>
      <c r="F35" s="165"/>
      <c r="G35" s="144" t="s">
        <v>379</v>
      </c>
      <c r="H35" s="251" t="str">
        <f>IF('AM8_MPS(input_fridge)'!H34&gt;0,'AM8_MPS(input_fridge)'!H34,"")</f>
        <v/>
      </c>
      <c r="I35" s="251" t="str">
        <f>IF('AM8_MPS(input_fridge)'!I34&gt;0,'AM8_MPS(input_fridge)'!I34,"")</f>
        <v/>
      </c>
      <c r="J35" s="251" t="str">
        <f>IF('AM8_MPS(input_fridge)'!J34&gt;0,'AM8_MPS(input_fridge)'!J34,"")</f>
        <v/>
      </c>
      <c r="K35" s="251" t="str">
        <f>IF('AM8_MPS(input_fridge)'!K34&gt;0,'AM8_MPS(input_fridge)'!K34,"")</f>
        <v/>
      </c>
      <c r="L35" s="251" t="str">
        <f>IF('AM8_MPS(input_fridge)'!L34&gt;0,'AM8_MPS(input_fridge)'!L34,"")</f>
        <v/>
      </c>
      <c r="N35" s="165"/>
      <c r="O35" s="144" t="s">
        <v>379</v>
      </c>
      <c r="P35" s="172">
        <f t="shared" si="1"/>
        <v>0</v>
      </c>
      <c r="Q35" s="172">
        <f t="shared" si="2"/>
        <v>0</v>
      </c>
      <c r="R35" s="173">
        <f t="shared" si="0"/>
        <v>0</v>
      </c>
      <c r="T35" s="128"/>
      <c r="U35" s="128"/>
      <c r="V35" s="128"/>
      <c r="W35" s="128"/>
      <c r="X35" s="128"/>
      <c r="Y35" s="128"/>
      <c r="Z35" s="128"/>
      <c r="AA35" s="128"/>
      <c r="AB35" s="128"/>
    </row>
    <row r="36" spans="2:28" s="152" customFormat="1" ht="15" customHeight="1" x14ac:dyDescent="0.15">
      <c r="B36" s="165"/>
      <c r="C36" s="144" t="s">
        <v>380</v>
      </c>
      <c r="D36" s="175"/>
      <c r="F36" s="165"/>
      <c r="G36" s="144" t="s">
        <v>380</v>
      </c>
      <c r="H36" s="251" t="str">
        <f>IF('AM8_MPS(input_fridge)'!H35&gt;0,'AM8_MPS(input_fridge)'!H35,"")</f>
        <v/>
      </c>
      <c r="I36" s="251" t="str">
        <f>IF('AM8_MPS(input_fridge)'!I35&gt;0,'AM8_MPS(input_fridge)'!I35,"")</f>
        <v/>
      </c>
      <c r="J36" s="251" t="str">
        <f>IF('AM8_MPS(input_fridge)'!J35&gt;0,'AM8_MPS(input_fridge)'!J35,"")</f>
        <v/>
      </c>
      <c r="K36" s="251" t="str">
        <f>IF('AM8_MPS(input_fridge)'!K35&gt;0,'AM8_MPS(input_fridge)'!K35,"")</f>
        <v/>
      </c>
      <c r="L36" s="251" t="str">
        <f>IF('AM8_MPS(input_fridge)'!L35&gt;0,'AM8_MPS(input_fridge)'!L35,"")</f>
        <v/>
      </c>
      <c r="N36" s="165"/>
      <c r="O36" s="144" t="s">
        <v>380</v>
      </c>
      <c r="P36" s="172">
        <f t="shared" si="1"/>
        <v>0</v>
      </c>
      <c r="Q36" s="172">
        <f t="shared" si="2"/>
        <v>0</v>
      </c>
      <c r="R36" s="173">
        <f t="shared" si="0"/>
        <v>0</v>
      </c>
      <c r="T36" s="128"/>
      <c r="U36" s="128"/>
      <c r="V36" s="128"/>
      <c r="W36" s="128"/>
      <c r="X36" s="128"/>
      <c r="Y36" s="128"/>
      <c r="Z36" s="128"/>
      <c r="AA36" s="128"/>
      <c r="AB36" s="128"/>
    </row>
    <row r="37" spans="2:28" s="152" customFormat="1" ht="15" customHeight="1" x14ac:dyDescent="0.15">
      <c r="B37" s="165"/>
      <c r="C37" s="144" t="s">
        <v>381</v>
      </c>
      <c r="D37" s="175"/>
      <c r="F37" s="165"/>
      <c r="G37" s="144" t="s">
        <v>381</v>
      </c>
      <c r="H37" s="251" t="str">
        <f>IF('AM8_MPS(input_fridge)'!H36&gt;0,'AM8_MPS(input_fridge)'!H36,"")</f>
        <v/>
      </c>
      <c r="I37" s="251" t="str">
        <f>IF('AM8_MPS(input_fridge)'!I36&gt;0,'AM8_MPS(input_fridge)'!I36,"")</f>
        <v/>
      </c>
      <c r="J37" s="251" t="str">
        <f>IF('AM8_MPS(input_fridge)'!J36&gt;0,'AM8_MPS(input_fridge)'!J36,"")</f>
        <v/>
      </c>
      <c r="K37" s="251" t="str">
        <f>IF('AM8_MPS(input_fridge)'!K36&gt;0,'AM8_MPS(input_fridge)'!K36,"")</f>
        <v/>
      </c>
      <c r="L37" s="251" t="str">
        <f>IF('AM8_MPS(input_fridge)'!L36&gt;0,'AM8_MPS(input_fridge)'!L36,"")</f>
        <v/>
      </c>
      <c r="N37" s="165"/>
      <c r="O37" s="144" t="s">
        <v>381</v>
      </c>
      <c r="P37" s="172">
        <f t="shared" si="1"/>
        <v>0</v>
      </c>
      <c r="Q37" s="172">
        <f t="shared" si="2"/>
        <v>0</v>
      </c>
      <c r="R37" s="173">
        <f t="shared" si="0"/>
        <v>0</v>
      </c>
      <c r="T37" s="128"/>
      <c r="U37" s="128"/>
      <c r="V37" s="128"/>
      <c r="W37" s="128"/>
      <c r="X37" s="128"/>
      <c r="Y37" s="128"/>
      <c r="Z37" s="128"/>
      <c r="AA37" s="128"/>
      <c r="AB37" s="128"/>
    </row>
    <row r="38" spans="2:28" s="152" customFormat="1" ht="15" customHeight="1" x14ac:dyDescent="0.15">
      <c r="B38" s="165"/>
      <c r="C38" s="144" t="s">
        <v>382</v>
      </c>
      <c r="D38" s="175"/>
      <c r="F38" s="165"/>
      <c r="G38" s="144" t="s">
        <v>382</v>
      </c>
      <c r="H38" s="251" t="str">
        <f>IF('AM8_MPS(input_fridge)'!H37&gt;0,'AM8_MPS(input_fridge)'!H37,"")</f>
        <v/>
      </c>
      <c r="I38" s="251" t="str">
        <f>IF('AM8_MPS(input_fridge)'!I37&gt;0,'AM8_MPS(input_fridge)'!I37,"")</f>
        <v/>
      </c>
      <c r="J38" s="251" t="str">
        <f>IF('AM8_MPS(input_fridge)'!J37&gt;0,'AM8_MPS(input_fridge)'!J37,"")</f>
        <v/>
      </c>
      <c r="K38" s="251" t="str">
        <f>IF('AM8_MPS(input_fridge)'!K37&gt;0,'AM8_MPS(input_fridge)'!K37,"")</f>
        <v/>
      </c>
      <c r="L38" s="251" t="str">
        <f>IF('AM8_MPS(input_fridge)'!L37&gt;0,'AM8_MPS(input_fridge)'!L37,"")</f>
        <v/>
      </c>
      <c r="N38" s="165"/>
      <c r="O38" s="144" t="s">
        <v>382</v>
      </c>
      <c r="P38" s="172">
        <f t="shared" si="1"/>
        <v>0</v>
      </c>
      <c r="Q38" s="172">
        <f t="shared" si="2"/>
        <v>0</v>
      </c>
      <c r="R38" s="173">
        <f t="shared" si="0"/>
        <v>0</v>
      </c>
      <c r="T38" s="128"/>
      <c r="U38" s="128"/>
      <c r="V38" s="128"/>
      <c r="W38" s="128"/>
      <c r="X38" s="128"/>
      <c r="Y38" s="128"/>
      <c r="Z38" s="128"/>
      <c r="AA38" s="128"/>
      <c r="AB38" s="128"/>
    </row>
    <row r="39" spans="2:28" s="152" customFormat="1" ht="15" customHeight="1" x14ac:dyDescent="0.15">
      <c r="B39" s="165"/>
      <c r="C39" s="144" t="s">
        <v>383</v>
      </c>
      <c r="D39" s="175"/>
      <c r="F39" s="165"/>
      <c r="G39" s="144" t="s">
        <v>383</v>
      </c>
      <c r="H39" s="251" t="str">
        <f>IF('AM8_MPS(input_fridge)'!H38&gt;0,'AM8_MPS(input_fridge)'!H38,"")</f>
        <v/>
      </c>
      <c r="I39" s="251" t="str">
        <f>IF('AM8_MPS(input_fridge)'!I38&gt;0,'AM8_MPS(input_fridge)'!I38,"")</f>
        <v/>
      </c>
      <c r="J39" s="251" t="str">
        <f>IF('AM8_MPS(input_fridge)'!J38&gt;0,'AM8_MPS(input_fridge)'!J38,"")</f>
        <v/>
      </c>
      <c r="K39" s="251" t="str">
        <f>IF('AM8_MPS(input_fridge)'!K38&gt;0,'AM8_MPS(input_fridge)'!K38,"")</f>
        <v/>
      </c>
      <c r="L39" s="251" t="str">
        <f>IF('AM8_MPS(input_fridge)'!L38&gt;0,'AM8_MPS(input_fridge)'!L38,"")</f>
        <v/>
      </c>
      <c r="N39" s="165"/>
      <c r="O39" s="144" t="s">
        <v>383</v>
      </c>
      <c r="P39" s="172">
        <f t="shared" si="1"/>
        <v>0</v>
      </c>
      <c r="Q39" s="172">
        <f t="shared" si="2"/>
        <v>0</v>
      </c>
      <c r="R39" s="173">
        <f t="shared" si="0"/>
        <v>0</v>
      </c>
      <c r="T39" s="128"/>
      <c r="U39" s="128"/>
      <c r="V39" s="128"/>
      <c r="W39" s="128"/>
      <c r="X39" s="128"/>
      <c r="Y39" s="128"/>
      <c r="Z39" s="128"/>
      <c r="AA39" s="128"/>
      <c r="AB39" s="128"/>
    </row>
    <row r="40" spans="2:28" s="152" customFormat="1" ht="15" customHeight="1" x14ac:dyDescent="0.15">
      <c r="B40" s="165"/>
      <c r="C40" s="144" t="s">
        <v>384</v>
      </c>
      <c r="D40" s="175"/>
      <c r="F40" s="165"/>
      <c r="G40" s="144" t="s">
        <v>384</v>
      </c>
      <c r="H40" s="251" t="str">
        <f>IF('AM8_MPS(input_fridge)'!H39&gt;0,'AM8_MPS(input_fridge)'!H39,"")</f>
        <v/>
      </c>
      <c r="I40" s="251" t="str">
        <f>IF('AM8_MPS(input_fridge)'!I39&gt;0,'AM8_MPS(input_fridge)'!I39,"")</f>
        <v/>
      </c>
      <c r="J40" s="251" t="str">
        <f>IF('AM8_MPS(input_fridge)'!J39&gt;0,'AM8_MPS(input_fridge)'!J39,"")</f>
        <v/>
      </c>
      <c r="K40" s="251" t="str">
        <f>IF('AM8_MPS(input_fridge)'!K39&gt;0,'AM8_MPS(input_fridge)'!K39,"")</f>
        <v/>
      </c>
      <c r="L40" s="251" t="str">
        <f>IF('AM8_MPS(input_fridge)'!L39&gt;0,'AM8_MPS(input_fridge)'!L39,"")</f>
        <v/>
      </c>
      <c r="N40" s="165"/>
      <c r="O40" s="144" t="s">
        <v>384</v>
      </c>
      <c r="P40" s="172">
        <f t="shared" si="1"/>
        <v>0</v>
      </c>
      <c r="Q40" s="172">
        <f t="shared" si="2"/>
        <v>0</v>
      </c>
      <c r="R40" s="173">
        <f t="shared" si="0"/>
        <v>0</v>
      </c>
      <c r="T40" s="128"/>
      <c r="U40" s="128"/>
      <c r="V40" s="128"/>
      <c r="W40" s="128"/>
      <c r="X40" s="128"/>
      <c r="Y40" s="128"/>
      <c r="Z40" s="128"/>
      <c r="AA40" s="128"/>
      <c r="AB40" s="128"/>
    </row>
    <row r="41" spans="2:28" s="152" customFormat="1" ht="15" customHeight="1" x14ac:dyDescent="0.15">
      <c r="B41" s="165"/>
      <c r="C41" s="144" t="s">
        <v>385</v>
      </c>
      <c r="D41" s="175"/>
      <c r="F41" s="165"/>
      <c r="G41" s="144" t="s">
        <v>385</v>
      </c>
      <c r="H41" s="251" t="str">
        <f>IF('AM8_MPS(input_fridge)'!H40&gt;0,'AM8_MPS(input_fridge)'!H40,"")</f>
        <v/>
      </c>
      <c r="I41" s="251" t="str">
        <f>IF('AM8_MPS(input_fridge)'!I40&gt;0,'AM8_MPS(input_fridge)'!I40,"")</f>
        <v/>
      </c>
      <c r="J41" s="251" t="str">
        <f>IF('AM8_MPS(input_fridge)'!J40&gt;0,'AM8_MPS(input_fridge)'!J40,"")</f>
        <v/>
      </c>
      <c r="K41" s="251" t="str">
        <f>IF('AM8_MPS(input_fridge)'!K40&gt;0,'AM8_MPS(input_fridge)'!K40,"")</f>
        <v/>
      </c>
      <c r="L41" s="251" t="str">
        <f>IF('AM8_MPS(input_fridge)'!L40&gt;0,'AM8_MPS(input_fridge)'!L40,"")</f>
        <v/>
      </c>
      <c r="N41" s="165"/>
      <c r="O41" s="144" t="s">
        <v>385</v>
      </c>
      <c r="P41" s="172">
        <f t="shared" si="1"/>
        <v>0</v>
      </c>
      <c r="Q41" s="172">
        <f t="shared" si="2"/>
        <v>0</v>
      </c>
      <c r="R41" s="173">
        <f t="shared" si="0"/>
        <v>0</v>
      </c>
      <c r="T41" s="128"/>
      <c r="U41" s="128"/>
      <c r="V41" s="128"/>
      <c r="W41" s="128"/>
      <c r="X41" s="128"/>
      <c r="Y41" s="128"/>
      <c r="Z41" s="128"/>
      <c r="AA41" s="128"/>
      <c r="AB41" s="128"/>
    </row>
    <row r="42" spans="2:28" s="152" customFormat="1" ht="15" customHeight="1" x14ac:dyDescent="0.15">
      <c r="B42" s="165"/>
      <c r="C42" s="144" t="s">
        <v>386</v>
      </c>
      <c r="D42" s="175"/>
      <c r="F42" s="165"/>
      <c r="G42" s="144" t="s">
        <v>386</v>
      </c>
      <c r="H42" s="251" t="str">
        <f>IF('AM8_MPS(input_fridge)'!H41&gt;0,'AM8_MPS(input_fridge)'!H41,"")</f>
        <v/>
      </c>
      <c r="I42" s="251" t="str">
        <f>IF('AM8_MPS(input_fridge)'!I41&gt;0,'AM8_MPS(input_fridge)'!I41,"")</f>
        <v/>
      </c>
      <c r="J42" s="251" t="str">
        <f>IF('AM8_MPS(input_fridge)'!J41&gt;0,'AM8_MPS(input_fridge)'!J41,"")</f>
        <v/>
      </c>
      <c r="K42" s="251" t="str">
        <f>IF('AM8_MPS(input_fridge)'!K41&gt;0,'AM8_MPS(input_fridge)'!K41,"")</f>
        <v/>
      </c>
      <c r="L42" s="251" t="str">
        <f>IF('AM8_MPS(input_fridge)'!L41&gt;0,'AM8_MPS(input_fridge)'!L41,"")</f>
        <v/>
      </c>
      <c r="N42" s="165"/>
      <c r="O42" s="144" t="s">
        <v>386</v>
      </c>
      <c r="P42" s="172">
        <f t="shared" si="1"/>
        <v>0</v>
      </c>
      <c r="Q42" s="172">
        <f t="shared" si="2"/>
        <v>0</v>
      </c>
      <c r="R42" s="173">
        <f t="shared" si="0"/>
        <v>0</v>
      </c>
      <c r="T42" s="128"/>
      <c r="U42" s="128"/>
      <c r="V42" s="128"/>
      <c r="W42" s="128"/>
      <c r="X42" s="128"/>
      <c r="Y42" s="128"/>
      <c r="Z42" s="128"/>
      <c r="AA42" s="128"/>
      <c r="AB42" s="128"/>
    </row>
    <row r="43" spans="2:28" s="152" customFormat="1" ht="15" customHeight="1" x14ac:dyDescent="0.15">
      <c r="B43" s="165"/>
      <c r="C43" s="144" t="s">
        <v>387</v>
      </c>
      <c r="D43" s="175"/>
      <c r="F43" s="165"/>
      <c r="G43" s="144" t="s">
        <v>387</v>
      </c>
      <c r="H43" s="251" t="str">
        <f>IF('AM8_MPS(input_fridge)'!H42&gt;0,'AM8_MPS(input_fridge)'!H42,"")</f>
        <v/>
      </c>
      <c r="I43" s="251" t="str">
        <f>IF('AM8_MPS(input_fridge)'!I42&gt;0,'AM8_MPS(input_fridge)'!I42,"")</f>
        <v/>
      </c>
      <c r="J43" s="251" t="str">
        <f>IF('AM8_MPS(input_fridge)'!J42&gt;0,'AM8_MPS(input_fridge)'!J42,"")</f>
        <v/>
      </c>
      <c r="K43" s="251" t="str">
        <f>IF('AM8_MPS(input_fridge)'!K42&gt;0,'AM8_MPS(input_fridge)'!K42,"")</f>
        <v/>
      </c>
      <c r="L43" s="251" t="str">
        <f>IF('AM8_MPS(input_fridge)'!L42&gt;0,'AM8_MPS(input_fridge)'!L42,"")</f>
        <v/>
      </c>
      <c r="N43" s="165"/>
      <c r="O43" s="144" t="s">
        <v>387</v>
      </c>
      <c r="P43" s="172">
        <f t="shared" si="1"/>
        <v>0</v>
      </c>
      <c r="Q43" s="172">
        <f t="shared" si="2"/>
        <v>0</v>
      </c>
      <c r="R43" s="173">
        <f t="shared" si="0"/>
        <v>0</v>
      </c>
      <c r="T43" s="128"/>
      <c r="U43" s="128"/>
      <c r="V43" s="128"/>
      <c r="W43" s="128"/>
      <c r="X43" s="128"/>
      <c r="Y43" s="128"/>
      <c r="Z43" s="128"/>
      <c r="AA43" s="128"/>
      <c r="AB43" s="128"/>
    </row>
    <row r="44" spans="2:28" s="152" customFormat="1" ht="15" customHeight="1" x14ac:dyDescent="0.15">
      <c r="B44" s="165"/>
      <c r="C44" s="144" t="s">
        <v>388</v>
      </c>
      <c r="D44" s="175"/>
      <c r="F44" s="165"/>
      <c r="G44" s="144" t="s">
        <v>388</v>
      </c>
      <c r="H44" s="251" t="str">
        <f>IF('AM8_MPS(input_fridge)'!H43&gt;0,'AM8_MPS(input_fridge)'!H43,"")</f>
        <v/>
      </c>
      <c r="I44" s="251" t="str">
        <f>IF('AM8_MPS(input_fridge)'!I43&gt;0,'AM8_MPS(input_fridge)'!I43,"")</f>
        <v/>
      </c>
      <c r="J44" s="251" t="str">
        <f>IF('AM8_MPS(input_fridge)'!J43&gt;0,'AM8_MPS(input_fridge)'!J43,"")</f>
        <v/>
      </c>
      <c r="K44" s="251" t="str">
        <f>IF('AM8_MPS(input_fridge)'!K43&gt;0,'AM8_MPS(input_fridge)'!K43,"")</f>
        <v/>
      </c>
      <c r="L44" s="251" t="str">
        <f>IF('AM8_MPS(input_fridge)'!L43&gt;0,'AM8_MPS(input_fridge)'!L43,"")</f>
        <v/>
      </c>
      <c r="N44" s="165"/>
      <c r="O44" s="144" t="s">
        <v>388</v>
      </c>
      <c r="P44" s="172">
        <f t="shared" si="1"/>
        <v>0</v>
      </c>
      <c r="Q44" s="172">
        <f t="shared" si="2"/>
        <v>0</v>
      </c>
      <c r="R44" s="173">
        <f t="shared" si="0"/>
        <v>0</v>
      </c>
      <c r="T44" s="128"/>
      <c r="U44" s="128"/>
      <c r="V44" s="128"/>
      <c r="W44" s="128"/>
      <c r="X44" s="128"/>
      <c r="Y44" s="128"/>
      <c r="Z44" s="128"/>
      <c r="AA44" s="128"/>
      <c r="AB44" s="128"/>
    </row>
    <row r="45" spans="2:28" s="152" customFormat="1" ht="15" customHeight="1" x14ac:dyDescent="0.15">
      <c r="B45" s="165"/>
      <c r="C45" s="144" t="s">
        <v>389</v>
      </c>
      <c r="D45" s="175"/>
      <c r="F45" s="165"/>
      <c r="G45" s="144" t="s">
        <v>389</v>
      </c>
      <c r="H45" s="251" t="str">
        <f>IF('AM8_MPS(input_fridge)'!H44&gt;0,'AM8_MPS(input_fridge)'!H44,"")</f>
        <v/>
      </c>
      <c r="I45" s="251" t="str">
        <f>IF('AM8_MPS(input_fridge)'!I44&gt;0,'AM8_MPS(input_fridge)'!I44,"")</f>
        <v/>
      </c>
      <c r="J45" s="251" t="str">
        <f>IF('AM8_MPS(input_fridge)'!J44&gt;0,'AM8_MPS(input_fridge)'!J44,"")</f>
        <v/>
      </c>
      <c r="K45" s="251" t="str">
        <f>IF('AM8_MPS(input_fridge)'!K44&gt;0,'AM8_MPS(input_fridge)'!K44,"")</f>
        <v/>
      </c>
      <c r="L45" s="251" t="str">
        <f>IF('AM8_MPS(input_fridge)'!L44&gt;0,'AM8_MPS(input_fridge)'!L44,"")</f>
        <v/>
      </c>
      <c r="N45" s="165"/>
      <c r="O45" s="144" t="s">
        <v>389</v>
      </c>
      <c r="P45" s="172">
        <f t="shared" si="1"/>
        <v>0</v>
      </c>
      <c r="Q45" s="172">
        <f t="shared" si="2"/>
        <v>0</v>
      </c>
      <c r="R45" s="173">
        <f t="shared" si="0"/>
        <v>0</v>
      </c>
      <c r="T45" s="128"/>
      <c r="U45" s="128"/>
      <c r="V45" s="128"/>
      <c r="W45" s="128"/>
      <c r="X45" s="128"/>
      <c r="Y45" s="128"/>
      <c r="Z45" s="128"/>
      <c r="AA45" s="128"/>
      <c r="AB45" s="128"/>
    </row>
    <row r="46" spans="2:28" s="152" customFormat="1" ht="15" customHeight="1" x14ac:dyDescent="0.15">
      <c r="B46" s="165"/>
      <c r="C46" s="144" t="s">
        <v>390</v>
      </c>
      <c r="D46" s="175"/>
      <c r="F46" s="165"/>
      <c r="G46" s="144" t="s">
        <v>390</v>
      </c>
      <c r="H46" s="251" t="str">
        <f>IF('AM8_MPS(input_fridge)'!H45&gt;0,'AM8_MPS(input_fridge)'!H45,"")</f>
        <v/>
      </c>
      <c r="I46" s="251" t="str">
        <f>IF('AM8_MPS(input_fridge)'!I45&gt;0,'AM8_MPS(input_fridge)'!I45,"")</f>
        <v/>
      </c>
      <c r="J46" s="251" t="str">
        <f>IF('AM8_MPS(input_fridge)'!J45&gt;0,'AM8_MPS(input_fridge)'!J45,"")</f>
        <v/>
      </c>
      <c r="K46" s="251" t="str">
        <f>IF('AM8_MPS(input_fridge)'!K45&gt;0,'AM8_MPS(input_fridge)'!K45,"")</f>
        <v/>
      </c>
      <c r="L46" s="251" t="str">
        <f>IF('AM8_MPS(input_fridge)'!L45&gt;0,'AM8_MPS(input_fridge)'!L45,"")</f>
        <v/>
      </c>
      <c r="N46" s="165"/>
      <c r="O46" s="144" t="s">
        <v>390</v>
      </c>
      <c r="P46" s="172">
        <f t="shared" si="1"/>
        <v>0</v>
      </c>
      <c r="Q46" s="172">
        <f t="shared" si="2"/>
        <v>0</v>
      </c>
      <c r="R46" s="173">
        <f t="shared" si="0"/>
        <v>0</v>
      </c>
      <c r="T46" s="128"/>
      <c r="U46" s="128"/>
      <c r="V46" s="128"/>
      <c r="W46" s="128"/>
      <c r="X46" s="128"/>
      <c r="Y46" s="128"/>
      <c r="Z46" s="128"/>
      <c r="AA46" s="128"/>
      <c r="AB46" s="128"/>
    </row>
    <row r="47" spans="2:28" s="152" customFormat="1" ht="15" customHeight="1" x14ac:dyDescent="0.15">
      <c r="B47" s="165"/>
      <c r="C47" s="144" t="s">
        <v>391</v>
      </c>
      <c r="D47" s="175"/>
      <c r="F47" s="165"/>
      <c r="G47" s="144" t="s">
        <v>391</v>
      </c>
      <c r="H47" s="251" t="str">
        <f>IF('AM8_MPS(input_fridge)'!H46&gt;0,'AM8_MPS(input_fridge)'!H46,"")</f>
        <v/>
      </c>
      <c r="I47" s="251" t="str">
        <f>IF('AM8_MPS(input_fridge)'!I46&gt;0,'AM8_MPS(input_fridge)'!I46,"")</f>
        <v/>
      </c>
      <c r="J47" s="251" t="str">
        <f>IF('AM8_MPS(input_fridge)'!J46&gt;0,'AM8_MPS(input_fridge)'!J46,"")</f>
        <v/>
      </c>
      <c r="K47" s="251" t="str">
        <f>IF('AM8_MPS(input_fridge)'!K46&gt;0,'AM8_MPS(input_fridge)'!K46,"")</f>
        <v/>
      </c>
      <c r="L47" s="251" t="str">
        <f>IF('AM8_MPS(input_fridge)'!L46&gt;0,'AM8_MPS(input_fridge)'!L46,"")</f>
        <v/>
      </c>
      <c r="N47" s="165"/>
      <c r="O47" s="144" t="s">
        <v>391</v>
      </c>
      <c r="P47" s="172">
        <f t="shared" si="1"/>
        <v>0</v>
      </c>
      <c r="Q47" s="172">
        <f t="shared" si="2"/>
        <v>0</v>
      </c>
      <c r="R47" s="173">
        <f t="shared" si="0"/>
        <v>0</v>
      </c>
      <c r="T47" s="128"/>
      <c r="U47" s="128"/>
      <c r="V47" s="128"/>
      <c r="W47" s="128"/>
      <c r="X47" s="128"/>
      <c r="Y47" s="128"/>
      <c r="Z47" s="128"/>
      <c r="AA47" s="128"/>
      <c r="AB47" s="128"/>
    </row>
    <row r="48" spans="2:28" s="152" customFormat="1" ht="15" customHeight="1" x14ac:dyDescent="0.15">
      <c r="B48" s="165"/>
      <c r="C48" s="144" t="s">
        <v>392</v>
      </c>
      <c r="D48" s="175"/>
      <c r="F48" s="165"/>
      <c r="G48" s="144" t="s">
        <v>392</v>
      </c>
      <c r="H48" s="251" t="str">
        <f>IF('AM8_MPS(input_fridge)'!H47&gt;0,'AM8_MPS(input_fridge)'!H47,"")</f>
        <v/>
      </c>
      <c r="I48" s="251" t="str">
        <f>IF('AM8_MPS(input_fridge)'!I47&gt;0,'AM8_MPS(input_fridge)'!I47,"")</f>
        <v/>
      </c>
      <c r="J48" s="251" t="str">
        <f>IF('AM8_MPS(input_fridge)'!J47&gt;0,'AM8_MPS(input_fridge)'!J47,"")</f>
        <v/>
      </c>
      <c r="K48" s="251" t="str">
        <f>IF('AM8_MPS(input_fridge)'!K47&gt;0,'AM8_MPS(input_fridge)'!K47,"")</f>
        <v/>
      </c>
      <c r="L48" s="251" t="str">
        <f>IF('AM8_MPS(input_fridge)'!L47&gt;0,'AM8_MPS(input_fridge)'!L47,"")</f>
        <v/>
      </c>
      <c r="N48" s="165"/>
      <c r="O48" s="144" t="s">
        <v>392</v>
      </c>
      <c r="P48" s="172">
        <f t="shared" si="1"/>
        <v>0</v>
      </c>
      <c r="Q48" s="172">
        <f t="shared" si="2"/>
        <v>0</v>
      </c>
      <c r="R48" s="173">
        <f t="shared" si="0"/>
        <v>0</v>
      </c>
      <c r="T48" s="128"/>
      <c r="U48" s="128"/>
      <c r="V48" s="128"/>
      <c r="W48" s="128"/>
      <c r="X48" s="128"/>
      <c r="Y48" s="128"/>
      <c r="Z48" s="128"/>
      <c r="AA48" s="128"/>
      <c r="AB48" s="128"/>
    </row>
    <row r="49" spans="2:28" s="152" customFormat="1" ht="15" customHeight="1" x14ac:dyDescent="0.15">
      <c r="B49" s="165"/>
      <c r="C49" s="144" t="s">
        <v>393</v>
      </c>
      <c r="D49" s="175"/>
      <c r="F49" s="165"/>
      <c r="G49" s="144" t="s">
        <v>393</v>
      </c>
      <c r="H49" s="251" t="str">
        <f>IF('AM8_MPS(input_fridge)'!H48&gt;0,'AM8_MPS(input_fridge)'!H48,"")</f>
        <v/>
      </c>
      <c r="I49" s="251" t="str">
        <f>IF('AM8_MPS(input_fridge)'!I48&gt;0,'AM8_MPS(input_fridge)'!I48,"")</f>
        <v/>
      </c>
      <c r="J49" s="251" t="str">
        <f>IF('AM8_MPS(input_fridge)'!J48&gt;0,'AM8_MPS(input_fridge)'!J48,"")</f>
        <v/>
      </c>
      <c r="K49" s="251" t="str">
        <f>IF('AM8_MPS(input_fridge)'!K48&gt;0,'AM8_MPS(input_fridge)'!K48,"")</f>
        <v/>
      </c>
      <c r="L49" s="251" t="str">
        <f>IF('AM8_MPS(input_fridge)'!L48&gt;0,'AM8_MPS(input_fridge)'!L48,"")</f>
        <v/>
      </c>
      <c r="N49" s="165"/>
      <c r="O49" s="144" t="s">
        <v>393</v>
      </c>
      <c r="P49" s="172">
        <f t="shared" si="1"/>
        <v>0</v>
      </c>
      <c r="Q49" s="172">
        <f t="shared" si="2"/>
        <v>0</v>
      </c>
      <c r="R49" s="173">
        <f t="shared" si="0"/>
        <v>0</v>
      </c>
      <c r="T49" s="128"/>
      <c r="U49" s="128"/>
      <c r="V49" s="128"/>
      <c r="W49" s="128"/>
      <c r="X49" s="128"/>
      <c r="Y49" s="128"/>
      <c r="Z49" s="128"/>
      <c r="AA49" s="128"/>
      <c r="AB49" s="128"/>
    </row>
    <row r="50" spans="2:28" s="152" customFormat="1" ht="15" customHeight="1" x14ac:dyDescent="0.15">
      <c r="B50" s="165"/>
      <c r="C50" s="144" t="s">
        <v>394</v>
      </c>
      <c r="D50" s="175"/>
      <c r="F50" s="165"/>
      <c r="G50" s="144" t="s">
        <v>394</v>
      </c>
      <c r="H50" s="251" t="str">
        <f>IF('AM8_MPS(input_fridge)'!H49&gt;0,'AM8_MPS(input_fridge)'!H49,"")</f>
        <v/>
      </c>
      <c r="I50" s="251" t="str">
        <f>IF('AM8_MPS(input_fridge)'!I49&gt;0,'AM8_MPS(input_fridge)'!I49,"")</f>
        <v/>
      </c>
      <c r="J50" s="251" t="str">
        <f>IF('AM8_MPS(input_fridge)'!J49&gt;0,'AM8_MPS(input_fridge)'!J49,"")</f>
        <v/>
      </c>
      <c r="K50" s="251" t="str">
        <f>IF('AM8_MPS(input_fridge)'!K49&gt;0,'AM8_MPS(input_fridge)'!K49,"")</f>
        <v/>
      </c>
      <c r="L50" s="251" t="str">
        <f>IF('AM8_MPS(input_fridge)'!L49&gt;0,'AM8_MPS(input_fridge)'!L49,"")</f>
        <v/>
      </c>
      <c r="N50" s="165"/>
      <c r="O50" s="144" t="s">
        <v>394</v>
      </c>
      <c r="P50" s="172">
        <f t="shared" si="1"/>
        <v>0</v>
      </c>
      <c r="Q50" s="172">
        <f t="shared" si="2"/>
        <v>0</v>
      </c>
      <c r="R50" s="173">
        <f t="shared" si="0"/>
        <v>0</v>
      </c>
      <c r="T50" s="128"/>
      <c r="U50" s="128"/>
      <c r="V50" s="128"/>
      <c r="W50" s="128"/>
      <c r="X50" s="128"/>
      <c r="Y50" s="128"/>
      <c r="Z50" s="128"/>
      <c r="AA50" s="128"/>
      <c r="AB50" s="128"/>
    </row>
    <row r="51" spans="2:28" s="152" customFormat="1" ht="15" customHeight="1" x14ac:dyDescent="0.15">
      <c r="B51" s="165"/>
      <c r="C51" s="144" t="s">
        <v>395</v>
      </c>
      <c r="D51" s="175"/>
      <c r="F51" s="165"/>
      <c r="G51" s="144" t="s">
        <v>395</v>
      </c>
      <c r="H51" s="251" t="str">
        <f>IF('AM8_MPS(input_fridge)'!H50&gt;0,'AM8_MPS(input_fridge)'!H50,"")</f>
        <v/>
      </c>
      <c r="I51" s="251" t="str">
        <f>IF('AM8_MPS(input_fridge)'!I50&gt;0,'AM8_MPS(input_fridge)'!I50,"")</f>
        <v/>
      </c>
      <c r="J51" s="251" t="str">
        <f>IF('AM8_MPS(input_fridge)'!J50&gt;0,'AM8_MPS(input_fridge)'!J50,"")</f>
        <v/>
      </c>
      <c r="K51" s="251" t="str">
        <f>IF('AM8_MPS(input_fridge)'!K50&gt;0,'AM8_MPS(input_fridge)'!K50,"")</f>
        <v/>
      </c>
      <c r="L51" s="251" t="str">
        <f>IF('AM8_MPS(input_fridge)'!L50&gt;0,'AM8_MPS(input_fridge)'!L50,"")</f>
        <v/>
      </c>
      <c r="N51" s="165"/>
      <c r="O51" s="144" t="s">
        <v>395</v>
      </c>
      <c r="P51" s="172">
        <f t="shared" si="1"/>
        <v>0</v>
      </c>
      <c r="Q51" s="172">
        <f t="shared" si="2"/>
        <v>0</v>
      </c>
      <c r="R51" s="173">
        <f t="shared" si="0"/>
        <v>0</v>
      </c>
      <c r="T51" s="128"/>
      <c r="U51" s="128"/>
      <c r="V51" s="128"/>
      <c r="W51" s="128"/>
      <c r="X51" s="128"/>
      <c r="Y51" s="128"/>
      <c r="Z51" s="128"/>
      <c r="AA51" s="128"/>
      <c r="AB51" s="128"/>
    </row>
    <row r="52" spans="2:28" s="152" customFormat="1" ht="15" customHeight="1" x14ac:dyDescent="0.15">
      <c r="B52" s="165"/>
      <c r="C52" s="144" t="s">
        <v>396</v>
      </c>
      <c r="D52" s="175"/>
      <c r="F52" s="165"/>
      <c r="G52" s="144" t="s">
        <v>396</v>
      </c>
      <c r="H52" s="251" t="str">
        <f>IF('AM8_MPS(input_fridge)'!H51&gt;0,'AM8_MPS(input_fridge)'!H51,"")</f>
        <v/>
      </c>
      <c r="I52" s="251" t="str">
        <f>IF('AM8_MPS(input_fridge)'!I51&gt;0,'AM8_MPS(input_fridge)'!I51,"")</f>
        <v/>
      </c>
      <c r="J52" s="251" t="str">
        <f>IF('AM8_MPS(input_fridge)'!J51&gt;0,'AM8_MPS(input_fridge)'!J51,"")</f>
        <v/>
      </c>
      <c r="K52" s="251" t="str">
        <f>IF('AM8_MPS(input_fridge)'!K51&gt;0,'AM8_MPS(input_fridge)'!K51,"")</f>
        <v/>
      </c>
      <c r="L52" s="251" t="str">
        <f>IF('AM8_MPS(input_fridge)'!L51&gt;0,'AM8_MPS(input_fridge)'!L51,"")</f>
        <v/>
      </c>
      <c r="N52" s="165"/>
      <c r="O52" s="144" t="s">
        <v>396</v>
      </c>
      <c r="P52" s="172">
        <f t="shared" si="1"/>
        <v>0</v>
      </c>
      <c r="Q52" s="172">
        <f t="shared" si="2"/>
        <v>0</v>
      </c>
      <c r="R52" s="173">
        <f t="shared" si="0"/>
        <v>0</v>
      </c>
      <c r="T52" s="128"/>
      <c r="U52" s="128"/>
      <c r="V52" s="128"/>
      <c r="W52" s="128"/>
      <c r="X52" s="128"/>
      <c r="Y52" s="128"/>
      <c r="Z52" s="128"/>
      <c r="AA52" s="128"/>
      <c r="AB52" s="128"/>
    </row>
    <row r="53" spans="2:28" s="152" customFormat="1" ht="15" customHeight="1" x14ac:dyDescent="0.15">
      <c r="B53" s="165"/>
      <c r="C53" s="144" t="s">
        <v>397</v>
      </c>
      <c r="D53" s="175"/>
      <c r="F53" s="165"/>
      <c r="G53" s="144" t="s">
        <v>397</v>
      </c>
      <c r="H53" s="251" t="str">
        <f>IF('AM8_MPS(input_fridge)'!H52&gt;0,'AM8_MPS(input_fridge)'!H52,"")</f>
        <v/>
      </c>
      <c r="I53" s="251" t="str">
        <f>IF('AM8_MPS(input_fridge)'!I52&gt;0,'AM8_MPS(input_fridge)'!I52,"")</f>
        <v/>
      </c>
      <c r="J53" s="251" t="str">
        <f>IF('AM8_MPS(input_fridge)'!J52&gt;0,'AM8_MPS(input_fridge)'!J52,"")</f>
        <v/>
      </c>
      <c r="K53" s="251" t="str">
        <f>IF('AM8_MPS(input_fridge)'!K52&gt;0,'AM8_MPS(input_fridge)'!K52,"")</f>
        <v/>
      </c>
      <c r="L53" s="251" t="str">
        <f>IF('AM8_MPS(input_fridge)'!L52&gt;0,'AM8_MPS(input_fridge)'!L52,"")</f>
        <v/>
      </c>
      <c r="N53" s="165"/>
      <c r="O53" s="144" t="s">
        <v>397</v>
      </c>
      <c r="P53" s="172">
        <f t="shared" si="1"/>
        <v>0</v>
      </c>
      <c r="Q53" s="172">
        <f t="shared" si="2"/>
        <v>0</v>
      </c>
      <c r="R53" s="173">
        <f t="shared" si="0"/>
        <v>0</v>
      </c>
      <c r="T53" s="128"/>
      <c r="U53" s="128"/>
      <c r="V53" s="128"/>
      <c r="W53" s="128"/>
      <c r="X53" s="128"/>
      <c r="Y53" s="128"/>
      <c r="Z53" s="128"/>
      <c r="AA53" s="128"/>
      <c r="AB53" s="128"/>
    </row>
    <row r="54" spans="2:28" s="152" customFormat="1" ht="15" customHeight="1" x14ac:dyDescent="0.15">
      <c r="B54" s="165"/>
      <c r="C54" s="144" t="s">
        <v>398</v>
      </c>
      <c r="D54" s="175"/>
      <c r="F54" s="165"/>
      <c r="G54" s="144" t="s">
        <v>398</v>
      </c>
      <c r="H54" s="251" t="str">
        <f>IF('AM8_MPS(input_fridge)'!H53&gt;0,'AM8_MPS(input_fridge)'!H53,"")</f>
        <v/>
      </c>
      <c r="I54" s="251" t="str">
        <f>IF('AM8_MPS(input_fridge)'!I53&gt;0,'AM8_MPS(input_fridge)'!I53,"")</f>
        <v/>
      </c>
      <c r="J54" s="251" t="str">
        <f>IF('AM8_MPS(input_fridge)'!J53&gt;0,'AM8_MPS(input_fridge)'!J53,"")</f>
        <v/>
      </c>
      <c r="K54" s="251" t="str">
        <f>IF('AM8_MPS(input_fridge)'!K53&gt;0,'AM8_MPS(input_fridge)'!K53,"")</f>
        <v/>
      </c>
      <c r="L54" s="251" t="str">
        <f>IF('AM8_MPS(input_fridge)'!L53&gt;0,'AM8_MPS(input_fridge)'!L53,"")</f>
        <v/>
      </c>
      <c r="N54" s="165"/>
      <c r="O54" s="144" t="s">
        <v>398</v>
      </c>
      <c r="P54" s="172">
        <f t="shared" si="1"/>
        <v>0</v>
      </c>
      <c r="Q54" s="172">
        <f t="shared" si="2"/>
        <v>0</v>
      </c>
      <c r="R54" s="173">
        <f t="shared" si="0"/>
        <v>0</v>
      </c>
      <c r="T54" s="128"/>
      <c r="U54" s="128"/>
      <c r="V54" s="128"/>
      <c r="W54" s="128"/>
      <c r="X54" s="128"/>
      <c r="Y54" s="128"/>
      <c r="Z54" s="128"/>
      <c r="AA54" s="128"/>
      <c r="AB54" s="128"/>
    </row>
    <row r="55" spans="2:28" s="152" customFormat="1" ht="15" customHeight="1" x14ac:dyDescent="0.15">
      <c r="B55" s="165"/>
      <c r="C55" s="144" t="s">
        <v>399</v>
      </c>
      <c r="D55" s="175"/>
      <c r="F55" s="165"/>
      <c r="G55" s="144" t="s">
        <v>399</v>
      </c>
      <c r="H55" s="251" t="str">
        <f>IF('AM8_MPS(input_fridge)'!H54&gt;0,'AM8_MPS(input_fridge)'!H54,"")</f>
        <v/>
      </c>
      <c r="I55" s="251" t="str">
        <f>IF('AM8_MPS(input_fridge)'!I54&gt;0,'AM8_MPS(input_fridge)'!I54,"")</f>
        <v/>
      </c>
      <c r="J55" s="251" t="str">
        <f>IF('AM8_MPS(input_fridge)'!J54&gt;0,'AM8_MPS(input_fridge)'!J54,"")</f>
        <v/>
      </c>
      <c r="K55" s="251" t="str">
        <f>IF('AM8_MPS(input_fridge)'!K54&gt;0,'AM8_MPS(input_fridge)'!K54,"")</f>
        <v/>
      </c>
      <c r="L55" s="251" t="str">
        <f>IF('AM8_MPS(input_fridge)'!L54&gt;0,'AM8_MPS(input_fridge)'!L54,"")</f>
        <v/>
      </c>
      <c r="N55" s="165"/>
      <c r="O55" s="144" t="s">
        <v>399</v>
      </c>
      <c r="P55" s="172">
        <f t="shared" si="1"/>
        <v>0</v>
      </c>
      <c r="Q55" s="172">
        <f t="shared" si="2"/>
        <v>0</v>
      </c>
      <c r="R55" s="173">
        <f t="shared" si="0"/>
        <v>0</v>
      </c>
      <c r="T55" s="128"/>
      <c r="U55" s="128"/>
      <c r="V55" s="128"/>
      <c r="W55" s="128"/>
      <c r="X55" s="128"/>
      <c r="Y55" s="128"/>
      <c r="Z55" s="128"/>
      <c r="AA55" s="128"/>
      <c r="AB55" s="128"/>
    </row>
    <row r="56" spans="2:28" s="152" customFormat="1" ht="15" customHeight="1" x14ac:dyDescent="0.15">
      <c r="B56" s="165"/>
      <c r="C56" s="144" t="s">
        <v>400</v>
      </c>
      <c r="D56" s="175"/>
      <c r="F56" s="165"/>
      <c r="G56" s="144" t="s">
        <v>400</v>
      </c>
      <c r="H56" s="251" t="str">
        <f>IF('AM8_MPS(input_fridge)'!H55&gt;0,'AM8_MPS(input_fridge)'!H55,"")</f>
        <v/>
      </c>
      <c r="I56" s="251" t="str">
        <f>IF('AM8_MPS(input_fridge)'!I55&gt;0,'AM8_MPS(input_fridge)'!I55,"")</f>
        <v/>
      </c>
      <c r="J56" s="251" t="str">
        <f>IF('AM8_MPS(input_fridge)'!J55&gt;0,'AM8_MPS(input_fridge)'!J55,"")</f>
        <v/>
      </c>
      <c r="K56" s="251" t="str">
        <f>IF('AM8_MPS(input_fridge)'!K55&gt;0,'AM8_MPS(input_fridge)'!K55,"")</f>
        <v/>
      </c>
      <c r="L56" s="251" t="str">
        <f>IF('AM8_MPS(input_fridge)'!L55&gt;0,'AM8_MPS(input_fridge)'!L55,"")</f>
        <v/>
      </c>
      <c r="N56" s="165"/>
      <c r="O56" s="144" t="s">
        <v>400</v>
      </c>
      <c r="P56" s="172">
        <f t="shared" si="1"/>
        <v>0</v>
      </c>
      <c r="Q56" s="172">
        <f t="shared" si="2"/>
        <v>0</v>
      </c>
      <c r="R56" s="173">
        <f t="shared" si="0"/>
        <v>0</v>
      </c>
      <c r="T56" s="128"/>
      <c r="U56" s="128"/>
      <c r="V56" s="128"/>
      <c r="W56" s="128"/>
      <c r="X56" s="128"/>
      <c r="Y56" s="128"/>
      <c r="Z56" s="128"/>
      <c r="AA56" s="128"/>
      <c r="AB56" s="128"/>
    </row>
    <row r="57" spans="2:28" s="152" customFormat="1" ht="15" customHeight="1" x14ac:dyDescent="0.15">
      <c r="B57" s="165"/>
      <c r="C57" s="144" t="s">
        <v>401</v>
      </c>
      <c r="D57" s="175"/>
      <c r="F57" s="165"/>
      <c r="G57" s="144" t="s">
        <v>401</v>
      </c>
      <c r="H57" s="251" t="str">
        <f>IF('AM8_MPS(input_fridge)'!H56&gt;0,'AM8_MPS(input_fridge)'!H56,"")</f>
        <v/>
      </c>
      <c r="I57" s="251" t="str">
        <f>IF('AM8_MPS(input_fridge)'!I56&gt;0,'AM8_MPS(input_fridge)'!I56,"")</f>
        <v/>
      </c>
      <c r="J57" s="251" t="str">
        <f>IF('AM8_MPS(input_fridge)'!J56&gt;0,'AM8_MPS(input_fridge)'!J56,"")</f>
        <v/>
      </c>
      <c r="K57" s="251" t="str">
        <f>IF('AM8_MPS(input_fridge)'!K56&gt;0,'AM8_MPS(input_fridge)'!K56,"")</f>
        <v/>
      </c>
      <c r="L57" s="251" t="str">
        <f>IF('AM8_MPS(input_fridge)'!L56&gt;0,'AM8_MPS(input_fridge)'!L56,"")</f>
        <v/>
      </c>
      <c r="N57" s="165"/>
      <c r="O57" s="144" t="s">
        <v>401</v>
      </c>
      <c r="P57" s="172">
        <f t="shared" si="1"/>
        <v>0</v>
      </c>
      <c r="Q57" s="172">
        <f t="shared" si="2"/>
        <v>0</v>
      </c>
      <c r="R57" s="173">
        <f t="shared" si="0"/>
        <v>0</v>
      </c>
      <c r="T57" s="128"/>
      <c r="U57" s="128"/>
      <c r="V57" s="128"/>
      <c r="W57" s="128"/>
      <c r="X57" s="128"/>
      <c r="Y57" s="128"/>
      <c r="Z57" s="128"/>
      <c r="AA57" s="128"/>
      <c r="AB57" s="128"/>
    </row>
    <row r="58" spans="2:28" s="152" customFormat="1" ht="15" customHeight="1" x14ac:dyDescent="0.15">
      <c r="B58" s="165"/>
      <c r="C58" s="144" t="s">
        <v>402</v>
      </c>
      <c r="D58" s="175"/>
      <c r="F58" s="165"/>
      <c r="G58" s="144" t="s">
        <v>402</v>
      </c>
      <c r="H58" s="251" t="str">
        <f>IF('AM8_MPS(input_fridge)'!H57&gt;0,'AM8_MPS(input_fridge)'!H57,"")</f>
        <v/>
      </c>
      <c r="I58" s="251" t="str">
        <f>IF('AM8_MPS(input_fridge)'!I57&gt;0,'AM8_MPS(input_fridge)'!I57,"")</f>
        <v/>
      </c>
      <c r="J58" s="251" t="str">
        <f>IF('AM8_MPS(input_fridge)'!J57&gt;0,'AM8_MPS(input_fridge)'!J57,"")</f>
        <v/>
      </c>
      <c r="K58" s="251" t="str">
        <f>IF('AM8_MPS(input_fridge)'!K57&gt;0,'AM8_MPS(input_fridge)'!K57,"")</f>
        <v/>
      </c>
      <c r="L58" s="251" t="str">
        <f>IF('AM8_MPS(input_fridge)'!L57&gt;0,'AM8_MPS(input_fridge)'!L57,"")</f>
        <v/>
      </c>
      <c r="N58" s="165"/>
      <c r="O58" s="144" t="s">
        <v>402</v>
      </c>
      <c r="P58" s="172">
        <f t="shared" si="1"/>
        <v>0</v>
      </c>
      <c r="Q58" s="172">
        <f t="shared" si="2"/>
        <v>0</v>
      </c>
      <c r="R58" s="173">
        <f t="shared" si="0"/>
        <v>0</v>
      </c>
      <c r="T58" s="128"/>
      <c r="U58" s="128"/>
      <c r="V58" s="128"/>
      <c r="W58" s="128"/>
      <c r="X58" s="128"/>
      <c r="Y58" s="128"/>
      <c r="Z58" s="128"/>
      <c r="AA58" s="128"/>
      <c r="AB58" s="128"/>
    </row>
    <row r="59" spans="2:28" s="152" customFormat="1" ht="15" customHeight="1" x14ac:dyDescent="0.15">
      <c r="B59" s="165"/>
      <c r="C59" s="144" t="s">
        <v>403</v>
      </c>
      <c r="D59" s="175"/>
      <c r="F59" s="165"/>
      <c r="G59" s="144" t="s">
        <v>403</v>
      </c>
      <c r="H59" s="251" t="str">
        <f>IF('AM8_MPS(input_fridge)'!H58&gt;0,'AM8_MPS(input_fridge)'!H58,"")</f>
        <v/>
      </c>
      <c r="I59" s="251" t="str">
        <f>IF('AM8_MPS(input_fridge)'!I58&gt;0,'AM8_MPS(input_fridge)'!I58,"")</f>
        <v/>
      </c>
      <c r="J59" s="251" t="str">
        <f>IF('AM8_MPS(input_fridge)'!J58&gt;0,'AM8_MPS(input_fridge)'!J58,"")</f>
        <v/>
      </c>
      <c r="K59" s="251" t="str">
        <f>IF('AM8_MPS(input_fridge)'!K58&gt;0,'AM8_MPS(input_fridge)'!K58,"")</f>
        <v/>
      </c>
      <c r="L59" s="251" t="str">
        <f>IF('AM8_MPS(input_fridge)'!L58&gt;0,'AM8_MPS(input_fridge)'!L58,"")</f>
        <v/>
      </c>
      <c r="N59" s="165"/>
      <c r="O59" s="144" t="s">
        <v>403</v>
      </c>
      <c r="P59" s="172">
        <f t="shared" si="1"/>
        <v>0</v>
      </c>
      <c r="Q59" s="172">
        <f t="shared" si="2"/>
        <v>0</v>
      </c>
      <c r="R59" s="173">
        <f t="shared" si="0"/>
        <v>0</v>
      </c>
      <c r="T59" s="128"/>
      <c r="U59" s="128"/>
      <c r="V59" s="128"/>
      <c r="W59" s="128"/>
      <c r="X59" s="128"/>
      <c r="Y59" s="128"/>
      <c r="Z59" s="128"/>
      <c r="AA59" s="128"/>
      <c r="AB59" s="128"/>
    </row>
    <row r="60" spans="2:28" s="152" customFormat="1" ht="15" customHeight="1" x14ac:dyDescent="0.15">
      <c r="B60" s="165"/>
      <c r="C60" s="144" t="s">
        <v>404</v>
      </c>
      <c r="D60" s="175"/>
      <c r="F60" s="165"/>
      <c r="G60" s="144" t="s">
        <v>404</v>
      </c>
      <c r="H60" s="251" t="str">
        <f>IF('AM8_MPS(input_fridge)'!H59&gt;0,'AM8_MPS(input_fridge)'!H59,"")</f>
        <v/>
      </c>
      <c r="I60" s="251" t="str">
        <f>IF('AM8_MPS(input_fridge)'!I59&gt;0,'AM8_MPS(input_fridge)'!I59,"")</f>
        <v/>
      </c>
      <c r="J60" s="251" t="str">
        <f>IF('AM8_MPS(input_fridge)'!J59&gt;0,'AM8_MPS(input_fridge)'!J59,"")</f>
        <v/>
      </c>
      <c r="K60" s="251" t="str">
        <f>IF('AM8_MPS(input_fridge)'!K59&gt;0,'AM8_MPS(input_fridge)'!K59,"")</f>
        <v/>
      </c>
      <c r="L60" s="251" t="str">
        <f>IF('AM8_MPS(input_fridge)'!L59&gt;0,'AM8_MPS(input_fridge)'!L59,"")</f>
        <v/>
      </c>
      <c r="N60" s="165"/>
      <c r="O60" s="144" t="s">
        <v>404</v>
      </c>
      <c r="P60" s="172">
        <f t="shared" si="1"/>
        <v>0</v>
      </c>
      <c r="Q60" s="172">
        <f t="shared" si="2"/>
        <v>0</v>
      </c>
      <c r="R60" s="173">
        <f t="shared" si="0"/>
        <v>0</v>
      </c>
      <c r="T60" s="128"/>
      <c r="U60" s="128"/>
      <c r="V60" s="128"/>
      <c r="W60" s="128"/>
      <c r="X60" s="128"/>
      <c r="Y60" s="128"/>
      <c r="Z60" s="128"/>
      <c r="AA60" s="128"/>
      <c r="AB60" s="128"/>
    </row>
    <row r="61" spans="2:28" s="152" customFormat="1" ht="15" customHeight="1" x14ac:dyDescent="0.15">
      <c r="B61" s="165"/>
      <c r="C61" s="144" t="s">
        <v>405</v>
      </c>
      <c r="D61" s="175"/>
      <c r="F61" s="165"/>
      <c r="G61" s="144" t="s">
        <v>405</v>
      </c>
      <c r="H61" s="251" t="str">
        <f>IF('AM8_MPS(input_fridge)'!H60&gt;0,'AM8_MPS(input_fridge)'!H60,"")</f>
        <v/>
      </c>
      <c r="I61" s="251" t="str">
        <f>IF('AM8_MPS(input_fridge)'!I60&gt;0,'AM8_MPS(input_fridge)'!I60,"")</f>
        <v/>
      </c>
      <c r="J61" s="251" t="str">
        <f>IF('AM8_MPS(input_fridge)'!J60&gt;0,'AM8_MPS(input_fridge)'!J60,"")</f>
        <v/>
      </c>
      <c r="K61" s="251" t="str">
        <f>IF('AM8_MPS(input_fridge)'!K60&gt;0,'AM8_MPS(input_fridge)'!K60,"")</f>
        <v/>
      </c>
      <c r="L61" s="251" t="str">
        <f>IF('AM8_MPS(input_fridge)'!L60&gt;0,'AM8_MPS(input_fridge)'!L60,"")</f>
        <v/>
      </c>
      <c r="N61" s="165"/>
      <c r="O61" s="144" t="s">
        <v>405</v>
      </c>
      <c r="P61" s="172">
        <f t="shared" si="1"/>
        <v>0</v>
      </c>
      <c r="Q61" s="172">
        <f t="shared" si="2"/>
        <v>0</v>
      </c>
      <c r="R61" s="173">
        <f t="shared" si="0"/>
        <v>0</v>
      </c>
      <c r="T61" s="128"/>
      <c r="U61" s="128"/>
      <c r="V61" s="128"/>
      <c r="W61" s="128"/>
      <c r="X61" s="128"/>
      <c r="Y61" s="128"/>
      <c r="Z61" s="128"/>
      <c r="AA61" s="128"/>
      <c r="AB61" s="128"/>
    </row>
    <row r="62" spans="2:28" s="152" customFormat="1" ht="15" customHeight="1" x14ac:dyDescent="0.15">
      <c r="B62" s="165"/>
      <c r="C62" s="144" t="s">
        <v>406</v>
      </c>
      <c r="D62" s="175"/>
      <c r="F62" s="165"/>
      <c r="G62" s="144" t="s">
        <v>406</v>
      </c>
      <c r="H62" s="251" t="str">
        <f>IF('AM8_MPS(input_fridge)'!H61&gt;0,'AM8_MPS(input_fridge)'!H61,"")</f>
        <v/>
      </c>
      <c r="I62" s="251" t="str">
        <f>IF('AM8_MPS(input_fridge)'!I61&gt;0,'AM8_MPS(input_fridge)'!I61,"")</f>
        <v/>
      </c>
      <c r="J62" s="251" t="str">
        <f>IF('AM8_MPS(input_fridge)'!J61&gt;0,'AM8_MPS(input_fridge)'!J61,"")</f>
        <v/>
      </c>
      <c r="K62" s="251" t="str">
        <f>IF('AM8_MPS(input_fridge)'!K61&gt;0,'AM8_MPS(input_fridge)'!K61,"")</f>
        <v/>
      </c>
      <c r="L62" s="251" t="str">
        <f>IF('AM8_MPS(input_fridge)'!L61&gt;0,'AM8_MPS(input_fridge)'!L61,"")</f>
        <v/>
      </c>
      <c r="N62" s="165"/>
      <c r="O62" s="144" t="s">
        <v>406</v>
      </c>
      <c r="P62" s="172">
        <f t="shared" si="1"/>
        <v>0</v>
      </c>
      <c r="Q62" s="172">
        <f t="shared" si="2"/>
        <v>0</v>
      </c>
      <c r="R62" s="173">
        <f t="shared" si="0"/>
        <v>0</v>
      </c>
      <c r="T62" s="128"/>
      <c r="U62" s="128"/>
      <c r="V62" s="128"/>
      <c r="W62" s="128"/>
      <c r="X62" s="128"/>
      <c r="Y62" s="128"/>
      <c r="Z62" s="128"/>
      <c r="AA62" s="128"/>
      <c r="AB62" s="128"/>
    </row>
    <row r="63" spans="2:28" s="152" customFormat="1" ht="15" customHeight="1" x14ac:dyDescent="0.15">
      <c r="B63" s="165"/>
      <c r="C63" s="144" t="s">
        <v>407</v>
      </c>
      <c r="D63" s="175"/>
      <c r="F63" s="165"/>
      <c r="G63" s="144" t="s">
        <v>407</v>
      </c>
      <c r="H63" s="251" t="str">
        <f>IF('AM8_MPS(input_fridge)'!H62&gt;0,'AM8_MPS(input_fridge)'!H62,"")</f>
        <v/>
      </c>
      <c r="I63" s="251" t="str">
        <f>IF('AM8_MPS(input_fridge)'!I62&gt;0,'AM8_MPS(input_fridge)'!I62,"")</f>
        <v/>
      </c>
      <c r="J63" s="251" t="str">
        <f>IF('AM8_MPS(input_fridge)'!J62&gt;0,'AM8_MPS(input_fridge)'!J62,"")</f>
        <v/>
      </c>
      <c r="K63" s="251" t="str">
        <f>IF('AM8_MPS(input_fridge)'!K62&gt;0,'AM8_MPS(input_fridge)'!K62,"")</f>
        <v/>
      </c>
      <c r="L63" s="251" t="str">
        <f>IF('AM8_MPS(input_fridge)'!L62&gt;0,'AM8_MPS(input_fridge)'!L62,"")</f>
        <v/>
      </c>
      <c r="N63" s="165"/>
      <c r="O63" s="144" t="s">
        <v>407</v>
      </c>
      <c r="P63" s="172">
        <f t="shared" si="1"/>
        <v>0</v>
      </c>
      <c r="Q63" s="172">
        <f t="shared" si="2"/>
        <v>0</v>
      </c>
      <c r="R63" s="173">
        <f t="shared" si="0"/>
        <v>0</v>
      </c>
      <c r="T63" s="128"/>
      <c r="U63" s="128"/>
      <c r="V63" s="128"/>
      <c r="W63" s="128"/>
      <c r="X63" s="128"/>
      <c r="Y63" s="128"/>
      <c r="Z63" s="128"/>
      <c r="AA63" s="128"/>
      <c r="AB63" s="128"/>
    </row>
    <row r="64" spans="2:28" s="152" customFormat="1" ht="15" customHeight="1" x14ac:dyDescent="0.15">
      <c r="B64" s="165"/>
      <c r="C64" s="144" t="s">
        <v>408</v>
      </c>
      <c r="D64" s="175"/>
      <c r="F64" s="165"/>
      <c r="G64" s="144" t="s">
        <v>408</v>
      </c>
      <c r="H64" s="251" t="str">
        <f>IF('AM8_MPS(input_fridge)'!H63&gt;0,'AM8_MPS(input_fridge)'!H63,"")</f>
        <v/>
      </c>
      <c r="I64" s="251" t="str">
        <f>IF('AM8_MPS(input_fridge)'!I63&gt;0,'AM8_MPS(input_fridge)'!I63,"")</f>
        <v/>
      </c>
      <c r="J64" s="251" t="str">
        <f>IF('AM8_MPS(input_fridge)'!J63&gt;0,'AM8_MPS(input_fridge)'!J63,"")</f>
        <v/>
      </c>
      <c r="K64" s="251" t="str">
        <f>IF('AM8_MPS(input_fridge)'!K63&gt;0,'AM8_MPS(input_fridge)'!K63,"")</f>
        <v/>
      </c>
      <c r="L64" s="251" t="str">
        <f>IF('AM8_MPS(input_fridge)'!L63&gt;0,'AM8_MPS(input_fridge)'!L63,"")</f>
        <v/>
      </c>
      <c r="N64" s="165"/>
      <c r="O64" s="144" t="s">
        <v>408</v>
      </c>
      <c r="P64" s="172">
        <f t="shared" si="1"/>
        <v>0</v>
      </c>
      <c r="Q64" s="172">
        <f t="shared" si="2"/>
        <v>0</v>
      </c>
      <c r="R64" s="173">
        <f t="shared" si="0"/>
        <v>0</v>
      </c>
      <c r="T64" s="128"/>
      <c r="U64" s="128"/>
      <c r="V64" s="128"/>
      <c r="W64" s="128"/>
      <c r="X64" s="128"/>
      <c r="Y64" s="128"/>
      <c r="Z64" s="128"/>
      <c r="AA64" s="128"/>
      <c r="AB64" s="128"/>
    </row>
    <row r="65" spans="2:28" s="152" customFormat="1" ht="15" customHeight="1" x14ac:dyDescent="0.15">
      <c r="B65" s="165"/>
      <c r="C65" s="144" t="s">
        <v>409</v>
      </c>
      <c r="D65" s="175"/>
      <c r="F65" s="165"/>
      <c r="G65" s="144" t="s">
        <v>409</v>
      </c>
      <c r="H65" s="251" t="str">
        <f>IF('AM8_MPS(input_fridge)'!H64&gt;0,'AM8_MPS(input_fridge)'!H64,"")</f>
        <v/>
      </c>
      <c r="I65" s="251" t="str">
        <f>IF('AM8_MPS(input_fridge)'!I64&gt;0,'AM8_MPS(input_fridge)'!I64,"")</f>
        <v/>
      </c>
      <c r="J65" s="251" t="str">
        <f>IF('AM8_MPS(input_fridge)'!J64&gt;0,'AM8_MPS(input_fridge)'!J64,"")</f>
        <v/>
      </c>
      <c r="K65" s="251" t="str">
        <f>IF('AM8_MPS(input_fridge)'!K64&gt;0,'AM8_MPS(input_fridge)'!K64,"")</f>
        <v/>
      </c>
      <c r="L65" s="251" t="str">
        <f>IF('AM8_MPS(input_fridge)'!L64&gt;0,'AM8_MPS(input_fridge)'!L64,"")</f>
        <v/>
      </c>
      <c r="N65" s="165"/>
      <c r="O65" s="144" t="s">
        <v>409</v>
      </c>
      <c r="P65" s="172">
        <f t="shared" si="1"/>
        <v>0</v>
      </c>
      <c r="Q65" s="172">
        <f t="shared" si="2"/>
        <v>0</v>
      </c>
      <c r="R65" s="173">
        <f t="shared" si="0"/>
        <v>0</v>
      </c>
      <c r="T65" s="128"/>
      <c r="U65" s="128"/>
      <c r="V65" s="128"/>
      <c r="W65" s="128"/>
      <c r="X65" s="128"/>
      <c r="Y65" s="128"/>
      <c r="Z65" s="128"/>
      <c r="AA65" s="128"/>
      <c r="AB65" s="128"/>
    </row>
    <row r="66" spans="2:28" s="152" customFormat="1" ht="15" customHeight="1" x14ac:dyDescent="0.15">
      <c r="B66" s="178"/>
      <c r="C66" s="144" t="s">
        <v>488</v>
      </c>
      <c r="D66" s="175"/>
      <c r="F66" s="178"/>
      <c r="G66" s="144" t="s">
        <v>488</v>
      </c>
      <c r="H66" s="251" t="str">
        <f>IF('AM8_MPS(input_fridge)'!H65&gt;0,'AM8_MPS(input_fridge)'!H65,"")</f>
        <v/>
      </c>
      <c r="I66" s="251" t="str">
        <f>IF('AM8_MPS(input_fridge)'!I65&gt;0,'AM8_MPS(input_fridge)'!I65,"")</f>
        <v/>
      </c>
      <c r="J66" s="251" t="str">
        <f>IF('AM8_MPS(input_fridge)'!J65&gt;0,'AM8_MPS(input_fridge)'!J65,"")</f>
        <v/>
      </c>
      <c r="K66" s="251" t="str">
        <f>IF('AM8_MPS(input_fridge)'!K65&gt;0,'AM8_MPS(input_fridge)'!K65,"")</f>
        <v/>
      </c>
      <c r="L66" s="251" t="str">
        <f>IF('AM8_MPS(input_fridge)'!L65&gt;0,'AM8_MPS(input_fridge)'!L65,"")</f>
        <v/>
      </c>
      <c r="N66" s="178"/>
      <c r="O66" s="144" t="s">
        <v>488</v>
      </c>
      <c r="P66" s="172">
        <f t="shared" si="1"/>
        <v>0</v>
      </c>
      <c r="Q66" s="172">
        <f t="shared" si="2"/>
        <v>0</v>
      </c>
      <c r="R66" s="173">
        <f t="shared" si="0"/>
        <v>0</v>
      </c>
      <c r="T66" s="128"/>
      <c r="U66" s="128"/>
      <c r="V66" s="128"/>
      <c r="W66" s="128"/>
      <c r="X66" s="128"/>
      <c r="Y66" s="128"/>
      <c r="Z66" s="128"/>
      <c r="AA66" s="128"/>
      <c r="AB66" s="128"/>
    </row>
  </sheetData>
  <sheetProtection password="C7C3" sheet="1" objects="1" scenarios="1" formatCells="0" formatRows="0"/>
  <mergeCells count="31">
    <mergeCell ref="N14:N15"/>
    <mergeCell ref="O14:O15"/>
    <mergeCell ref="P14:P15"/>
    <mergeCell ref="Q14:Q15"/>
    <mergeCell ref="R14:R15"/>
    <mergeCell ref="C16:D16"/>
    <mergeCell ref="G16:L16"/>
    <mergeCell ref="O16:R16"/>
    <mergeCell ref="L11:L13"/>
    <mergeCell ref="F14:F15"/>
    <mergeCell ref="G14:G15"/>
    <mergeCell ref="H14:H15"/>
    <mergeCell ref="I14:I15"/>
    <mergeCell ref="J14:J15"/>
    <mergeCell ref="K14:K15"/>
    <mergeCell ref="L14:L15"/>
    <mergeCell ref="F11:F13"/>
    <mergeCell ref="G11:G13"/>
    <mergeCell ref="H11:H13"/>
    <mergeCell ref="I11:I13"/>
    <mergeCell ref="J11:J13"/>
    <mergeCell ref="K11:K13"/>
    <mergeCell ref="T6:V6"/>
    <mergeCell ref="W6:Y6"/>
    <mergeCell ref="T7:V7"/>
    <mergeCell ref="W7:Y7"/>
    <mergeCell ref="N9:N13"/>
    <mergeCell ref="O9:O13"/>
    <mergeCell ref="P9:P13"/>
    <mergeCell ref="Q9:Q13"/>
    <mergeCell ref="R9:R13"/>
  </mergeCells>
  <phoneticPr fontId="6"/>
  <dataValidations count="2">
    <dataValidation type="list" allowBlank="1" showInputMessage="1" showErrorMessage="1" sqref="I17:I66">
      <formula1>"1.18,1.07,2.24,0.50,0.65,0.73"</formula1>
    </dataValidation>
    <dataValidation type="list" allowBlank="1" showInputMessage="1" showErrorMessage="1" sqref="L17:L66">
      <formula1>COP</formula1>
    </dataValidation>
  </dataValidations>
  <pageMargins left="0.51181102362204722" right="0.43307086614173229" top="0.47244094488188981" bottom="0.19685039370078741" header="0.31496062992125984" footer="0.31496062992125984"/>
  <pageSetup paperSize="8" scale="64" fitToWidth="2" orientation="landscape" r:id="rId1"/>
  <headerFooter>
    <oddFooter>&amp;C&amp;"Arial,標準"II-4(1)</oddFooter>
  </headerFooter>
  <colBreaks count="1" manualBreakCount="1">
    <brk id="13" max="65" man="1"/>
  </colBreak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7">
    <tabColor theme="5" tint="0.39997558519241921"/>
  </sheetPr>
  <dimension ref="A1:AC66"/>
  <sheetViews>
    <sheetView view="pageBreakPreview" zoomScale="70" zoomScaleNormal="70" zoomScaleSheetLayoutView="70" workbookViewId="0"/>
  </sheetViews>
  <sheetFormatPr defaultColWidth="9" defaultRowHeight="14.25" x14ac:dyDescent="0.15"/>
  <cols>
    <col min="1" max="1" width="1.625" style="128" customWidth="1"/>
    <col min="2" max="2" width="4.375" style="129" customWidth="1"/>
    <col min="3" max="3" width="21.625" style="130" customWidth="1"/>
    <col min="4" max="4" width="87.625" style="130" customWidth="1"/>
    <col min="5" max="5" width="2.125" style="128" customWidth="1"/>
    <col min="6" max="6" width="4.375" style="129" customWidth="1"/>
    <col min="7" max="7" width="16.375" style="130" customWidth="1"/>
    <col min="8" max="8" width="23.5" style="128" customWidth="1"/>
    <col min="9" max="9" width="23.5" style="130" customWidth="1"/>
    <col min="10" max="10" width="24.375" style="130" customWidth="1"/>
    <col min="11" max="11" width="43.5" style="128" customWidth="1"/>
    <col min="12" max="12" width="47.625" style="128" customWidth="1"/>
    <col min="13" max="13" width="2.125" style="128" customWidth="1"/>
    <col min="14" max="14" width="5.125" style="128" customWidth="1"/>
    <col min="15" max="15" width="21.75" style="128" customWidth="1"/>
    <col min="16" max="18" width="29.5" style="128" customWidth="1"/>
    <col min="19" max="19" width="3.625" style="128" customWidth="1"/>
    <col min="20" max="20" width="9" style="128"/>
    <col min="21" max="21" width="13.25" style="128" customWidth="1"/>
    <col min="22" max="27" width="9" style="128"/>
    <col min="28" max="29" width="42.625" style="128" customWidth="1"/>
    <col min="30" max="16384" width="9" style="128"/>
  </cols>
  <sheetData>
    <row r="1" spans="1:29" ht="18" customHeight="1" x14ac:dyDescent="0.15">
      <c r="AC1" s="132" t="str">
        <f>'AM8_MRS(input_fridge)'!AC1</f>
        <v>Monitoring Spreadsheet: JCM_ID_AM008_ver02.0</v>
      </c>
    </row>
    <row r="2" spans="1:29" ht="18" customHeight="1" x14ac:dyDescent="0.15">
      <c r="K2" s="132"/>
      <c r="L2" s="132"/>
      <c r="M2" s="132"/>
      <c r="N2" s="132"/>
      <c r="O2" s="132"/>
      <c r="P2" s="132"/>
      <c r="Q2" s="132"/>
      <c r="R2" s="132"/>
      <c r="S2" s="132"/>
      <c r="T2" s="132"/>
      <c r="U2" s="132"/>
      <c r="V2" s="132"/>
      <c r="W2" s="132"/>
      <c r="X2" s="132"/>
      <c r="Y2" s="132"/>
      <c r="Z2" s="132"/>
      <c r="AA2" s="132"/>
      <c r="AB2" s="132"/>
      <c r="AC2" s="132" t="str">
        <f>'AM8_MRS(input_fridge)'!AC2</f>
        <v>Reference Number: ID006</v>
      </c>
    </row>
    <row r="3" spans="1:29" s="138" customFormat="1" ht="27.75" customHeight="1" x14ac:dyDescent="0.15">
      <c r="A3" s="133" t="s">
        <v>133</v>
      </c>
      <c r="B3" s="134"/>
      <c r="C3" s="135"/>
      <c r="D3" s="135"/>
      <c r="E3" s="136"/>
      <c r="F3" s="134"/>
      <c r="G3" s="135"/>
      <c r="H3" s="136"/>
      <c r="I3" s="135"/>
      <c r="J3" s="135"/>
      <c r="K3" s="137"/>
      <c r="L3" s="137"/>
      <c r="M3" s="137"/>
      <c r="N3" s="137"/>
      <c r="O3" s="137"/>
      <c r="P3" s="137"/>
      <c r="Q3" s="137"/>
      <c r="R3" s="137"/>
      <c r="S3" s="137"/>
      <c r="T3" s="137"/>
      <c r="U3" s="137"/>
      <c r="V3" s="137"/>
      <c r="W3" s="137"/>
      <c r="X3" s="137"/>
      <c r="Y3" s="137"/>
      <c r="Z3" s="137"/>
      <c r="AA3" s="137"/>
      <c r="AB3" s="137"/>
      <c r="AC3" s="137"/>
    </row>
    <row r="4" spans="1:29" ht="15" x14ac:dyDescent="0.15">
      <c r="A4" s="139" t="s">
        <v>501</v>
      </c>
    </row>
    <row r="5" spans="1:29" ht="18.75" customHeight="1" x14ac:dyDescent="0.15">
      <c r="A5" s="140" t="s">
        <v>497</v>
      </c>
      <c r="B5" s="141"/>
      <c r="F5" s="142" t="s">
        <v>498</v>
      </c>
      <c r="N5" s="139" t="s">
        <v>480</v>
      </c>
      <c r="T5" s="139" t="s">
        <v>489</v>
      </c>
      <c r="U5" s="139"/>
    </row>
    <row r="6" spans="1:29" ht="18.75" customHeight="1" thickBot="1" x14ac:dyDescent="0.2">
      <c r="A6" s="140"/>
      <c r="B6" s="144" t="s">
        <v>3</v>
      </c>
      <c r="C6" s="144" t="s">
        <v>146</v>
      </c>
      <c r="D6" s="250"/>
      <c r="F6" s="142"/>
      <c r="N6" s="139"/>
      <c r="T6" s="319" t="s">
        <v>295</v>
      </c>
      <c r="U6" s="319"/>
      <c r="V6" s="319"/>
      <c r="W6" s="302" t="s">
        <v>338</v>
      </c>
      <c r="X6" s="302"/>
      <c r="Y6" s="302"/>
      <c r="Z6" s="147" t="s">
        <v>17</v>
      </c>
    </row>
    <row r="7" spans="1:29" s="138" customFormat="1" ht="18" customHeight="1" thickBot="1" x14ac:dyDescent="0.2">
      <c r="A7" s="143"/>
      <c r="B7" s="144" t="s">
        <v>4</v>
      </c>
      <c r="C7" s="144" t="s">
        <v>13</v>
      </c>
      <c r="D7" s="145">
        <v>1</v>
      </c>
      <c r="F7" s="146"/>
      <c r="I7" s="128"/>
      <c r="T7" s="320"/>
      <c r="U7" s="320"/>
      <c r="V7" s="321"/>
      <c r="W7" s="303">
        <f>ROUNDDOWN(SUM(P17:P66)+SUM(Q17:Q66)-SUM(R17:R66),0)</f>
        <v>0</v>
      </c>
      <c r="X7" s="304"/>
      <c r="Y7" s="305"/>
      <c r="Z7" s="151" t="s">
        <v>316</v>
      </c>
    </row>
    <row r="8" spans="1:29" s="148" customFormat="1" ht="18" customHeight="1" x14ac:dyDescent="0.15">
      <c r="B8" s="144" t="s">
        <v>5</v>
      </c>
      <c r="C8" s="144" t="s">
        <v>14</v>
      </c>
      <c r="D8" s="149" t="s">
        <v>503</v>
      </c>
      <c r="F8" s="144" t="s">
        <v>3</v>
      </c>
      <c r="G8" s="144" t="s">
        <v>14</v>
      </c>
      <c r="H8" s="149" t="s">
        <v>504</v>
      </c>
      <c r="I8" s="149" t="s">
        <v>505</v>
      </c>
      <c r="J8" s="149" t="s">
        <v>506</v>
      </c>
      <c r="K8" s="150" t="s">
        <v>49</v>
      </c>
      <c r="L8" s="150" t="s">
        <v>343</v>
      </c>
      <c r="N8" s="144" t="s">
        <v>3</v>
      </c>
      <c r="O8" s="144" t="s">
        <v>14</v>
      </c>
      <c r="P8" s="150" t="s">
        <v>507</v>
      </c>
      <c r="Q8" s="150" t="s">
        <v>508</v>
      </c>
      <c r="R8" s="150" t="s">
        <v>509</v>
      </c>
    </row>
    <row r="9" spans="1:29" s="152" customFormat="1" ht="48" customHeight="1" x14ac:dyDescent="0.25">
      <c r="B9" s="144" t="s">
        <v>6</v>
      </c>
      <c r="C9" s="144" t="s">
        <v>15</v>
      </c>
      <c r="D9" s="153" t="s">
        <v>510</v>
      </c>
      <c r="F9" s="144" t="s">
        <v>4</v>
      </c>
      <c r="G9" s="144" t="s">
        <v>15</v>
      </c>
      <c r="H9" s="153" t="s">
        <v>511</v>
      </c>
      <c r="I9" s="153" t="s">
        <v>512</v>
      </c>
      <c r="J9" s="153" t="s">
        <v>513</v>
      </c>
      <c r="K9" s="153" t="s">
        <v>348</v>
      </c>
      <c r="L9" s="153" t="s">
        <v>349</v>
      </c>
      <c r="N9" s="306" t="s">
        <v>4</v>
      </c>
      <c r="O9" s="306" t="s">
        <v>15</v>
      </c>
      <c r="P9" s="307" t="s">
        <v>514</v>
      </c>
      <c r="Q9" s="307" t="s">
        <v>515</v>
      </c>
      <c r="R9" s="307" t="s">
        <v>490</v>
      </c>
      <c r="T9" s="154" t="s">
        <v>297</v>
      </c>
      <c r="U9" s="128"/>
      <c r="V9" s="128"/>
      <c r="W9" s="128"/>
      <c r="X9" s="128"/>
      <c r="Y9" s="128"/>
      <c r="Z9" s="128"/>
      <c r="AA9" s="128"/>
      <c r="AB9" s="128"/>
    </row>
    <row r="10" spans="1:29" s="152" customFormat="1" ht="18" customHeight="1" x14ac:dyDescent="0.15">
      <c r="B10" s="144" t="s">
        <v>8</v>
      </c>
      <c r="C10" s="144" t="s">
        <v>17</v>
      </c>
      <c r="D10" s="153" t="s">
        <v>26</v>
      </c>
      <c r="F10" s="144" t="s">
        <v>6</v>
      </c>
      <c r="G10" s="144" t="s">
        <v>17</v>
      </c>
      <c r="H10" s="153" t="s">
        <v>352</v>
      </c>
      <c r="I10" s="153" t="s">
        <v>352</v>
      </c>
      <c r="J10" s="153" t="s">
        <v>353</v>
      </c>
      <c r="K10" s="153" t="s">
        <v>354</v>
      </c>
      <c r="L10" s="153" t="s">
        <v>355</v>
      </c>
      <c r="N10" s="306"/>
      <c r="O10" s="306"/>
      <c r="P10" s="307"/>
      <c r="Q10" s="307"/>
      <c r="R10" s="307"/>
      <c r="T10" s="155" t="s">
        <v>298</v>
      </c>
      <c r="U10" s="156" t="s">
        <v>299</v>
      </c>
      <c r="V10" s="157"/>
      <c r="W10" s="158"/>
      <c r="X10" s="158"/>
      <c r="Y10" s="158"/>
      <c r="Z10" s="158"/>
      <c r="AA10" s="158"/>
      <c r="AB10" s="158"/>
      <c r="AC10" s="179"/>
    </row>
    <row r="11" spans="1:29" s="152" customFormat="1" ht="18" customHeight="1" x14ac:dyDescent="0.15">
      <c r="B11" s="144" t="s">
        <v>9</v>
      </c>
      <c r="C11" s="144" t="s">
        <v>18</v>
      </c>
      <c r="D11" s="160" t="s">
        <v>27</v>
      </c>
      <c r="F11" s="306" t="s">
        <v>7</v>
      </c>
      <c r="G11" s="306" t="s">
        <v>19</v>
      </c>
      <c r="H11" s="318" t="str">
        <f>IF('AM8_MPS(input_freezer)'!H10&gt;0,'AM8_MPS(input_freezer)'!H10,"")</f>
        <v>The specifications of the project freezer showcase for quotation and condensing unit or the factory acceptance test data by manufacturer</v>
      </c>
      <c r="I11" s="318" t="str">
        <f>IF('AM8_MPS(input_freezer)'!I10&gt;0,'AM8_MPS(input_freezer)'!I10,"")</f>
        <v>The default values set in this methodology corresponding to the type and rated volume of the project freezer showcase</v>
      </c>
      <c r="J11" s="318" t="str">
        <f>IF('AM8_MPS(input_freezer)'!J10&gt;0,'AM8_MPS(input_freezer)'!J10,"")</f>
        <v>The specifications of the project freezer showcase for quotation or the factory acceptance test data by manufacturer</v>
      </c>
      <c r="K11" s="318" t="str">
        <f>IF('AM8_MPS(input_freezer)'!K10&gt;0,'AM8_MPS(input_freezer)'!K10,"")</f>
        <v>[For grid electricity]
The most recent value available at the time of validation is applied and fixed for the monitoring period thereafter. The data is sourced from “Emission Factors of Electricity Interconnection Systems”, National Committee on Clean Development Mechanism (Indonesian DNA for CDM), based on data obtained by Directorate General of Electricity, Ministry of Energy and Mineral Resources, Indonesia, unless otherwise instructed by the Joint Committee."
[For captive electricity]
CDM approved small scale methodology AMS-I.A</v>
      </c>
      <c r="L11" s="318" t="str">
        <f>IF('AM8_MPS(input_freezer)'!L10&gt;0,'AM8_MPS(input_freezer)'!L10,"")</f>
        <v xml:space="preserve">The latest version of approved JCM methodology ID_AM004:
* The default COP values may be revised as to the revision of the approved JCM methodology ID_AM004.
</v>
      </c>
      <c r="N11" s="306"/>
      <c r="O11" s="306"/>
      <c r="P11" s="307"/>
      <c r="Q11" s="307"/>
      <c r="R11" s="307"/>
      <c r="T11" s="155" t="s">
        <v>210</v>
      </c>
      <c r="U11" s="156" t="s">
        <v>335</v>
      </c>
      <c r="V11" s="157"/>
      <c r="W11" s="158"/>
      <c r="X11" s="158"/>
      <c r="Y11" s="158"/>
      <c r="Z11" s="158"/>
      <c r="AA11" s="158"/>
      <c r="AB11" s="158"/>
      <c r="AC11" s="179"/>
    </row>
    <row r="12" spans="1:29" s="152" customFormat="1" ht="18" customHeight="1" x14ac:dyDescent="0.15">
      <c r="B12" s="144" t="s">
        <v>10</v>
      </c>
      <c r="C12" s="144" t="s">
        <v>19</v>
      </c>
      <c r="D12" s="160" t="s">
        <v>28</v>
      </c>
      <c r="F12" s="306"/>
      <c r="G12" s="306"/>
      <c r="H12" s="318"/>
      <c r="I12" s="318"/>
      <c r="J12" s="318"/>
      <c r="K12" s="318"/>
      <c r="L12" s="318"/>
      <c r="N12" s="306"/>
      <c r="O12" s="306"/>
      <c r="P12" s="307"/>
      <c r="Q12" s="307"/>
      <c r="R12" s="307"/>
      <c r="T12" s="155" t="s">
        <v>27</v>
      </c>
      <c r="U12" s="156" t="s">
        <v>212</v>
      </c>
      <c r="V12" s="157"/>
      <c r="W12" s="158"/>
      <c r="X12" s="158"/>
      <c r="Y12" s="158"/>
      <c r="Z12" s="158"/>
      <c r="AA12" s="158"/>
      <c r="AB12" s="158"/>
      <c r="AC12" s="179"/>
    </row>
    <row r="13" spans="1:29" s="152" customFormat="1" ht="300" customHeight="1" x14ac:dyDescent="0.15">
      <c r="B13" s="144" t="s">
        <v>11</v>
      </c>
      <c r="C13" s="144" t="s">
        <v>20</v>
      </c>
      <c r="D13" s="162" t="s">
        <v>413</v>
      </c>
      <c r="F13" s="306"/>
      <c r="G13" s="306"/>
      <c r="H13" s="318"/>
      <c r="I13" s="318"/>
      <c r="J13" s="318"/>
      <c r="K13" s="318"/>
      <c r="L13" s="318"/>
      <c r="N13" s="306"/>
      <c r="O13" s="306"/>
      <c r="P13" s="307"/>
      <c r="Q13" s="307"/>
      <c r="R13" s="307"/>
      <c r="T13" s="128"/>
      <c r="U13" s="128"/>
      <c r="V13" s="128"/>
      <c r="W13" s="128"/>
      <c r="X13" s="128"/>
      <c r="Y13" s="128"/>
      <c r="Z13" s="128"/>
      <c r="AA13" s="128"/>
      <c r="AB13" s="128"/>
    </row>
    <row r="14" spans="1:29" s="152" customFormat="1" ht="18" customHeight="1" x14ac:dyDescent="0.15">
      <c r="B14" s="144" t="s">
        <v>12</v>
      </c>
      <c r="C14" s="144" t="s">
        <v>21</v>
      </c>
      <c r="D14" s="160" t="s">
        <v>30</v>
      </c>
      <c r="F14" s="306" t="s">
        <v>8</v>
      </c>
      <c r="G14" s="306" t="s">
        <v>22</v>
      </c>
      <c r="H14" s="326" t="str">
        <f>IF('AM8_MPS(input_freezer)'!H13&gt;0,'AM8_MPS(input_freezer)'!H13,"")</f>
        <v/>
      </c>
      <c r="I14" s="326" t="str">
        <f>IF('AM8_MPS(input_freezer)'!I13&gt;0,'AM8_MPS(input_freezer)'!I13,"")</f>
        <v/>
      </c>
      <c r="J14" s="326" t="str">
        <f>IF('AM8_MPS(input_freezer)'!J13&gt;0,'AM8_MPS(input_freezer)'!J13,"")</f>
        <v/>
      </c>
      <c r="K14" s="318" t="str">
        <f>IF('AM8_MPS(input_freezer)'!K13&gt;0,'AM8_MPS(input_freezer)'!K13,"")</f>
        <v/>
      </c>
      <c r="L14" s="318" t="str">
        <f>IF('AM8_MPS(input_freezer)'!L13&gt;0,'AM8_MPS(input_freezer)'!L13,"")</f>
        <v/>
      </c>
      <c r="N14" s="306" t="s">
        <v>6</v>
      </c>
      <c r="O14" s="306" t="s">
        <v>17</v>
      </c>
      <c r="P14" s="307" t="s">
        <v>316</v>
      </c>
      <c r="Q14" s="307" t="s">
        <v>316</v>
      </c>
      <c r="R14" s="307" t="s">
        <v>316</v>
      </c>
    </row>
    <row r="15" spans="1:29" s="152" customFormat="1" ht="18" customHeight="1" x14ac:dyDescent="0.15">
      <c r="B15" s="144" t="s">
        <v>145</v>
      </c>
      <c r="C15" s="144" t="s">
        <v>22</v>
      </c>
      <c r="D15" s="163"/>
      <c r="F15" s="306"/>
      <c r="G15" s="306"/>
      <c r="H15" s="326"/>
      <c r="I15" s="326"/>
      <c r="J15" s="326"/>
      <c r="K15" s="318"/>
      <c r="L15" s="318"/>
      <c r="N15" s="306"/>
      <c r="O15" s="306"/>
      <c r="P15" s="307"/>
      <c r="Q15" s="307"/>
      <c r="R15" s="307"/>
    </row>
    <row r="16" spans="1:29" s="152" customFormat="1" ht="18" customHeight="1" x14ac:dyDescent="0.15">
      <c r="B16" s="164" t="s">
        <v>485</v>
      </c>
      <c r="C16" s="308" t="s">
        <v>491</v>
      </c>
      <c r="D16" s="308"/>
      <c r="F16" s="164" t="s">
        <v>361</v>
      </c>
      <c r="G16" s="308" t="s">
        <v>414</v>
      </c>
      <c r="H16" s="308"/>
      <c r="I16" s="308"/>
      <c r="J16" s="308"/>
      <c r="K16" s="308"/>
      <c r="L16" s="308"/>
      <c r="N16" s="164" t="s">
        <v>361</v>
      </c>
      <c r="O16" s="308" t="s">
        <v>414</v>
      </c>
      <c r="P16" s="308"/>
      <c r="Q16" s="308"/>
      <c r="R16" s="308"/>
    </row>
    <row r="17" spans="2:28" s="152" customFormat="1" ht="15" customHeight="1" x14ac:dyDescent="0.15">
      <c r="B17" s="165"/>
      <c r="C17" s="144" t="s">
        <v>415</v>
      </c>
      <c r="D17" s="180"/>
      <c r="F17" s="165"/>
      <c r="G17" s="144" t="s">
        <v>415</v>
      </c>
      <c r="H17" s="252">
        <f>IF('AM8_MPS(input_freezer)'!H16&gt;0,'AM8_MPS(input_freezer)'!H16,"")</f>
        <v>1.1821229050279329</v>
      </c>
      <c r="I17" s="253">
        <f>IF('AM8_MPS(input_freezer)'!I16&gt;0,'AM8_MPS(input_freezer)'!I16,"")</f>
        <v>1.01</v>
      </c>
      <c r="J17" s="254">
        <f>IF('AM8_MPS(input_freezer)'!J16&gt;0,'AM8_MPS(input_freezer)'!J16,"")</f>
        <v>1.1698324022346369</v>
      </c>
      <c r="K17" s="255">
        <f>IF('AM8_MPS(input_freezer)'!K16&gt;0,'AM8_MPS(input_freezer)'!K16,"")</f>
        <v>0.8</v>
      </c>
      <c r="L17" s="256">
        <f>IF('AM8_MPS(input_freezer)'!L16&gt;0,'AM8_MPS(input_freezer)'!L16,"")</f>
        <v>3.32</v>
      </c>
      <c r="N17" s="165"/>
      <c r="O17" s="144" t="s">
        <v>415</v>
      </c>
      <c r="P17" s="172">
        <f>IF(ISERROR(D17*H17/I17*K17),0,(D17*H17/I17*K17))</f>
        <v>0</v>
      </c>
      <c r="Q17" s="172">
        <f>IF(ISERROR(((D17*H17/I17)+(D17*J17))/L17*K17),0,(((D17*H17/I17)+(D17*J17))/L17*K17))</f>
        <v>0</v>
      </c>
      <c r="R17" s="173">
        <f>IF(ISERROR(D17*K17),0,(D17*K17))</f>
        <v>0</v>
      </c>
      <c r="T17" s="128"/>
      <c r="U17" s="128"/>
      <c r="V17" s="128"/>
      <c r="W17" s="128"/>
      <c r="X17" s="128"/>
      <c r="Y17" s="128"/>
      <c r="Z17" s="128"/>
      <c r="AA17" s="128"/>
      <c r="AB17" s="128"/>
    </row>
    <row r="18" spans="2:28" s="152" customFormat="1" ht="15" customHeight="1" x14ac:dyDescent="0.15">
      <c r="B18" s="165"/>
      <c r="C18" s="144" t="s">
        <v>416</v>
      </c>
      <c r="D18" s="180"/>
      <c r="F18" s="165"/>
      <c r="G18" s="144" t="s">
        <v>416</v>
      </c>
      <c r="H18" s="252" t="str">
        <f>IF('AM8_MPS(input_freezer)'!H17&gt;0,'AM8_MPS(input_freezer)'!H17,"")</f>
        <v/>
      </c>
      <c r="I18" s="253" t="str">
        <f>IF('AM8_MPS(input_freezer)'!I17&gt;0,'AM8_MPS(input_freezer)'!I17,"")</f>
        <v/>
      </c>
      <c r="J18" s="253" t="str">
        <f>IF('AM8_MPS(input_freezer)'!J17&gt;0,'AM8_MPS(input_freezer)'!J17,"")</f>
        <v/>
      </c>
      <c r="K18" s="255" t="str">
        <f>IF('AM8_MPS(input_freezer)'!K17&gt;0,'AM8_MPS(input_freezer)'!K17,"")</f>
        <v/>
      </c>
      <c r="L18" s="256" t="str">
        <f>IF('AM8_MPS(input_freezer)'!L17&gt;0,'AM8_MPS(input_freezer)'!L17,"")</f>
        <v/>
      </c>
      <c r="N18" s="165"/>
      <c r="O18" s="144" t="s">
        <v>416</v>
      </c>
      <c r="P18" s="172">
        <f>IF(ISERROR(D18*H18/I18*K18),0,(D18*H18/I18*K18))</f>
        <v>0</v>
      </c>
      <c r="Q18" s="172">
        <f>IF(ISERROR(((D18*H18/I18)+(D18*J18))/L18*K18),0,(((D18*H18/I18)+(D18*J18))/L18*K18))</f>
        <v>0</v>
      </c>
      <c r="R18" s="172">
        <f t="shared" ref="R18:R66" si="0">IF(ISERROR(D18*K18),0,(D18*K18))</f>
        <v>0</v>
      </c>
      <c r="T18" s="128"/>
      <c r="U18" s="128"/>
      <c r="V18" s="128"/>
      <c r="W18" s="128"/>
      <c r="X18" s="128"/>
      <c r="Y18" s="128"/>
      <c r="Z18" s="128"/>
      <c r="AA18" s="128"/>
      <c r="AB18" s="128"/>
    </row>
    <row r="19" spans="2:28" s="152" customFormat="1" ht="15" customHeight="1" x14ac:dyDescent="0.15">
      <c r="B19" s="165"/>
      <c r="C19" s="144" t="s">
        <v>417</v>
      </c>
      <c r="D19" s="180"/>
      <c r="F19" s="165"/>
      <c r="G19" s="144" t="s">
        <v>417</v>
      </c>
      <c r="H19" s="252" t="str">
        <f>IF('AM8_MPS(input_freezer)'!H18&gt;0,'AM8_MPS(input_freezer)'!H18,"")</f>
        <v/>
      </c>
      <c r="I19" s="253" t="str">
        <f>IF('AM8_MPS(input_freezer)'!I18&gt;0,'AM8_MPS(input_freezer)'!I18,"")</f>
        <v/>
      </c>
      <c r="J19" s="253" t="str">
        <f>IF('AM8_MPS(input_freezer)'!J18&gt;0,'AM8_MPS(input_freezer)'!J18,"")</f>
        <v/>
      </c>
      <c r="K19" s="255" t="str">
        <f>IF('AM8_MPS(input_freezer)'!K18&gt;0,'AM8_MPS(input_freezer)'!K18,"")</f>
        <v/>
      </c>
      <c r="L19" s="256" t="str">
        <f>IF('AM8_MPS(input_freezer)'!L18&gt;0,'AM8_MPS(input_freezer)'!L18,"")</f>
        <v/>
      </c>
      <c r="N19" s="165"/>
      <c r="O19" s="144" t="s">
        <v>417</v>
      </c>
      <c r="P19" s="172">
        <f t="shared" ref="P19:P66" si="1">IF(ISERROR(D19*H19/I19*K19),0,(D19*H19/I19*K19))</f>
        <v>0</v>
      </c>
      <c r="Q19" s="172">
        <f t="shared" ref="Q19:Q66" si="2">IF(ISERROR(((D19*H19/I19)+(D19*J19))/L19*K19),0,(((D19*H19/I19)+(D19*J19))/L19*K19))</f>
        <v>0</v>
      </c>
      <c r="R19" s="172">
        <f t="shared" si="0"/>
        <v>0</v>
      </c>
      <c r="T19" s="128"/>
      <c r="U19" s="128"/>
      <c r="V19" s="128"/>
      <c r="W19" s="128"/>
      <c r="X19" s="128"/>
      <c r="Y19" s="128"/>
      <c r="Z19" s="128"/>
      <c r="AA19" s="128"/>
      <c r="AB19" s="128"/>
    </row>
    <row r="20" spans="2:28" s="152" customFormat="1" ht="15" customHeight="1" x14ac:dyDescent="0.15">
      <c r="B20" s="165"/>
      <c r="C20" s="144" t="s">
        <v>418</v>
      </c>
      <c r="D20" s="180"/>
      <c r="F20" s="165"/>
      <c r="G20" s="144" t="s">
        <v>418</v>
      </c>
      <c r="H20" s="252" t="str">
        <f>IF('AM8_MPS(input_freezer)'!H19&gt;0,'AM8_MPS(input_freezer)'!H19,"")</f>
        <v/>
      </c>
      <c r="I20" s="253" t="str">
        <f>IF('AM8_MPS(input_freezer)'!I19&gt;0,'AM8_MPS(input_freezer)'!I19,"")</f>
        <v/>
      </c>
      <c r="J20" s="253" t="str">
        <f>IF('AM8_MPS(input_freezer)'!J19&gt;0,'AM8_MPS(input_freezer)'!J19,"")</f>
        <v/>
      </c>
      <c r="K20" s="255" t="str">
        <f>IF('AM8_MPS(input_freezer)'!K19&gt;0,'AM8_MPS(input_freezer)'!K19,"")</f>
        <v/>
      </c>
      <c r="L20" s="256" t="str">
        <f>IF('AM8_MPS(input_freezer)'!L19&gt;0,'AM8_MPS(input_freezer)'!L19,"")</f>
        <v/>
      </c>
      <c r="N20" s="165"/>
      <c r="O20" s="144" t="s">
        <v>418</v>
      </c>
      <c r="P20" s="172">
        <f t="shared" si="1"/>
        <v>0</v>
      </c>
      <c r="Q20" s="172">
        <f t="shared" si="2"/>
        <v>0</v>
      </c>
      <c r="R20" s="172">
        <f t="shared" si="0"/>
        <v>0</v>
      </c>
      <c r="T20" s="128"/>
      <c r="U20" s="128"/>
      <c r="V20" s="128"/>
      <c r="W20" s="128"/>
      <c r="X20" s="128"/>
      <c r="Y20" s="128"/>
      <c r="Z20" s="128"/>
      <c r="AA20" s="128"/>
      <c r="AB20" s="128"/>
    </row>
    <row r="21" spans="2:28" s="152" customFormat="1" ht="15" customHeight="1" x14ac:dyDescent="0.15">
      <c r="B21" s="165"/>
      <c r="C21" s="144" t="s">
        <v>419</v>
      </c>
      <c r="D21" s="180"/>
      <c r="F21" s="165"/>
      <c r="G21" s="144" t="s">
        <v>419</v>
      </c>
      <c r="H21" s="252" t="str">
        <f>IF('AM8_MPS(input_freezer)'!H20&gt;0,'AM8_MPS(input_freezer)'!H20,"")</f>
        <v/>
      </c>
      <c r="I21" s="253" t="str">
        <f>IF('AM8_MPS(input_freezer)'!I20&gt;0,'AM8_MPS(input_freezer)'!I20,"")</f>
        <v/>
      </c>
      <c r="J21" s="253" t="str">
        <f>IF('AM8_MPS(input_freezer)'!J20&gt;0,'AM8_MPS(input_freezer)'!J20,"")</f>
        <v/>
      </c>
      <c r="K21" s="255" t="str">
        <f>IF('AM8_MPS(input_freezer)'!K20&gt;0,'AM8_MPS(input_freezer)'!K20,"")</f>
        <v/>
      </c>
      <c r="L21" s="256" t="str">
        <f>IF('AM8_MPS(input_freezer)'!L20&gt;0,'AM8_MPS(input_freezer)'!L20,"")</f>
        <v/>
      </c>
      <c r="N21" s="165"/>
      <c r="O21" s="144" t="s">
        <v>419</v>
      </c>
      <c r="P21" s="172">
        <f t="shared" si="1"/>
        <v>0</v>
      </c>
      <c r="Q21" s="172">
        <f t="shared" si="2"/>
        <v>0</v>
      </c>
      <c r="R21" s="172">
        <f t="shared" si="0"/>
        <v>0</v>
      </c>
      <c r="T21" s="128"/>
      <c r="U21" s="128"/>
      <c r="V21" s="128"/>
      <c r="W21" s="128"/>
      <c r="X21" s="128"/>
      <c r="Y21" s="128"/>
      <c r="Z21" s="128"/>
      <c r="AA21" s="128"/>
      <c r="AB21" s="128"/>
    </row>
    <row r="22" spans="2:28" s="152" customFormat="1" ht="15" customHeight="1" x14ac:dyDescent="0.15">
      <c r="B22" s="165"/>
      <c r="C22" s="144" t="s">
        <v>420</v>
      </c>
      <c r="D22" s="180"/>
      <c r="F22" s="165"/>
      <c r="G22" s="144" t="s">
        <v>420</v>
      </c>
      <c r="H22" s="252" t="str">
        <f>IF('AM8_MPS(input_freezer)'!H21&gt;0,'AM8_MPS(input_freezer)'!H21,"")</f>
        <v/>
      </c>
      <c r="I22" s="253" t="str">
        <f>IF('AM8_MPS(input_freezer)'!I21&gt;0,'AM8_MPS(input_freezer)'!I21,"")</f>
        <v/>
      </c>
      <c r="J22" s="253" t="str">
        <f>IF('AM8_MPS(input_freezer)'!J21&gt;0,'AM8_MPS(input_freezer)'!J21,"")</f>
        <v/>
      </c>
      <c r="K22" s="255" t="str">
        <f>IF('AM8_MPS(input_freezer)'!K21&gt;0,'AM8_MPS(input_freezer)'!K21,"")</f>
        <v/>
      </c>
      <c r="L22" s="256" t="str">
        <f>IF('AM8_MPS(input_freezer)'!L21&gt;0,'AM8_MPS(input_freezer)'!L21,"")</f>
        <v/>
      </c>
      <c r="N22" s="165"/>
      <c r="O22" s="144" t="s">
        <v>420</v>
      </c>
      <c r="P22" s="172">
        <f t="shared" si="1"/>
        <v>0</v>
      </c>
      <c r="Q22" s="172">
        <f t="shared" si="2"/>
        <v>0</v>
      </c>
      <c r="R22" s="172">
        <f t="shared" si="0"/>
        <v>0</v>
      </c>
      <c r="T22" s="128"/>
      <c r="U22" s="128"/>
      <c r="V22" s="128"/>
      <c r="W22" s="128"/>
      <c r="X22" s="128"/>
      <c r="Y22" s="128"/>
      <c r="Z22" s="128"/>
      <c r="AA22" s="128"/>
      <c r="AB22" s="128"/>
    </row>
    <row r="23" spans="2:28" s="152" customFormat="1" ht="15" customHeight="1" x14ac:dyDescent="0.15">
      <c r="B23" s="165"/>
      <c r="C23" s="144" t="s">
        <v>421</v>
      </c>
      <c r="D23" s="180"/>
      <c r="F23" s="165"/>
      <c r="G23" s="144" t="s">
        <v>421</v>
      </c>
      <c r="H23" s="252" t="str">
        <f>IF('AM8_MPS(input_freezer)'!H22&gt;0,'AM8_MPS(input_freezer)'!H22,"")</f>
        <v/>
      </c>
      <c r="I23" s="253" t="str">
        <f>IF('AM8_MPS(input_freezer)'!I22&gt;0,'AM8_MPS(input_freezer)'!I22,"")</f>
        <v/>
      </c>
      <c r="J23" s="253" t="str">
        <f>IF('AM8_MPS(input_freezer)'!J22&gt;0,'AM8_MPS(input_freezer)'!J22,"")</f>
        <v/>
      </c>
      <c r="K23" s="255" t="str">
        <f>IF('AM8_MPS(input_freezer)'!K22&gt;0,'AM8_MPS(input_freezer)'!K22,"")</f>
        <v/>
      </c>
      <c r="L23" s="256" t="str">
        <f>IF('AM8_MPS(input_freezer)'!L22&gt;0,'AM8_MPS(input_freezer)'!L22,"")</f>
        <v/>
      </c>
      <c r="N23" s="165"/>
      <c r="O23" s="144" t="s">
        <v>421</v>
      </c>
      <c r="P23" s="172">
        <f t="shared" si="1"/>
        <v>0</v>
      </c>
      <c r="Q23" s="172">
        <f t="shared" si="2"/>
        <v>0</v>
      </c>
      <c r="R23" s="172">
        <f t="shared" si="0"/>
        <v>0</v>
      </c>
      <c r="T23" s="128"/>
      <c r="U23" s="128"/>
      <c r="V23" s="128"/>
      <c r="W23" s="128"/>
      <c r="X23" s="128"/>
      <c r="Y23" s="128"/>
      <c r="Z23" s="128"/>
      <c r="AA23" s="128"/>
      <c r="AB23" s="128"/>
    </row>
    <row r="24" spans="2:28" s="152" customFormat="1" ht="15" customHeight="1" x14ac:dyDescent="0.15">
      <c r="B24" s="165"/>
      <c r="C24" s="144" t="s">
        <v>422</v>
      </c>
      <c r="D24" s="180"/>
      <c r="F24" s="165"/>
      <c r="G24" s="144" t="s">
        <v>422</v>
      </c>
      <c r="H24" s="252" t="str">
        <f>IF('AM8_MPS(input_freezer)'!H23&gt;0,'AM8_MPS(input_freezer)'!H23,"")</f>
        <v/>
      </c>
      <c r="I24" s="253" t="str">
        <f>IF('AM8_MPS(input_freezer)'!I23&gt;0,'AM8_MPS(input_freezer)'!I23,"")</f>
        <v/>
      </c>
      <c r="J24" s="253" t="str">
        <f>IF('AM8_MPS(input_freezer)'!J23&gt;0,'AM8_MPS(input_freezer)'!J23,"")</f>
        <v/>
      </c>
      <c r="K24" s="255" t="str">
        <f>IF('AM8_MPS(input_freezer)'!K23&gt;0,'AM8_MPS(input_freezer)'!K23,"")</f>
        <v/>
      </c>
      <c r="L24" s="256" t="str">
        <f>IF('AM8_MPS(input_freezer)'!L23&gt;0,'AM8_MPS(input_freezer)'!L23,"")</f>
        <v/>
      </c>
      <c r="N24" s="165"/>
      <c r="O24" s="144" t="s">
        <v>422</v>
      </c>
      <c r="P24" s="172">
        <f t="shared" si="1"/>
        <v>0</v>
      </c>
      <c r="Q24" s="172">
        <f t="shared" si="2"/>
        <v>0</v>
      </c>
      <c r="R24" s="172">
        <f t="shared" si="0"/>
        <v>0</v>
      </c>
      <c r="T24" s="128"/>
      <c r="U24" s="128"/>
      <c r="V24" s="128"/>
      <c r="W24" s="128"/>
      <c r="X24" s="128"/>
      <c r="Y24" s="128"/>
      <c r="Z24" s="128"/>
      <c r="AA24" s="128"/>
      <c r="AB24" s="128"/>
    </row>
    <row r="25" spans="2:28" s="152" customFormat="1" ht="15" customHeight="1" x14ac:dyDescent="0.15">
      <c r="B25" s="165"/>
      <c r="C25" s="144" t="s">
        <v>423</v>
      </c>
      <c r="D25" s="180"/>
      <c r="F25" s="165"/>
      <c r="G25" s="144" t="s">
        <v>423</v>
      </c>
      <c r="H25" s="252" t="str">
        <f>IF('AM8_MPS(input_freezer)'!H24&gt;0,'AM8_MPS(input_freezer)'!H24,"")</f>
        <v/>
      </c>
      <c r="I25" s="253" t="str">
        <f>IF('AM8_MPS(input_freezer)'!I24&gt;0,'AM8_MPS(input_freezer)'!I24,"")</f>
        <v/>
      </c>
      <c r="J25" s="253" t="str">
        <f>IF('AM8_MPS(input_freezer)'!J24&gt;0,'AM8_MPS(input_freezer)'!J24,"")</f>
        <v/>
      </c>
      <c r="K25" s="255" t="str">
        <f>IF('AM8_MPS(input_freezer)'!K24&gt;0,'AM8_MPS(input_freezer)'!K24,"")</f>
        <v/>
      </c>
      <c r="L25" s="256" t="str">
        <f>IF('AM8_MPS(input_freezer)'!L24&gt;0,'AM8_MPS(input_freezer)'!L24,"")</f>
        <v/>
      </c>
      <c r="N25" s="165"/>
      <c r="O25" s="144" t="s">
        <v>423</v>
      </c>
      <c r="P25" s="172">
        <f t="shared" si="1"/>
        <v>0</v>
      </c>
      <c r="Q25" s="172">
        <f t="shared" si="2"/>
        <v>0</v>
      </c>
      <c r="R25" s="172">
        <f t="shared" si="0"/>
        <v>0</v>
      </c>
      <c r="T25" s="128"/>
      <c r="U25" s="128"/>
      <c r="V25" s="128"/>
      <c r="W25" s="128"/>
      <c r="X25" s="128"/>
      <c r="Y25" s="128"/>
      <c r="Z25" s="128"/>
      <c r="AA25" s="128"/>
      <c r="AB25" s="128"/>
    </row>
    <row r="26" spans="2:28" s="152" customFormat="1" ht="15" customHeight="1" x14ac:dyDescent="0.15">
      <c r="B26" s="165"/>
      <c r="C26" s="144" t="s">
        <v>424</v>
      </c>
      <c r="D26" s="180"/>
      <c r="F26" s="165"/>
      <c r="G26" s="144" t="s">
        <v>424</v>
      </c>
      <c r="H26" s="252" t="str">
        <f>IF('AM8_MPS(input_freezer)'!H25&gt;0,'AM8_MPS(input_freezer)'!H25,"")</f>
        <v/>
      </c>
      <c r="I26" s="253" t="str">
        <f>IF('AM8_MPS(input_freezer)'!I25&gt;0,'AM8_MPS(input_freezer)'!I25,"")</f>
        <v/>
      </c>
      <c r="J26" s="253" t="str">
        <f>IF('AM8_MPS(input_freezer)'!J25&gt;0,'AM8_MPS(input_freezer)'!J25,"")</f>
        <v/>
      </c>
      <c r="K26" s="255" t="str">
        <f>IF('AM8_MPS(input_freezer)'!K25&gt;0,'AM8_MPS(input_freezer)'!K25,"")</f>
        <v/>
      </c>
      <c r="L26" s="256" t="str">
        <f>IF('AM8_MPS(input_freezer)'!L25&gt;0,'AM8_MPS(input_freezer)'!L25,"")</f>
        <v/>
      </c>
      <c r="N26" s="165"/>
      <c r="O26" s="144" t="s">
        <v>424</v>
      </c>
      <c r="P26" s="172">
        <f t="shared" si="1"/>
        <v>0</v>
      </c>
      <c r="Q26" s="172">
        <f t="shared" si="2"/>
        <v>0</v>
      </c>
      <c r="R26" s="172">
        <f t="shared" si="0"/>
        <v>0</v>
      </c>
      <c r="T26" s="128"/>
      <c r="U26" s="128"/>
      <c r="V26" s="128"/>
      <c r="W26" s="128"/>
      <c r="X26" s="128"/>
      <c r="Y26" s="128"/>
      <c r="Z26" s="128"/>
      <c r="AA26" s="128"/>
      <c r="AB26" s="128"/>
    </row>
    <row r="27" spans="2:28" s="152" customFormat="1" ht="15" customHeight="1" x14ac:dyDescent="0.15">
      <c r="B27" s="165"/>
      <c r="C27" s="144" t="s">
        <v>425</v>
      </c>
      <c r="D27" s="180"/>
      <c r="F27" s="165"/>
      <c r="G27" s="144" t="s">
        <v>425</v>
      </c>
      <c r="H27" s="252" t="str">
        <f>IF('AM8_MPS(input_freezer)'!H26&gt;0,'AM8_MPS(input_freezer)'!H26,"")</f>
        <v/>
      </c>
      <c r="I27" s="253" t="str">
        <f>IF('AM8_MPS(input_freezer)'!I26&gt;0,'AM8_MPS(input_freezer)'!I26,"")</f>
        <v/>
      </c>
      <c r="J27" s="253" t="str">
        <f>IF('AM8_MPS(input_freezer)'!J26&gt;0,'AM8_MPS(input_freezer)'!J26,"")</f>
        <v/>
      </c>
      <c r="K27" s="255" t="str">
        <f>IF('AM8_MPS(input_freezer)'!K26&gt;0,'AM8_MPS(input_freezer)'!K26,"")</f>
        <v/>
      </c>
      <c r="L27" s="256" t="str">
        <f>IF('AM8_MPS(input_freezer)'!L26&gt;0,'AM8_MPS(input_freezer)'!L26,"")</f>
        <v/>
      </c>
      <c r="N27" s="165"/>
      <c r="O27" s="144" t="s">
        <v>425</v>
      </c>
      <c r="P27" s="172">
        <f t="shared" si="1"/>
        <v>0</v>
      </c>
      <c r="Q27" s="172">
        <f t="shared" si="2"/>
        <v>0</v>
      </c>
      <c r="R27" s="172">
        <f t="shared" si="0"/>
        <v>0</v>
      </c>
      <c r="T27" s="128"/>
      <c r="U27" s="128"/>
      <c r="V27" s="128"/>
      <c r="W27" s="128"/>
      <c r="X27" s="128"/>
      <c r="Y27" s="128"/>
      <c r="Z27" s="128"/>
      <c r="AA27" s="128"/>
      <c r="AB27" s="128"/>
    </row>
    <row r="28" spans="2:28" s="152" customFormat="1" ht="15" customHeight="1" x14ac:dyDescent="0.15">
      <c r="B28" s="165"/>
      <c r="C28" s="144" t="s">
        <v>426</v>
      </c>
      <c r="D28" s="180"/>
      <c r="F28" s="165"/>
      <c r="G28" s="144" t="s">
        <v>426</v>
      </c>
      <c r="H28" s="252" t="str">
        <f>IF('AM8_MPS(input_freezer)'!H27&gt;0,'AM8_MPS(input_freezer)'!H27,"")</f>
        <v/>
      </c>
      <c r="I28" s="253" t="str">
        <f>IF('AM8_MPS(input_freezer)'!I27&gt;0,'AM8_MPS(input_freezer)'!I27,"")</f>
        <v/>
      </c>
      <c r="J28" s="253" t="str">
        <f>IF('AM8_MPS(input_freezer)'!J27&gt;0,'AM8_MPS(input_freezer)'!J27,"")</f>
        <v/>
      </c>
      <c r="K28" s="255" t="str">
        <f>IF('AM8_MPS(input_freezer)'!K27&gt;0,'AM8_MPS(input_freezer)'!K27,"")</f>
        <v/>
      </c>
      <c r="L28" s="256" t="str">
        <f>IF('AM8_MPS(input_freezer)'!L27&gt;0,'AM8_MPS(input_freezer)'!L27,"")</f>
        <v/>
      </c>
      <c r="N28" s="165"/>
      <c r="O28" s="144" t="s">
        <v>426</v>
      </c>
      <c r="P28" s="172">
        <f t="shared" si="1"/>
        <v>0</v>
      </c>
      <c r="Q28" s="172">
        <f t="shared" si="2"/>
        <v>0</v>
      </c>
      <c r="R28" s="172">
        <f t="shared" si="0"/>
        <v>0</v>
      </c>
      <c r="T28" s="128"/>
      <c r="U28" s="128"/>
      <c r="V28" s="128"/>
      <c r="W28" s="128"/>
      <c r="X28" s="128"/>
      <c r="Y28" s="128"/>
      <c r="Z28" s="128"/>
      <c r="AA28" s="128"/>
      <c r="AB28" s="128"/>
    </row>
    <row r="29" spans="2:28" s="152" customFormat="1" ht="15" customHeight="1" x14ac:dyDescent="0.15">
      <c r="B29" s="165"/>
      <c r="C29" s="144" t="s">
        <v>427</v>
      </c>
      <c r="D29" s="180"/>
      <c r="F29" s="165"/>
      <c r="G29" s="144" t="s">
        <v>427</v>
      </c>
      <c r="H29" s="252" t="str">
        <f>IF('AM8_MPS(input_freezer)'!H28&gt;0,'AM8_MPS(input_freezer)'!H28,"")</f>
        <v/>
      </c>
      <c r="I29" s="253" t="str">
        <f>IF('AM8_MPS(input_freezer)'!I28&gt;0,'AM8_MPS(input_freezer)'!I28,"")</f>
        <v/>
      </c>
      <c r="J29" s="253" t="str">
        <f>IF('AM8_MPS(input_freezer)'!J28&gt;0,'AM8_MPS(input_freezer)'!J28,"")</f>
        <v/>
      </c>
      <c r="K29" s="255" t="str">
        <f>IF('AM8_MPS(input_freezer)'!K28&gt;0,'AM8_MPS(input_freezer)'!K28,"")</f>
        <v/>
      </c>
      <c r="L29" s="256" t="str">
        <f>IF('AM8_MPS(input_freezer)'!L28&gt;0,'AM8_MPS(input_freezer)'!L28,"")</f>
        <v/>
      </c>
      <c r="N29" s="165"/>
      <c r="O29" s="144" t="s">
        <v>427</v>
      </c>
      <c r="P29" s="172">
        <f t="shared" si="1"/>
        <v>0</v>
      </c>
      <c r="Q29" s="172">
        <f t="shared" si="2"/>
        <v>0</v>
      </c>
      <c r="R29" s="172">
        <f t="shared" si="0"/>
        <v>0</v>
      </c>
      <c r="T29" s="128"/>
      <c r="U29" s="128"/>
      <c r="V29" s="128"/>
      <c r="W29" s="128"/>
      <c r="X29" s="128"/>
      <c r="Y29" s="128"/>
      <c r="Z29" s="128"/>
      <c r="AA29" s="128"/>
      <c r="AB29" s="128"/>
    </row>
    <row r="30" spans="2:28" s="152" customFormat="1" ht="15" customHeight="1" x14ac:dyDescent="0.15">
      <c r="B30" s="165"/>
      <c r="C30" s="144" t="s">
        <v>428</v>
      </c>
      <c r="D30" s="180"/>
      <c r="F30" s="165"/>
      <c r="G30" s="144" t="s">
        <v>428</v>
      </c>
      <c r="H30" s="252" t="str">
        <f>IF('AM8_MPS(input_freezer)'!H29&gt;0,'AM8_MPS(input_freezer)'!H29,"")</f>
        <v/>
      </c>
      <c r="I30" s="253" t="str">
        <f>IF('AM8_MPS(input_freezer)'!I29&gt;0,'AM8_MPS(input_freezer)'!I29,"")</f>
        <v/>
      </c>
      <c r="J30" s="253" t="str">
        <f>IF('AM8_MPS(input_freezer)'!J29&gt;0,'AM8_MPS(input_freezer)'!J29,"")</f>
        <v/>
      </c>
      <c r="K30" s="255" t="str">
        <f>IF('AM8_MPS(input_freezer)'!K29&gt;0,'AM8_MPS(input_freezer)'!K29,"")</f>
        <v/>
      </c>
      <c r="L30" s="256" t="str">
        <f>IF('AM8_MPS(input_freezer)'!L29&gt;0,'AM8_MPS(input_freezer)'!L29,"")</f>
        <v/>
      </c>
      <c r="N30" s="165"/>
      <c r="O30" s="144" t="s">
        <v>428</v>
      </c>
      <c r="P30" s="172">
        <f t="shared" si="1"/>
        <v>0</v>
      </c>
      <c r="Q30" s="172">
        <f t="shared" si="2"/>
        <v>0</v>
      </c>
      <c r="R30" s="172">
        <f t="shared" si="0"/>
        <v>0</v>
      </c>
      <c r="T30" s="128"/>
      <c r="U30" s="128"/>
      <c r="V30" s="128"/>
      <c r="W30" s="128"/>
      <c r="X30" s="128"/>
      <c r="Y30" s="128"/>
      <c r="Z30" s="128"/>
      <c r="AA30" s="128"/>
      <c r="AB30" s="128"/>
    </row>
    <row r="31" spans="2:28" s="152" customFormat="1" ht="15" customHeight="1" x14ac:dyDescent="0.15">
      <c r="B31" s="165"/>
      <c r="C31" s="144" t="s">
        <v>429</v>
      </c>
      <c r="D31" s="180"/>
      <c r="F31" s="165"/>
      <c r="G31" s="144" t="s">
        <v>429</v>
      </c>
      <c r="H31" s="252" t="str">
        <f>IF('AM8_MPS(input_freezer)'!H30&gt;0,'AM8_MPS(input_freezer)'!H30,"")</f>
        <v/>
      </c>
      <c r="I31" s="253" t="str">
        <f>IF('AM8_MPS(input_freezer)'!I30&gt;0,'AM8_MPS(input_freezer)'!I30,"")</f>
        <v/>
      </c>
      <c r="J31" s="253" t="str">
        <f>IF('AM8_MPS(input_freezer)'!J30&gt;0,'AM8_MPS(input_freezer)'!J30,"")</f>
        <v/>
      </c>
      <c r="K31" s="255" t="str">
        <f>IF('AM8_MPS(input_freezer)'!K30&gt;0,'AM8_MPS(input_freezer)'!K30,"")</f>
        <v/>
      </c>
      <c r="L31" s="256" t="str">
        <f>IF('AM8_MPS(input_freezer)'!L30&gt;0,'AM8_MPS(input_freezer)'!L30,"")</f>
        <v/>
      </c>
      <c r="N31" s="165"/>
      <c r="O31" s="144" t="s">
        <v>429</v>
      </c>
      <c r="P31" s="172">
        <f t="shared" si="1"/>
        <v>0</v>
      </c>
      <c r="Q31" s="172">
        <f t="shared" si="2"/>
        <v>0</v>
      </c>
      <c r="R31" s="172">
        <f t="shared" si="0"/>
        <v>0</v>
      </c>
      <c r="T31" s="128"/>
      <c r="U31" s="128"/>
      <c r="V31" s="128"/>
      <c r="W31" s="128"/>
      <c r="X31" s="128"/>
      <c r="Y31" s="128"/>
      <c r="Z31" s="128"/>
      <c r="AA31" s="128"/>
      <c r="AB31" s="128"/>
    </row>
    <row r="32" spans="2:28" s="152" customFormat="1" ht="15" customHeight="1" x14ac:dyDescent="0.15">
      <c r="B32" s="165"/>
      <c r="C32" s="144" t="s">
        <v>430</v>
      </c>
      <c r="D32" s="180"/>
      <c r="F32" s="165"/>
      <c r="G32" s="144" t="s">
        <v>430</v>
      </c>
      <c r="H32" s="252" t="str">
        <f>IF('AM8_MPS(input_freezer)'!H31&gt;0,'AM8_MPS(input_freezer)'!H31,"")</f>
        <v/>
      </c>
      <c r="I32" s="253" t="str">
        <f>IF('AM8_MPS(input_freezer)'!I31&gt;0,'AM8_MPS(input_freezer)'!I31,"")</f>
        <v/>
      </c>
      <c r="J32" s="253" t="str">
        <f>IF('AM8_MPS(input_freezer)'!J31&gt;0,'AM8_MPS(input_freezer)'!J31,"")</f>
        <v/>
      </c>
      <c r="K32" s="255" t="str">
        <f>IF('AM8_MPS(input_freezer)'!K31&gt;0,'AM8_MPS(input_freezer)'!K31,"")</f>
        <v/>
      </c>
      <c r="L32" s="256" t="str">
        <f>IF('AM8_MPS(input_freezer)'!L31&gt;0,'AM8_MPS(input_freezer)'!L31,"")</f>
        <v/>
      </c>
      <c r="N32" s="165"/>
      <c r="O32" s="144" t="s">
        <v>430</v>
      </c>
      <c r="P32" s="172">
        <f t="shared" si="1"/>
        <v>0</v>
      </c>
      <c r="Q32" s="172">
        <f t="shared" si="2"/>
        <v>0</v>
      </c>
      <c r="R32" s="172">
        <f t="shared" si="0"/>
        <v>0</v>
      </c>
      <c r="T32" s="128"/>
      <c r="U32" s="128"/>
      <c r="V32" s="128"/>
      <c r="W32" s="128"/>
      <c r="X32" s="128"/>
      <c r="Y32" s="128"/>
      <c r="Z32" s="128"/>
      <c r="AA32" s="128"/>
      <c r="AB32" s="128"/>
    </row>
    <row r="33" spans="2:28" s="152" customFormat="1" ht="15" customHeight="1" x14ac:dyDescent="0.15">
      <c r="B33" s="165"/>
      <c r="C33" s="144" t="s">
        <v>431</v>
      </c>
      <c r="D33" s="180"/>
      <c r="F33" s="165"/>
      <c r="G33" s="144" t="s">
        <v>431</v>
      </c>
      <c r="H33" s="252" t="str">
        <f>IF('AM8_MPS(input_freezer)'!H32&gt;0,'AM8_MPS(input_freezer)'!H32,"")</f>
        <v/>
      </c>
      <c r="I33" s="253" t="str">
        <f>IF('AM8_MPS(input_freezer)'!I32&gt;0,'AM8_MPS(input_freezer)'!I32,"")</f>
        <v/>
      </c>
      <c r="J33" s="253" t="str">
        <f>IF('AM8_MPS(input_freezer)'!J32&gt;0,'AM8_MPS(input_freezer)'!J32,"")</f>
        <v/>
      </c>
      <c r="K33" s="255" t="str">
        <f>IF('AM8_MPS(input_freezer)'!K32&gt;0,'AM8_MPS(input_freezer)'!K32,"")</f>
        <v/>
      </c>
      <c r="L33" s="256" t="str">
        <f>IF('AM8_MPS(input_freezer)'!L32&gt;0,'AM8_MPS(input_freezer)'!L32,"")</f>
        <v/>
      </c>
      <c r="N33" s="165"/>
      <c r="O33" s="144" t="s">
        <v>431</v>
      </c>
      <c r="P33" s="172">
        <f t="shared" si="1"/>
        <v>0</v>
      </c>
      <c r="Q33" s="172">
        <f t="shared" si="2"/>
        <v>0</v>
      </c>
      <c r="R33" s="172">
        <f t="shared" si="0"/>
        <v>0</v>
      </c>
      <c r="T33" s="128"/>
      <c r="U33" s="128"/>
      <c r="V33" s="128"/>
      <c r="W33" s="128"/>
      <c r="X33" s="128"/>
      <c r="Y33" s="128"/>
      <c r="Z33" s="128"/>
      <c r="AA33" s="128"/>
      <c r="AB33" s="128"/>
    </row>
    <row r="34" spans="2:28" s="152" customFormat="1" ht="15" customHeight="1" x14ac:dyDescent="0.15">
      <c r="B34" s="165"/>
      <c r="C34" s="144" t="s">
        <v>432</v>
      </c>
      <c r="D34" s="180"/>
      <c r="F34" s="165"/>
      <c r="G34" s="144" t="s">
        <v>432</v>
      </c>
      <c r="H34" s="252" t="str">
        <f>IF('AM8_MPS(input_freezer)'!H33&gt;0,'AM8_MPS(input_freezer)'!H33,"")</f>
        <v/>
      </c>
      <c r="I34" s="253" t="str">
        <f>IF('AM8_MPS(input_freezer)'!I33&gt;0,'AM8_MPS(input_freezer)'!I33,"")</f>
        <v/>
      </c>
      <c r="J34" s="253" t="str">
        <f>IF('AM8_MPS(input_freezer)'!J33&gt;0,'AM8_MPS(input_freezer)'!J33,"")</f>
        <v/>
      </c>
      <c r="K34" s="255" t="str">
        <f>IF('AM8_MPS(input_freezer)'!K33&gt;0,'AM8_MPS(input_freezer)'!K33,"")</f>
        <v/>
      </c>
      <c r="L34" s="256" t="str">
        <f>IF('AM8_MPS(input_freezer)'!L33&gt;0,'AM8_MPS(input_freezer)'!L33,"")</f>
        <v/>
      </c>
      <c r="N34" s="165"/>
      <c r="O34" s="144" t="s">
        <v>432</v>
      </c>
      <c r="P34" s="172">
        <f t="shared" si="1"/>
        <v>0</v>
      </c>
      <c r="Q34" s="172">
        <f t="shared" si="2"/>
        <v>0</v>
      </c>
      <c r="R34" s="172">
        <f t="shared" si="0"/>
        <v>0</v>
      </c>
      <c r="T34" s="128"/>
      <c r="U34" s="128"/>
      <c r="V34" s="128"/>
      <c r="W34" s="128"/>
      <c r="X34" s="128"/>
      <c r="Y34" s="128"/>
      <c r="Z34" s="128"/>
      <c r="AA34" s="128"/>
      <c r="AB34" s="128"/>
    </row>
    <row r="35" spans="2:28" s="152" customFormat="1" ht="15" customHeight="1" x14ac:dyDescent="0.15">
      <c r="B35" s="165"/>
      <c r="C35" s="144" t="s">
        <v>433</v>
      </c>
      <c r="D35" s="180"/>
      <c r="F35" s="165"/>
      <c r="G35" s="144" t="s">
        <v>433</v>
      </c>
      <c r="H35" s="252" t="str">
        <f>IF('AM8_MPS(input_freezer)'!H34&gt;0,'AM8_MPS(input_freezer)'!H34,"")</f>
        <v/>
      </c>
      <c r="I35" s="253" t="str">
        <f>IF('AM8_MPS(input_freezer)'!I34&gt;0,'AM8_MPS(input_freezer)'!I34,"")</f>
        <v/>
      </c>
      <c r="J35" s="253" t="str">
        <f>IF('AM8_MPS(input_freezer)'!J34&gt;0,'AM8_MPS(input_freezer)'!J34,"")</f>
        <v/>
      </c>
      <c r="K35" s="255" t="str">
        <f>IF('AM8_MPS(input_freezer)'!K34&gt;0,'AM8_MPS(input_freezer)'!K34,"")</f>
        <v/>
      </c>
      <c r="L35" s="256" t="str">
        <f>IF('AM8_MPS(input_freezer)'!L34&gt;0,'AM8_MPS(input_freezer)'!L34,"")</f>
        <v/>
      </c>
      <c r="N35" s="165"/>
      <c r="O35" s="144" t="s">
        <v>433</v>
      </c>
      <c r="P35" s="172">
        <f t="shared" si="1"/>
        <v>0</v>
      </c>
      <c r="Q35" s="172">
        <f t="shared" si="2"/>
        <v>0</v>
      </c>
      <c r="R35" s="172">
        <f t="shared" si="0"/>
        <v>0</v>
      </c>
      <c r="T35" s="128"/>
      <c r="U35" s="128"/>
      <c r="V35" s="128"/>
      <c r="W35" s="128"/>
      <c r="X35" s="128"/>
      <c r="Y35" s="128"/>
      <c r="Z35" s="128"/>
      <c r="AA35" s="128"/>
      <c r="AB35" s="128"/>
    </row>
    <row r="36" spans="2:28" s="152" customFormat="1" ht="15" customHeight="1" x14ac:dyDescent="0.15">
      <c r="B36" s="165"/>
      <c r="C36" s="144" t="s">
        <v>434</v>
      </c>
      <c r="D36" s="180"/>
      <c r="F36" s="165"/>
      <c r="G36" s="144" t="s">
        <v>434</v>
      </c>
      <c r="H36" s="252" t="str">
        <f>IF('AM8_MPS(input_freezer)'!H35&gt;0,'AM8_MPS(input_freezer)'!H35,"")</f>
        <v/>
      </c>
      <c r="I36" s="253" t="str">
        <f>IF('AM8_MPS(input_freezer)'!I35&gt;0,'AM8_MPS(input_freezer)'!I35,"")</f>
        <v/>
      </c>
      <c r="J36" s="253" t="str">
        <f>IF('AM8_MPS(input_freezer)'!J35&gt;0,'AM8_MPS(input_freezer)'!J35,"")</f>
        <v/>
      </c>
      <c r="K36" s="255" t="str">
        <f>IF('AM8_MPS(input_freezer)'!K35&gt;0,'AM8_MPS(input_freezer)'!K35,"")</f>
        <v/>
      </c>
      <c r="L36" s="256" t="str">
        <f>IF('AM8_MPS(input_freezer)'!L35&gt;0,'AM8_MPS(input_freezer)'!L35,"")</f>
        <v/>
      </c>
      <c r="N36" s="165"/>
      <c r="O36" s="144" t="s">
        <v>434</v>
      </c>
      <c r="P36" s="172">
        <f t="shared" si="1"/>
        <v>0</v>
      </c>
      <c r="Q36" s="172">
        <f t="shared" si="2"/>
        <v>0</v>
      </c>
      <c r="R36" s="172">
        <f t="shared" si="0"/>
        <v>0</v>
      </c>
      <c r="T36" s="128"/>
      <c r="U36" s="128"/>
      <c r="V36" s="128"/>
      <c r="W36" s="128"/>
      <c r="X36" s="128"/>
      <c r="Y36" s="128"/>
      <c r="Z36" s="128"/>
      <c r="AA36" s="128"/>
      <c r="AB36" s="128"/>
    </row>
    <row r="37" spans="2:28" s="152" customFormat="1" ht="15" customHeight="1" x14ac:dyDescent="0.15">
      <c r="B37" s="165"/>
      <c r="C37" s="144" t="s">
        <v>435</v>
      </c>
      <c r="D37" s="180"/>
      <c r="F37" s="165"/>
      <c r="G37" s="144" t="s">
        <v>435</v>
      </c>
      <c r="H37" s="252" t="str">
        <f>IF('AM8_MPS(input_freezer)'!H36&gt;0,'AM8_MPS(input_freezer)'!H36,"")</f>
        <v/>
      </c>
      <c r="I37" s="253" t="str">
        <f>IF('AM8_MPS(input_freezer)'!I36&gt;0,'AM8_MPS(input_freezer)'!I36,"")</f>
        <v/>
      </c>
      <c r="J37" s="253" t="str">
        <f>IF('AM8_MPS(input_freezer)'!J36&gt;0,'AM8_MPS(input_freezer)'!J36,"")</f>
        <v/>
      </c>
      <c r="K37" s="255" t="str">
        <f>IF('AM8_MPS(input_freezer)'!K36&gt;0,'AM8_MPS(input_freezer)'!K36,"")</f>
        <v/>
      </c>
      <c r="L37" s="256" t="str">
        <f>IF('AM8_MPS(input_freezer)'!L36&gt;0,'AM8_MPS(input_freezer)'!L36,"")</f>
        <v/>
      </c>
      <c r="N37" s="165"/>
      <c r="O37" s="144" t="s">
        <v>435</v>
      </c>
      <c r="P37" s="172">
        <f t="shared" si="1"/>
        <v>0</v>
      </c>
      <c r="Q37" s="172">
        <f t="shared" si="2"/>
        <v>0</v>
      </c>
      <c r="R37" s="172">
        <f t="shared" si="0"/>
        <v>0</v>
      </c>
      <c r="T37" s="128"/>
      <c r="U37" s="128"/>
      <c r="V37" s="128"/>
      <c r="W37" s="128"/>
      <c r="X37" s="128"/>
      <c r="Y37" s="128"/>
      <c r="Z37" s="128"/>
      <c r="AA37" s="128"/>
      <c r="AB37" s="128"/>
    </row>
    <row r="38" spans="2:28" s="152" customFormat="1" ht="15" customHeight="1" x14ac:dyDescent="0.15">
      <c r="B38" s="165"/>
      <c r="C38" s="144" t="s">
        <v>436</v>
      </c>
      <c r="D38" s="180"/>
      <c r="F38" s="165"/>
      <c r="G38" s="144" t="s">
        <v>436</v>
      </c>
      <c r="H38" s="252" t="str">
        <f>IF('AM8_MPS(input_freezer)'!H37&gt;0,'AM8_MPS(input_freezer)'!H37,"")</f>
        <v/>
      </c>
      <c r="I38" s="253" t="str">
        <f>IF('AM8_MPS(input_freezer)'!I37&gt;0,'AM8_MPS(input_freezer)'!I37,"")</f>
        <v/>
      </c>
      <c r="J38" s="253" t="str">
        <f>IF('AM8_MPS(input_freezer)'!J37&gt;0,'AM8_MPS(input_freezer)'!J37,"")</f>
        <v/>
      </c>
      <c r="K38" s="255" t="str">
        <f>IF('AM8_MPS(input_freezer)'!K37&gt;0,'AM8_MPS(input_freezer)'!K37,"")</f>
        <v/>
      </c>
      <c r="L38" s="256" t="str">
        <f>IF('AM8_MPS(input_freezer)'!L37&gt;0,'AM8_MPS(input_freezer)'!L37,"")</f>
        <v/>
      </c>
      <c r="N38" s="165"/>
      <c r="O38" s="144" t="s">
        <v>436</v>
      </c>
      <c r="P38" s="172">
        <f t="shared" si="1"/>
        <v>0</v>
      </c>
      <c r="Q38" s="172">
        <f t="shared" si="2"/>
        <v>0</v>
      </c>
      <c r="R38" s="172">
        <f t="shared" si="0"/>
        <v>0</v>
      </c>
      <c r="T38" s="128"/>
      <c r="U38" s="128"/>
      <c r="V38" s="128"/>
      <c r="W38" s="128"/>
      <c r="X38" s="128"/>
      <c r="Y38" s="128"/>
      <c r="Z38" s="128"/>
      <c r="AA38" s="128"/>
      <c r="AB38" s="128"/>
    </row>
    <row r="39" spans="2:28" s="152" customFormat="1" ht="15" customHeight="1" x14ac:dyDescent="0.15">
      <c r="B39" s="165"/>
      <c r="C39" s="144" t="s">
        <v>437</v>
      </c>
      <c r="D39" s="180"/>
      <c r="F39" s="165"/>
      <c r="G39" s="144" t="s">
        <v>437</v>
      </c>
      <c r="H39" s="252" t="str">
        <f>IF('AM8_MPS(input_freezer)'!H38&gt;0,'AM8_MPS(input_freezer)'!H38,"")</f>
        <v/>
      </c>
      <c r="I39" s="253" t="str">
        <f>IF('AM8_MPS(input_freezer)'!I38&gt;0,'AM8_MPS(input_freezer)'!I38,"")</f>
        <v/>
      </c>
      <c r="J39" s="253" t="str">
        <f>IF('AM8_MPS(input_freezer)'!J38&gt;0,'AM8_MPS(input_freezer)'!J38,"")</f>
        <v/>
      </c>
      <c r="K39" s="255" t="str">
        <f>IF('AM8_MPS(input_freezer)'!K38&gt;0,'AM8_MPS(input_freezer)'!K38,"")</f>
        <v/>
      </c>
      <c r="L39" s="256" t="str">
        <f>IF('AM8_MPS(input_freezer)'!L38&gt;0,'AM8_MPS(input_freezer)'!L38,"")</f>
        <v/>
      </c>
      <c r="N39" s="165"/>
      <c r="O39" s="144" t="s">
        <v>437</v>
      </c>
      <c r="P39" s="172">
        <f t="shared" si="1"/>
        <v>0</v>
      </c>
      <c r="Q39" s="172">
        <f t="shared" si="2"/>
        <v>0</v>
      </c>
      <c r="R39" s="172">
        <f t="shared" si="0"/>
        <v>0</v>
      </c>
      <c r="T39" s="128"/>
      <c r="U39" s="128"/>
      <c r="V39" s="128"/>
      <c r="W39" s="128"/>
      <c r="X39" s="128"/>
      <c r="Y39" s="128"/>
      <c r="Z39" s="128"/>
      <c r="AA39" s="128"/>
      <c r="AB39" s="128"/>
    </row>
    <row r="40" spans="2:28" s="152" customFormat="1" ht="15" customHeight="1" x14ac:dyDescent="0.15">
      <c r="B40" s="165"/>
      <c r="C40" s="144" t="s">
        <v>438</v>
      </c>
      <c r="D40" s="180"/>
      <c r="F40" s="165"/>
      <c r="G40" s="144" t="s">
        <v>438</v>
      </c>
      <c r="H40" s="252" t="str">
        <f>IF('AM8_MPS(input_freezer)'!H39&gt;0,'AM8_MPS(input_freezer)'!H39,"")</f>
        <v/>
      </c>
      <c r="I40" s="253" t="str">
        <f>IF('AM8_MPS(input_freezer)'!I39&gt;0,'AM8_MPS(input_freezer)'!I39,"")</f>
        <v/>
      </c>
      <c r="J40" s="253" t="str">
        <f>IF('AM8_MPS(input_freezer)'!J39&gt;0,'AM8_MPS(input_freezer)'!J39,"")</f>
        <v/>
      </c>
      <c r="K40" s="255" t="str">
        <f>IF('AM8_MPS(input_freezer)'!K39&gt;0,'AM8_MPS(input_freezer)'!K39,"")</f>
        <v/>
      </c>
      <c r="L40" s="256" t="str">
        <f>IF('AM8_MPS(input_freezer)'!L39&gt;0,'AM8_MPS(input_freezer)'!L39,"")</f>
        <v/>
      </c>
      <c r="N40" s="165"/>
      <c r="O40" s="144" t="s">
        <v>438</v>
      </c>
      <c r="P40" s="172">
        <f t="shared" si="1"/>
        <v>0</v>
      </c>
      <c r="Q40" s="172">
        <f t="shared" si="2"/>
        <v>0</v>
      </c>
      <c r="R40" s="172">
        <f t="shared" si="0"/>
        <v>0</v>
      </c>
      <c r="T40" s="128"/>
      <c r="U40" s="128"/>
      <c r="V40" s="128"/>
      <c r="W40" s="128"/>
      <c r="X40" s="128"/>
      <c r="Y40" s="128"/>
      <c r="Z40" s="128"/>
      <c r="AA40" s="128"/>
      <c r="AB40" s="128"/>
    </row>
    <row r="41" spans="2:28" s="152" customFormat="1" ht="15" customHeight="1" x14ac:dyDescent="0.15">
      <c r="B41" s="165"/>
      <c r="C41" s="144" t="s">
        <v>439</v>
      </c>
      <c r="D41" s="180"/>
      <c r="F41" s="165"/>
      <c r="G41" s="144" t="s">
        <v>439</v>
      </c>
      <c r="H41" s="252" t="str">
        <f>IF('AM8_MPS(input_freezer)'!H40&gt;0,'AM8_MPS(input_freezer)'!H40,"")</f>
        <v/>
      </c>
      <c r="I41" s="253" t="str">
        <f>IF('AM8_MPS(input_freezer)'!I40&gt;0,'AM8_MPS(input_freezer)'!I40,"")</f>
        <v/>
      </c>
      <c r="J41" s="253" t="str">
        <f>IF('AM8_MPS(input_freezer)'!J40&gt;0,'AM8_MPS(input_freezer)'!J40,"")</f>
        <v/>
      </c>
      <c r="K41" s="255" t="str">
        <f>IF('AM8_MPS(input_freezer)'!K40&gt;0,'AM8_MPS(input_freezer)'!K40,"")</f>
        <v/>
      </c>
      <c r="L41" s="256" t="str">
        <f>IF('AM8_MPS(input_freezer)'!L40&gt;0,'AM8_MPS(input_freezer)'!L40,"")</f>
        <v/>
      </c>
      <c r="N41" s="165"/>
      <c r="O41" s="144" t="s">
        <v>439</v>
      </c>
      <c r="P41" s="172">
        <f t="shared" si="1"/>
        <v>0</v>
      </c>
      <c r="Q41" s="172">
        <f t="shared" si="2"/>
        <v>0</v>
      </c>
      <c r="R41" s="172">
        <f t="shared" si="0"/>
        <v>0</v>
      </c>
      <c r="T41" s="128"/>
      <c r="U41" s="128"/>
      <c r="V41" s="128"/>
      <c r="W41" s="128"/>
      <c r="X41" s="128"/>
      <c r="Y41" s="128"/>
      <c r="Z41" s="128"/>
      <c r="AA41" s="128"/>
      <c r="AB41" s="128"/>
    </row>
    <row r="42" spans="2:28" s="152" customFormat="1" ht="15" customHeight="1" x14ac:dyDescent="0.15">
      <c r="B42" s="165"/>
      <c r="C42" s="144" t="s">
        <v>440</v>
      </c>
      <c r="D42" s="180"/>
      <c r="F42" s="165"/>
      <c r="G42" s="144" t="s">
        <v>440</v>
      </c>
      <c r="H42" s="252" t="str">
        <f>IF('AM8_MPS(input_freezer)'!H41&gt;0,'AM8_MPS(input_freezer)'!H41,"")</f>
        <v/>
      </c>
      <c r="I42" s="253" t="str">
        <f>IF('AM8_MPS(input_freezer)'!I41&gt;0,'AM8_MPS(input_freezer)'!I41,"")</f>
        <v/>
      </c>
      <c r="J42" s="253" t="str">
        <f>IF('AM8_MPS(input_freezer)'!J41&gt;0,'AM8_MPS(input_freezer)'!J41,"")</f>
        <v/>
      </c>
      <c r="K42" s="255" t="str">
        <f>IF('AM8_MPS(input_freezer)'!K41&gt;0,'AM8_MPS(input_freezer)'!K41,"")</f>
        <v/>
      </c>
      <c r="L42" s="256" t="str">
        <f>IF('AM8_MPS(input_freezer)'!L41&gt;0,'AM8_MPS(input_freezer)'!L41,"")</f>
        <v/>
      </c>
      <c r="N42" s="165"/>
      <c r="O42" s="144" t="s">
        <v>440</v>
      </c>
      <c r="P42" s="172">
        <f t="shared" si="1"/>
        <v>0</v>
      </c>
      <c r="Q42" s="172">
        <f t="shared" si="2"/>
        <v>0</v>
      </c>
      <c r="R42" s="172">
        <f t="shared" si="0"/>
        <v>0</v>
      </c>
      <c r="T42" s="128"/>
      <c r="U42" s="128"/>
      <c r="V42" s="128"/>
      <c r="W42" s="128"/>
      <c r="X42" s="128"/>
      <c r="Y42" s="128"/>
      <c r="Z42" s="128"/>
      <c r="AA42" s="128"/>
      <c r="AB42" s="128"/>
    </row>
    <row r="43" spans="2:28" s="152" customFormat="1" ht="15" customHeight="1" x14ac:dyDescent="0.15">
      <c r="B43" s="165"/>
      <c r="C43" s="144" t="s">
        <v>441</v>
      </c>
      <c r="D43" s="180"/>
      <c r="F43" s="165"/>
      <c r="G43" s="144" t="s">
        <v>441</v>
      </c>
      <c r="H43" s="252" t="str">
        <f>IF('AM8_MPS(input_freezer)'!H42&gt;0,'AM8_MPS(input_freezer)'!H42,"")</f>
        <v/>
      </c>
      <c r="I43" s="253" t="str">
        <f>IF('AM8_MPS(input_freezer)'!I42&gt;0,'AM8_MPS(input_freezer)'!I42,"")</f>
        <v/>
      </c>
      <c r="J43" s="253" t="str">
        <f>IF('AM8_MPS(input_freezer)'!J42&gt;0,'AM8_MPS(input_freezer)'!J42,"")</f>
        <v/>
      </c>
      <c r="K43" s="255" t="str">
        <f>IF('AM8_MPS(input_freezer)'!K42&gt;0,'AM8_MPS(input_freezer)'!K42,"")</f>
        <v/>
      </c>
      <c r="L43" s="256" t="str">
        <f>IF('AM8_MPS(input_freezer)'!L42&gt;0,'AM8_MPS(input_freezer)'!L42,"")</f>
        <v/>
      </c>
      <c r="N43" s="165"/>
      <c r="O43" s="144" t="s">
        <v>441</v>
      </c>
      <c r="P43" s="172">
        <f t="shared" si="1"/>
        <v>0</v>
      </c>
      <c r="Q43" s="172">
        <f t="shared" si="2"/>
        <v>0</v>
      </c>
      <c r="R43" s="172">
        <f t="shared" si="0"/>
        <v>0</v>
      </c>
      <c r="T43" s="128"/>
      <c r="U43" s="128"/>
      <c r="V43" s="128"/>
      <c r="W43" s="128"/>
      <c r="X43" s="128"/>
      <c r="Y43" s="128"/>
      <c r="Z43" s="128"/>
      <c r="AA43" s="128"/>
      <c r="AB43" s="128"/>
    </row>
    <row r="44" spans="2:28" s="152" customFormat="1" ht="15" customHeight="1" x14ac:dyDescent="0.15">
      <c r="B44" s="165"/>
      <c r="C44" s="144" t="s">
        <v>442</v>
      </c>
      <c r="D44" s="180"/>
      <c r="F44" s="165"/>
      <c r="G44" s="144" t="s">
        <v>442</v>
      </c>
      <c r="H44" s="252" t="str">
        <f>IF('AM8_MPS(input_freezer)'!H43&gt;0,'AM8_MPS(input_freezer)'!H43,"")</f>
        <v/>
      </c>
      <c r="I44" s="253" t="str">
        <f>IF('AM8_MPS(input_freezer)'!I43&gt;0,'AM8_MPS(input_freezer)'!I43,"")</f>
        <v/>
      </c>
      <c r="J44" s="253" t="str">
        <f>IF('AM8_MPS(input_freezer)'!J43&gt;0,'AM8_MPS(input_freezer)'!J43,"")</f>
        <v/>
      </c>
      <c r="K44" s="255" t="str">
        <f>IF('AM8_MPS(input_freezer)'!K43&gt;0,'AM8_MPS(input_freezer)'!K43,"")</f>
        <v/>
      </c>
      <c r="L44" s="256" t="str">
        <f>IF('AM8_MPS(input_freezer)'!L43&gt;0,'AM8_MPS(input_freezer)'!L43,"")</f>
        <v/>
      </c>
      <c r="N44" s="165"/>
      <c r="O44" s="144" t="s">
        <v>442</v>
      </c>
      <c r="P44" s="172">
        <f t="shared" si="1"/>
        <v>0</v>
      </c>
      <c r="Q44" s="172">
        <f t="shared" si="2"/>
        <v>0</v>
      </c>
      <c r="R44" s="172">
        <f t="shared" si="0"/>
        <v>0</v>
      </c>
      <c r="T44" s="128"/>
      <c r="U44" s="128"/>
      <c r="V44" s="128"/>
      <c r="W44" s="128"/>
      <c r="X44" s="128"/>
      <c r="Y44" s="128"/>
      <c r="Z44" s="128"/>
      <c r="AA44" s="128"/>
      <c r="AB44" s="128"/>
    </row>
    <row r="45" spans="2:28" s="152" customFormat="1" ht="15" customHeight="1" x14ac:dyDescent="0.15">
      <c r="B45" s="165"/>
      <c r="C45" s="144" t="s">
        <v>443</v>
      </c>
      <c r="D45" s="180"/>
      <c r="F45" s="165"/>
      <c r="G45" s="144" t="s">
        <v>443</v>
      </c>
      <c r="H45" s="252" t="str">
        <f>IF('AM8_MPS(input_freezer)'!H44&gt;0,'AM8_MPS(input_freezer)'!H44,"")</f>
        <v/>
      </c>
      <c r="I45" s="253" t="str">
        <f>IF('AM8_MPS(input_freezer)'!I44&gt;0,'AM8_MPS(input_freezer)'!I44,"")</f>
        <v/>
      </c>
      <c r="J45" s="253" t="str">
        <f>IF('AM8_MPS(input_freezer)'!J44&gt;0,'AM8_MPS(input_freezer)'!J44,"")</f>
        <v/>
      </c>
      <c r="K45" s="255" t="str">
        <f>IF('AM8_MPS(input_freezer)'!K44&gt;0,'AM8_MPS(input_freezer)'!K44,"")</f>
        <v/>
      </c>
      <c r="L45" s="256" t="str">
        <f>IF('AM8_MPS(input_freezer)'!L44&gt;0,'AM8_MPS(input_freezer)'!L44,"")</f>
        <v/>
      </c>
      <c r="N45" s="165"/>
      <c r="O45" s="144" t="s">
        <v>443</v>
      </c>
      <c r="P45" s="172">
        <f t="shared" si="1"/>
        <v>0</v>
      </c>
      <c r="Q45" s="172">
        <f t="shared" si="2"/>
        <v>0</v>
      </c>
      <c r="R45" s="172">
        <f t="shared" si="0"/>
        <v>0</v>
      </c>
      <c r="T45" s="128"/>
      <c r="U45" s="128"/>
      <c r="V45" s="128"/>
      <c r="W45" s="128"/>
      <c r="X45" s="128"/>
      <c r="Y45" s="128"/>
      <c r="Z45" s="128"/>
      <c r="AA45" s="128"/>
      <c r="AB45" s="128"/>
    </row>
    <row r="46" spans="2:28" s="152" customFormat="1" ht="15" customHeight="1" x14ac:dyDescent="0.15">
      <c r="B46" s="165"/>
      <c r="C46" s="144" t="s">
        <v>444</v>
      </c>
      <c r="D46" s="180"/>
      <c r="F46" s="165"/>
      <c r="G46" s="144" t="s">
        <v>444</v>
      </c>
      <c r="H46" s="252" t="str">
        <f>IF('AM8_MPS(input_freezer)'!H45&gt;0,'AM8_MPS(input_freezer)'!H45,"")</f>
        <v/>
      </c>
      <c r="I46" s="253" t="str">
        <f>IF('AM8_MPS(input_freezer)'!I45&gt;0,'AM8_MPS(input_freezer)'!I45,"")</f>
        <v/>
      </c>
      <c r="J46" s="253" t="str">
        <f>IF('AM8_MPS(input_freezer)'!J45&gt;0,'AM8_MPS(input_freezer)'!J45,"")</f>
        <v/>
      </c>
      <c r="K46" s="255" t="str">
        <f>IF('AM8_MPS(input_freezer)'!K45&gt;0,'AM8_MPS(input_freezer)'!K45,"")</f>
        <v/>
      </c>
      <c r="L46" s="256" t="str">
        <f>IF('AM8_MPS(input_freezer)'!L45&gt;0,'AM8_MPS(input_freezer)'!L45,"")</f>
        <v/>
      </c>
      <c r="N46" s="165"/>
      <c r="O46" s="144" t="s">
        <v>444</v>
      </c>
      <c r="P46" s="172">
        <f t="shared" si="1"/>
        <v>0</v>
      </c>
      <c r="Q46" s="172">
        <f t="shared" si="2"/>
        <v>0</v>
      </c>
      <c r="R46" s="172">
        <f t="shared" si="0"/>
        <v>0</v>
      </c>
      <c r="T46" s="128"/>
      <c r="U46" s="128"/>
      <c r="V46" s="128"/>
      <c r="W46" s="128"/>
      <c r="X46" s="128"/>
      <c r="Y46" s="128"/>
      <c r="Z46" s="128"/>
      <c r="AA46" s="128"/>
      <c r="AB46" s="128"/>
    </row>
    <row r="47" spans="2:28" s="152" customFormat="1" ht="15" customHeight="1" x14ac:dyDescent="0.15">
      <c r="B47" s="165"/>
      <c r="C47" s="144" t="s">
        <v>445</v>
      </c>
      <c r="D47" s="180"/>
      <c r="F47" s="165"/>
      <c r="G47" s="144" t="s">
        <v>445</v>
      </c>
      <c r="H47" s="252" t="str">
        <f>IF('AM8_MPS(input_freezer)'!H46&gt;0,'AM8_MPS(input_freezer)'!H46,"")</f>
        <v/>
      </c>
      <c r="I47" s="253" t="str">
        <f>IF('AM8_MPS(input_freezer)'!I46&gt;0,'AM8_MPS(input_freezer)'!I46,"")</f>
        <v/>
      </c>
      <c r="J47" s="253" t="str">
        <f>IF('AM8_MPS(input_freezer)'!J46&gt;0,'AM8_MPS(input_freezer)'!J46,"")</f>
        <v/>
      </c>
      <c r="K47" s="255" t="str">
        <f>IF('AM8_MPS(input_freezer)'!K46&gt;0,'AM8_MPS(input_freezer)'!K46,"")</f>
        <v/>
      </c>
      <c r="L47" s="256" t="str">
        <f>IF('AM8_MPS(input_freezer)'!L46&gt;0,'AM8_MPS(input_freezer)'!L46,"")</f>
        <v/>
      </c>
      <c r="N47" s="165"/>
      <c r="O47" s="144" t="s">
        <v>445</v>
      </c>
      <c r="P47" s="172">
        <f t="shared" si="1"/>
        <v>0</v>
      </c>
      <c r="Q47" s="172">
        <f t="shared" si="2"/>
        <v>0</v>
      </c>
      <c r="R47" s="172">
        <f t="shared" si="0"/>
        <v>0</v>
      </c>
      <c r="T47" s="128"/>
      <c r="U47" s="128"/>
      <c r="V47" s="128"/>
      <c r="W47" s="128"/>
      <c r="X47" s="128"/>
      <c r="Y47" s="128"/>
      <c r="Z47" s="128"/>
      <c r="AA47" s="128"/>
      <c r="AB47" s="128"/>
    </row>
    <row r="48" spans="2:28" s="152" customFormat="1" ht="15" customHeight="1" x14ac:dyDescent="0.15">
      <c r="B48" s="165"/>
      <c r="C48" s="144" t="s">
        <v>446</v>
      </c>
      <c r="D48" s="180"/>
      <c r="F48" s="165"/>
      <c r="G48" s="144" t="s">
        <v>446</v>
      </c>
      <c r="H48" s="252" t="str">
        <f>IF('AM8_MPS(input_freezer)'!H47&gt;0,'AM8_MPS(input_freezer)'!H47,"")</f>
        <v/>
      </c>
      <c r="I48" s="253" t="str">
        <f>IF('AM8_MPS(input_freezer)'!I47&gt;0,'AM8_MPS(input_freezer)'!I47,"")</f>
        <v/>
      </c>
      <c r="J48" s="253" t="str">
        <f>IF('AM8_MPS(input_freezer)'!J47&gt;0,'AM8_MPS(input_freezer)'!J47,"")</f>
        <v/>
      </c>
      <c r="K48" s="255" t="str">
        <f>IF('AM8_MPS(input_freezer)'!K47&gt;0,'AM8_MPS(input_freezer)'!K47,"")</f>
        <v/>
      </c>
      <c r="L48" s="256" t="str">
        <f>IF('AM8_MPS(input_freezer)'!L47&gt;0,'AM8_MPS(input_freezer)'!L47,"")</f>
        <v/>
      </c>
      <c r="N48" s="165"/>
      <c r="O48" s="144" t="s">
        <v>446</v>
      </c>
      <c r="P48" s="172">
        <f t="shared" si="1"/>
        <v>0</v>
      </c>
      <c r="Q48" s="172">
        <f t="shared" si="2"/>
        <v>0</v>
      </c>
      <c r="R48" s="172">
        <f t="shared" si="0"/>
        <v>0</v>
      </c>
      <c r="T48" s="128"/>
      <c r="U48" s="128"/>
      <c r="V48" s="128"/>
      <c r="W48" s="128"/>
      <c r="X48" s="128"/>
      <c r="Y48" s="128"/>
      <c r="Z48" s="128"/>
      <c r="AA48" s="128"/>
      <c r="AB48" s="128"/>
    </row>
    <row r="49" spans="2:28" s="152" customFormat="1" ht="15" customHeight="1" x14ac:dyDescent="0.15">
      <c r="B49" s="165"/>
      <c r="C49" s="144" t="s">
        <v>447</v>
      </c>
      <c r="D49" s="180"/>
      <c r="F49" s="165"/>
      <c r="G49" s="144" t="s">
        <v>447</v>
      </c>
      <c r="H49" s="252" t="str">
        <f>IF('AM8_MPS(input_freezer)'!H48&gt;0,'AM8_MPS(input_freezer)'!H48,"")</f>
        <v/>
      </c>
      <c r="I49" s="253" t="str">
        <f>IF('AM8_MPS(input_freezer)'!I48&gt;0,'AM8_MPS(input_freezer)'!I48,"")</f>
        <v/>
      </c>
      <c r="J49" s="253" t="str">
        <f>IF('AM8_MPS(input_freezer)'!J48&gt;0,'AM8_MPS(input_freezer)'!J48,"")</f>
        <v/>
      </c>
      <c r="K49" s="255" t="str">
        <f>IF('AM8_MPS(input_freezer)'!K48&gt;0,'AM8_MPS(input_freezer)'!K48,"")</f>
        <v/>
      </c>
      <c r="L49" s="256" t="str">
        <f>IF('AM8_MPS(input_freezer)'!L48&gt;0,'AM8_MPS(input_freezer)'!L48,"")</f>
        <v/>
      </c>
      <c r="N49" s="165"/>
      <c r="O49" s="144" t="s">
        <v>447</v>
      </c>
      <c r="P49" s="172">
        <f t="shared" si="1"/>
        <v>0</v>
      </c>
      <c r="Q49" s="172">
        <f t="shared" si="2"/>
        <v>0</v>
      </c>
      <c r="R49" s="172">
        <f t="shared" si="0"/>
        <v>0</v>
      </c>
      <c r="T49" s="128"/>
      <c r="U49" s="128"/>
      <c r="V49" s="128"/>
      <c r="W49" s="128"/>
      <c r="X49" s="128"/>
      <c r="Y49" s="128"/>
      <c r="Z49" s="128"/>
      <c r="AA49" s="128"/>
      <c r="AB49" s="128"/>
    </row>
    <row r="50" spans="2:28" s="152" customFormat="1" ht="15" customHeight="1" x14ac:dyDescent="0.15">
      <c r="B50" s="165"/>
      <c r="C50" s="144" t="s">
        <v>448</v>
      </c>
      <c r="D50" s="180"/>
      <c r="F50" s="165"/>
      <c r="G50" s="144" t="s">
        <v>448</v>
      </c>
      <c r="H50" s="252" t="str">
        <f>IF('AM8_MPS(input_freezer)'!H49&gt;0,'AM8_MPS(input_freezer)'!H49,"")</f>
        <v/>
      </c>
      <c r="I50" s="253" t="str">
        <f>IF('AM8_MPS(input_freezer)'!I49&gt;0,'AM8_MPS(input_freezer)'!I49,"")</f>
        <v/>
      </c>
      <c r="J50" s="253" t="str">
        <f>IF('AM8_MPS(input_freezer)'!J49&gt;0,'AM8_MPS(input_freezer)'!J49,"")</f>
        <v/>
      </c>
      <c r="K50" s="255" t="str">
        <f>IF('AM8_MPS(input_freezer)'!K49&gt;0,'AM8_MPS(input_freezer)'!K49,"")</f>
        <v/>
      </c>
      <c r="L50" s="256" t="str">
        <f>IF('AM8_MPS(input_freezer)'!L49&gt;0,'AM8_MPS(input_freezer)'!L49,"")</f>
        <v/>
      </c>
      <c r="N50" s="165"/>
      <c r="O50" s="144" t="s">
        <v>448</v>
      </c>
      <c r="P50" s="172">
        <f t="shared" si="1"/>
        <v>0</v>
      </c>
      <c r="Q50" s="172">
        <f t="shared" si="2"/>
        <v>0</v>
      </c>
      <c r="R50" s="172">
        <f t="shared" si="0"/>
        <v>0</v>
      </c>
      <c r="T50" s="128"/>
      <c r="U50" s="128"/>
      <c r="V50" s="128"/>
      <c r="W50" s="128"/>
      <c r="X50" s="128"/>
      <c r="Y50" s="128"/>
      <c r="Z50" s="128"/>
      <c r="AA50" s="128"/>
      <c r="AB50" s="128"/>
    </row>
    <row r="51" spans="2:28" s="152" customFormat="1" ht="15" customHeight="1" x14ac:dyDescent="0.15">
      <c r="B51" s="165"/>
      <c r="C51" s="144" t="s">
        <v>449</v>
      </c>
      <c r="D51" s="180"/>
      <c r="F51" s="165"/>
      <c r="G51" s="144" t="s">
        <v>449</v>
      </c>
      <c r="H51" s="252" t="str">
        <f>IF('AM8_MPS(input_freezer)'!H50&gt;0,'AM8_MPS(input_freezer)'!H50,"")</f>
        <v/>
      </c>
      <c r="I51" s="253" t="str">
        <f>IF('AM8_MPS(input_freezer)'!I50&gt;0,'AM8_MPS(input_freezer)'!I50,"")</f>
        <v/>
      </c>
      <c r="J51" s="253" t="str">
        <f>IF('AM8_MPS(input_freezer)'!J50&gt;0,'AM8_MPS(input_freezer)'!J50,"")</f>
        <v/>
      </c>
      <c r="K51" s="255" t="str">
        <f>IF('AM8_MPS(input_freezer)'!K50&gt;0,'AM8_MPS(input_freezer)'!K50,"")</f>
        <v/>
      </c>
      <c r="L51" s="256" t="str">
        <f>IF('AM8_MPS(input_freezer)'!L50&gt;0,'AM8_MPS(input_freezer)'!L50,"")</f>
        <v/>
      </c>
      <c r="N51" s="165"/>
      <c r="O51" s="144" t="s">
        <v>449</v>
      </c>
      <c r="P51" s="172">
        <f t="shared" si="1"/>
        <v>0</v>
      </c>
      <c r="Q51" s="172">
        <f t="shared" si="2"/>
        <v>0</v>
      </c>
      <c r="R51" s="172">
        <f t="shared" si="0"/>
        <v>0</v>
      </c>
      <c r="T51" s="128"/>
      <c r="U51" s="128"/>
      <c r="V51" s="128"/>
      <c r="W51" s="128"/>
      <c r="X51" s="128"/>
      <c r="Y51" s="128"/>
      <c r="Z51" s="128"/>
      <c r="AA51" s="128"/>
      <c r="AB51" s="128"/>
    </row>
    <row r="52" spans="2:28" s="152" customFormat="1" ht="15" customHeight="1" x14ac:dyDescent="0.15">
      <c r="B52" s="165"/>
      <c r="C52" s="144" t="s">
        <v>450</v>
      </c>
      <c r="D52" s="180"/>
      <c r="F52" s="165"/>
      <c r="G52" s="144" t="s">
        <v>450</v>
      </c>
      <c r="H52" s="252" t="str">
        <f>IF('AM8_MPS(input_freezer)'!H51&gt;0,'AM8_MPS(input_freezer)'!H51,"")</f>
        <v/>
      </c>
      <c r="I52" s="253" t="str">
        <f>IF('AM8_MPS(input_freezer)'!I51&gt;0,'AM8_MPS(input_freezer)'!I51,"")</f>
        <v/>
      </c>
      <c r="J52" s="253" t="str">
        <f>IF('AM8_MPS(input_freezer)'!J51&gt;0,'AM8_MPS(input_freezer)'!J51,"")</f>
        <v/>
      </c>
      <c r="K52" s="255" t="str">
        <f>IF('AM8_MPS(input_freezer)'!K51&gt;0,'AM8_MPS(input_freezer)'!K51,"")</f>
        <v/>
      </c>
      <c r="L52" s="256" t="str">
        <f>IF('AM8_MPS(input_freezer)'!L51&gt;0,'AM8_MPS(input_freezer)'!L51,"")</f>
        <v/>
      </c>
      <c r="N52" s="165"/>
      <c r="O52" s="144" t="s">
        <v>450</v>
      </c>
      <c r="P52" s="172">
        <f t="shared" si="1"/>
        <v>0</v>
      </c>
      <c r="Q52" s="172">
        <f t="shared" si="2"/>
        <v>0</v>
      </c>
      <c r="R52" s="172">
        <f t="shared" si="0"/>
        <v>0</v>
      </c>
      <c r="T52" s="128"/>
      <c r="U52" s="128"/>
      <c r="V52" s="128"/>
      <c r="W52" s="128"/>
      <c r="X52" s="128"/>
      <c r="Y52" s="128"/>
      <c r="Z52" s="128"/>
      <c r="AA52" s="128"/>
      <c r="AB52" s="128"/>
    </row>
    <row r="53" spans="2:28" s="152" customFormat="1" ht="15" customHeight="1" x14ac:dyDescent="0.15">
      <c r="B53" s="165"/>
      <c r="C53" s="144" t="s">
        <v>451</v>
      </c>
      <c r="D53" s="180"/>
      <c r="F53" s="165"/>
      <c r="G53" s="144" t="s">
        <v>451</v>
      </c>
      <c r="H53" s="252" t="str">
        <f>IF('AM8_MPS(input_freezer)'!H52&gt;0,'AM8_MPS(input_freezer)'!H52,"")</f>
        <v/>
      </c>
      <c r="I53" s="253" t="str">
        <f>IF('AM8_MPS(input_freezer)'!I52&gt;0,'AM8_MPS(input_freezer)'!I52,"")</f>
        <v/>
      </c>
      <c r="J53" s="253" t="str">
        <f>IF('AM8_MPS(input_freezer)'!J52&gt;0,'AM8_MPS(input_freezer)'!J52,"")</f>
        <v/>
      </c>
      <c r="K53" s="255" t="str">
        <f>IF('AM8_MPS(input_freezer)'!K52&gt;0,'AM8_MPS(input_freezer)'!K52,"")</f>
        <v/>
      </c>
      <c r="L53" s="256" t="str">
        <f>IF('AM8_MPS(input_freezer)'!L52&gt;0,'AM8_MPS(input_freezer)'!L52,"")</f>
        <v/>
      </c>
      <c r="N53" s="165"/>
      <c r="O53" s="144" t="s">
        <v>451</v>
      </c>
      <c r="P53" s="172">
        <f t="shared" si="1"/>
        <v>0</v>
      </c>
      <c r="Q53" s="172">
        <f t="shared" si="2"/>
        <v>0</v>
      </c>
      <c r="R53" s="172">
        <f t="shared" si="0"/>
        <v>0</v>
      </c>
      <c r="T53" s="128"/>
      <c r="U53" s="128"/>
      <c r="V53" s="128"/>
      <c r="W53" s="128"/>
      <c r="X53" s="128"/>
      <c r="Y53" s="128"/>
      <c r="Z53" s="128"/>
      <c r="AA53" s="128"/>
      <c r="AB53" s="128"/>
    </row>
    <row r="54" spans="2:28" s="152" customFormat="1" ht="15" customHeight="1" x14ac:dyDescent="0.15">
      <c r="B54" s="165"/>
      <c r="C54" s="144" t="s">
        <v>452</v>
      </c>
      <c r="D54" s="180"/>
      <c r="F54" s="165"/>
      <c r="G54" s="144" t="s">
        <v>452</v>
      </c>
      <c r="H54" s="252" t="str">
        <f>IF('AM8_MPS(input_freezer)'!H53&gt;0,'AM8_MPS(input_freezer)'!H53,"")</f>
        <v/>
      </c>
      <c r="I54" s="253" t="str">
        <f>IF('AM8_MPS(input_freezer)'!I53&gt;0,'AM8_MPS(input_freezer)'!I53,"")</f>
        <v/>
      </c>
      <c r="J54" s="253" t="str">
        <f>IF('AM8_MPS(input_freezer)'!J53&gt;0,'AM8_MPS(input_freezer)'!J53,"")</f>
        <v/>
      </c>
      <c r="K54" s="255" t="str">
        <f>IF('AM8_MPS(input_freezer)'!K53&gt;0,'AM8_MPS(input_freezer)'!K53,"")</f>
        <v/>
      </c>
      <c r="L54" s="256" t="str">
        <f>IF('AM8_MPS(input_freezer)'!L53&gt;0,'AM8_MPS(input_freezer)'!L53,"")</f>
        <v/>
      </c>
      <c r="N54" s="165"/>
      <c r="O54" s="144" t="s">
        <v>452</v>
      </c>
      <c r="P54" s="172">
        <f t="shared" si="1"/>
        <v>0</v>
      </c>
      <c r="Q54" s="172">
        <f t="shared" si="2"/>
        <v>0</v>
      </c>
      <c r="R54" s="172">
        <f t="shared" si="0"/>
        <v>0</v>
      </c>
      <c r="T54" s="128"/>
      <c r="U54" s="128"/>
      <c r="V54" s="128"/>
      <c r="W54" s="128"/>
      <c r="X54" s="128"/>
      <c r="Y54" s="128"/>
      <c r="Z54" s="128"/>
      <c r="AA54" s="128"/>
      <c r="AB54" s="128"/>
    </row>
    <row r="55" spans="2:28" s="152" customFormat="1" ht="15" customHeight="1" x14ac:dyDescent="0.15">
      <c r="B55" s="165"/>
      <c r="C55" s="144" t="s">
        <v>453</v>
      </c>
      <c r="D55" s="180"/>
      <c r="F55" s="165"/>
      <c r="G55" s="144" t="s">
        <v>453</v>
      </c>
      <c r="H55" s="252" t="str">
        <f>IF('AM8_MPS(input_freezer)'!H54&gt;0,'AM8_MPS(input_freezer)'!H54,"")</f>
        <v/>
      </c>
      <c r="I55" s="253" t="str">
        <f>IF('AM8_MPS(input_freezer)'!I54&gt;0,'AM8_MPS(input_freezer)'!I54,"")</f>
        <v/>
      </c>
      <c r="J55" s="253" t="str">
        <f>IF('AM8_MPS(input_freezer)'!J54&gt;0,'AM8_MPS(input_freezer)'!J54,"")</f>
        <v/>
      </c>
      <c r="K55" s="255" t="str">
        <f>IF('AM8_MPS(input_freezer)'!K54&gt;0,'AM8_MPS(input_freezer)'!K54,"")</f>
        <v/>
      </c>
      <c r="L55" s="256" t="str">
        <f>IF('AM8_MPS(input_freezer)'!L54&gt;0,'AM8_MPS(input_freezer)'!L54,"")</f>
        <v/>
      </c>
      <c r="N55" s="165"/>
      <c r="O55" s="144" t="s">
        <v>453</v>
      </c>
      <c r="P55" s="172">
        <f t="shared" si="1"/>
        <v>0</v>
      </c>
      <c r="Q55" s="172">
        <f t="shared" si="2"/>
        <v>0</v>
      </c>
      <c r="R55" s="172">
        <f t="shared" si="0"/>
        <v>0</v>
      </c>
      <c r="T55" s="128"/>
      <c r="U55" s="128"/>
      <c r="V55" s="128"/>
      <c r="W55" s="128"/>
      <c r="X55" s="128"/>
      <c r="Y55" s="128"/>
      <c r="Z55" s="128"/>
      <c r="AA55" s="128"/>
      <c r="AB55" s="128"/>
    </row>
    <row r="56" spans="2:28" s="152" customFormat="1" ht="15" customHeight="1" x14ac:dyDescent="0.15">
      <c r="B56" s="165"/>
      <c r="C56" s="144" t="s">
        <v>454</v>
      </c>
      <c r="D56" s="180"/>
      <c r="F56" s="165"/>
      <c r="G56" s="144" t="s">
        <v>454</v>
      </c>
      <c r="H56" s="252" t="str">
        <f>IF('AM8_MPS(input_freezer)'!H55&gt;0,'AM8_MPS(input_freezer)'!H55,"")</f>
        <v/>
      </c>
      <c r="I56" s="253" t="str">
        <f>IF('AM8_MPS(input_freezer)'!I55&gt;0,'AM8_MPS(input_freezer)'!I55,"")</f>
        <v/>
      </c>
      <c r="J56" s="253" t="str">
        <f>IF('AM8_MPS(input_freezer)'!J55&gt;0,'AM8_MPS(input_freezer)'!J55,"")</f>
        <v/>
      </c>
      <c r="K56" s="255" t="str">
        <f>IF('AM8_MPS(input_freezer)'!K55&gt;0,'AM8_MPS(input_freezer)'!K55,"")</f>
        <v/>
      </c>
      <c r="L56" s="256" t="str">
        <f>IF('AM8_MPS(input_freezer)'!L55&gt;0,'AM8_MPS(input_freezer)'!L55,"")</f>
        <v/>
      </c>
      <c r="N56" s="165"/>
      <c r="O56" s="144" t="s">
        <v>454</v>
      </c>
      <c r="P56" s="172">
        <f t="shared" si="1"/>
        <v>0</v>
      </c>
      <c r="Q56" s="172">
        <f t="shared" si="2"/>
        <v>0</v>
      </c>
      <c r="R56" s="172">
        <f t="shared" si="0"/>
        <v>0</v>
      </c>
      <c r="T56" s="128"/>
      <c r="U56" s="128"/>
      <c r="V56" s="128"/>
      <c r="W56" s="128"/>
      <c r="X56" s="128"/>
      <c r="Y56" s="128"/>
      <c r="Z56" s="128"/>
      <c r="AA56" s="128"/>
      <c r="AB56" s="128"/>
    </row>
    <row r="57" spans="2:28" s="152" customFormat="1" ht="15" customHeight="1" x14ac:dyDescent="0.15">
      <c r="B57" s="165"/>
      <c r="C57" s="144" t="s">
        <v>455</v>
      </c>
      <c r="D57" s="180"/>
      <c r="F57" s="165"/>
      <c r="G57" s="144" t="s">
        <v>455</v>
      </c>
      <c r="H57" s="252" t="str">
        <f>IF('AM8_MPS(input_freezer)'!H56&gt;0,'AM8_MPS(input_freezer)'!H56,"")</f>
        <v/>
      </c>
      <c r="I57" s="253" t="str">
        <f>IF('AM8_MPS(input_freezer)'!I56&gt;0,'AM8_MPS(input_freezer)'!I56,"")</f>
        <v/>
      </c>
      <c r="J57" s="253" t="str">
        <f>IF('AM8_MPS(input_freezer)'!J56&gt;0,'AM8_MPS(input_freezer)'!J56,"")</f>
        <v/>
      </c>
      <c r="K57" s="255" t="str">
        <f>IF('AM8_MPS(input_freezer)'!K56&gt;0,'AM8_MPS(input_freezer)'!K56,"")</f>
        <v/>
      </c>
      <c r="L57" s="256" t="str">
        <f>IF('AM8_MPS(input_freezer)'!L56&gt;0,'AM8_MPS(input_freezer)'!L56,"")</f>
        <v/>
      </c>
      <c r="N57" s="165"/>
      <c r="O57" s="144" t="s">
        <v>455</v>
      </c>
      <c r="P57" s="172">
        <f t="shared" si="1"/>
        <v>0</v>
      </c>
      <c r="Q57" s="172">
        <f t="shared" si="2"/>
        <v>0</v>
      </c>
      <c r="R57" s="172">
        <f t="shared" si="0"/>
        <v>0</v>
      </c>
      <c r="T57" s="128"/>
      <c r="U57" s="128"/>
      <c r="V57" s="128"/>
      <c r="W57" s="128"/>
      <c r="X57" s="128"/>
      <c r="Y57" s="128"/>
      <c r="Z57" s="128"/>
      <c r="AA57" s="128"/>
      <c r="AB57" s="128"/>
    </row>
    <row r="58" spans="2:28" s="152" customFormat="1" ht="15" customHeight="1" x14ac:dyDescent="0.15">
      <c r="B58" s="165"/>
      <c r="C58" s="144" t="s">
        <v>456</v>
      </c>
      <c r="D58" s="180"/>
      <c r="F58" s="165"/>
      <c r="G58" s="144" t="s">
        <v>456</v>
      </c>
      <c r="H58" s="252" t="str">
        <f>IF('AM8_MPS(input_freezer)'!H57&gt;0,'AM8_MPS(input_freezer)'!H57,"")</f>
        <v/>
      </c>
      <c r="I58" s="253" t="str">
        <f>IF('AM8_MPS(input_freezer)'!I57&gt;0,'AM8_MPS(input_freezer)'!I57,"")</f>
        <v/>
      </c>
      <c r="J58" s="253" t="str">
        <f>IF('AM8_MPS(input_freezer)'!J57&gt;0,'AM8_MPS(input_freezer)'!J57,"")</f>
        <v/>
      </c>
      <c r="K58" s="255" t="str">
        <f>IF('AM8_MPS(input_freezer)'!K57&gt;0,'AM8_MPS(input_freezer)'!K57,"")</f>
        <v/>
      </c>
      <c r="L58" s="256" t="str">
        <f>IF('AM8_MPS(input_freezer)'!L57&gt;0,'AM8_MPS(input_freezer)'!L57,"")</f>
        <v/>
      </c>
      <c r="N58" s="165"/>
      <c r="O58" s="144" t="s">
        <v>456</v>
      </c>
      <c r="P58" s="172">
        <f t="shared" si="1"/>
        <v>0</v>
      </c>
      <c r="Q58" s="172">
        <f t="shared" si="2"/>
        <v>0</v>
      </c>
      <c r="R58" s="172">
        <f t="shared" si="0"/>
        <v>0</v>
      </c>
      <c r="T58" s="128"/>
      <c r="U58" s="128"/>
      <c r="V58" s="128"/>
      <c r="W58" s="128"/>
      <c r="X58" s="128"/>
      <c r="Y58" s="128"/>
      <c r="Z58" s="128"/>
      <c r="AA58" s="128"/>
      <c r="AB58" s="128"/>
    </row>
    <row r="59" spans="2:28" s="152" customFormat="1" ht="15" customHeight="1" x14ac:dyDescent="0.15">
      <c r="B59" s="165"/>
      <c r="C59" s="144" t="s">
        <v>457</v>
      </c>
      <c r="D59" s="180"/>
      <c r="F59" s="165"/>
      <c r="G59" s="144" t="s">
        <v>457</v>
      </c>
      <c r="H59" s="252" t="str">
        <f>IF('AM8_MPS(input_freezer)'!H58&gt;0,'AM8_MPS(input_freezer)'!H58,"")</f>
        <v/>
      </c>
      <c r="I59" s="253" t="str">
        <f>IF('AM8_MPS(input_freezer)'!I58&gt;0,'AM8_MPS(input_freezer)'!I58,"")</f>
        <v/>
      </c>
      <c r="J59" s="253" t="str">
        <f>IF('AM8_MPS(input_freezer)'!J58&gt;0,'AM8_MPS(input_freezer)'!J58,"")</f>
        <v/>
      </c>
      <c r="K59" s="255" t="str">
        <f>IF('AM8_MPS(input_freezer)'!K58&gt;0,'AM8_MPS(input_freezer)'!K58,"")</f>
        <v/>
      </c>
      <c r="L59" s="256" t="str">
        <f>IF('AM8_MPS(input_freezer)'!L58&gt;0,'AM8_MPS(input_freezer)'!L58,"")</f>
        <v/>
      </c>
      <c r="N59" s="165"/>
      <c r="O59" s="144" t="s">
        <v>457</v>
      </c>
      <c r="P59" s="172">
        <f t="shared" si="1"/>
        <v>0</v>
      </c>
      <c r="Q59" s="172">
        <f t="shared" si="2"/>
        <v>0</v>
      </c>
      <c r="R59" s="172">
        <f t="shared" si="0"/>
        <v>0</v>
      </c>
      <c r="T59" s="128"/>
      <c r="U59" s="128"/>
      <c r="V59" s="128"/>
      <c r="W59" s="128"/>
      <c r="X59" s="128"/>
      <c r="Y59" s="128"/>
      <c r="Z59" s="128"/>
      <c r="AA59" s="128"/>
      <c r="AB59" s="128"/>
    </row>
    <row r="60" spans="2:28" s="152" customFormat="1" ht="15" customHeight="1" x14ac:dyDescent="0.15">
      <c r="B60" s="165"/>
      <c r="C60" s="144" t="s">
        <v>458</v>
      </c>
      <c r="D60" s="180"/>
      <c r="F60" s="165"/>
      <c r="G60" s="144" t="s">
        <v>458</v>
      </c>
      <c r="H60" s="252" t="str">
        <f>IF('AM8_MPS(input_freezer)'!H59&gt;0,'AM8_MPS(input_freezer)'!H59,"")</f>
        <v/>
      </c>
      <c r="I60" s="253" t="str">
        <f>IF('AM8_MPS(input_freezer)'!I59&gt;0,'AM8_MPS(input_freezer)'!I59,"")</f>
        <v/>
      </c>
      <c r="J60" s="253" t="str">
        <f>IF('AM8_MPS(input_freezer)'!J59&gt;0,'AM8_MPS(input_freezer)'!J59,"")</f>
        <v/>
      </c>
      <c r="K60" s="255" t="str">
        <f>IF('AM8_MPS(input_freezer)'!K59&gt;0,'AM8_MPS(input_freezer)'!K59,"")</f>
        <v/>
      </c>
      <c r="L60" s="256" t="str">
        <f>IF('AM8_MPS(input_freezer)'!L59&gt;0,'AM8_MPS(input_freezer)'!L59,"")</f>
        <v/>
      </c>
      <c r="N60" s="165"/>
      <c r="O60" s="144" t="s">
        <v>458</v>
      </c>
      <c r="P60" s="172">
        <f t="shared" si="1"/>
        <v>0</v>
      </c>
      <c r="Q60" s="172">
        <f t="shared" si="2"/>
        <v>0</v>
      </c>
      <c r="R60" s="172">
        <f t="shared" si="0"/>
        <v>0</v>
      </c>
      <c r="T60" s="128"/>
      <c r="U60" s="128"/>
      <c r="V60" s="128"/>
      <c r="W60" s="128"/>
      <c r="X60" s="128"/>
      <c r="Y60" s="128"/>
      <c r="Z60" s="128"/>
      <c r="AA60" s="128"/>
      <c r="AB60" s="128"/>
    </row>
    <row r="61" spans="2:28" s="152" customFormat="1" ht="15" customHeight="1" x14ac:dyDescent="0.15">
      <c r="B61" s="165"/>
      <c r="C61" s="144" t="s">
        <v>459</v>
      </c>
      <c r="D61" s="180"/>
      <c r="F61" s="165"/>
      <c r="G61" s="144" t="s">
        <v>459</v>
      </c>
      <c r="H61" s="252" t="str">
        <f>IF('AM8_MPS(input_freezer)'!H60&gt;0,'AM8_MPS(input_freezer)'!H60,"")</f>
        <v/>
      </c>
      <c r="I61" s="253" t="str">
        <f>IF('AM8_MPS(input_freezer)'!I60&gt;0,'AM8_MPS(input_freezer)'!I60,"")</f>
        <v/>
      </c>
      <c r="J61" s="253" t="str">
        <f>IF('AM8_MPS(input_freezer)'!J60&gt;0,'AM8_MPS(input_freezer)'!J60,"")</f>
        <v/>
      </c>
      <c r="K61" s="255" t="str">
        <f>IF('AM8_MPS(input_freezer)'!K60&gt;0,'AM8_MPS(input_freezer)'!K60,"")</f>
        <v/>
      </c>
      <c r="L61" s="256" t="str">
        <f>IF('AM8_MPS(input_freezer)'!L60&gt;0,'AM8_MPS(input_freezer)'!L60,"")</f>
        <v/>
      </c>
      <c r="N61" s="165"/>
      <c r="O61" s="144" t="s">
        <v>459</v>
      </c>
      <c r="P61" s="172">
        <f t="shared" si="1"/>
        <v>0</v>
      </c>
      <c r="Q61" s="172">
        <f t="shared" si="2"/>
        <v>0</v>
      </c>
      <c r="R61" s="172">
        <f t="shared" si="0"/>
        <v>0</v>
      </c>
      <c r="T61" s="128"/>
      <c r="U61" s="128"/>
      <c r="V61" s="128"/>
      <c r="W61" s="128"/>
      <c r="X61" s="128"/>
      <c r="Y61" s="128"/>
      <c r="Z61" s="128"/>
      <c r="AA61" s="128"/>
      <c r="AB61" s="128"/>
    </row>
    <row r="62" spans="2:28" s="152" customFormat="1" ht="15" customHeight="1" x14ac:dyDescent="0.15">
      <c r="B62" s="165"/>
      <c r="C62" s="144" t="s">
        <v>460</v>
      </c>
      <c r="D62" s="180"/>
      <c r="F62" s="165"/>
      <c r="G62" s="144" t="s">
        <v>460</v>
      </c>
      <c r="H62" s="252" t="str">
        <f>IF('AM8_MPS(input_freezer)'!H61&gt;0,'AM8_MPS(input_freezer)'!H61,"")</f>
        <v/>
      </c>
      <c r="I62" s="253" t="str">
        <f>IF('AM8_MPS(input_freezer)'!I61&gt;0,'AM8_MPS(input_freezer)'!I61,"")</f>
        <v/>
      </c>
      <c r="J62" s="253" t="str">
        <f>IF('AM8_MPS(input_freezer)'!J61&gt;0,'AM8_MPS(input_freezer)'!J61,"")</f>
        <v/>
      </c>
      <c r="K62" s="255" t="str">
        <f>IF('AM8_MPS(input_freezer)'!K61&gt;0,'AM8_MPS(input_freezer)'!K61,"")</f>
        <v/>
      </c>
      <c r="L62" s="256" t="str">
        <f>IF('AM8_MPS(input_freezer)'!L61&gt;0,'AM8_MPS(input_freezer)'!L61,"")</f>
        <v/>
      </c>
      <c r="N62" s="165"/>
      <c r="O62" s="144" t="s">
        <v>460</v>
      </c>
      <c r="P62" s="172">
        <f t="shared" si="1"/>
        <v>0</v>
      </c>
      <c r="Q62" s="172">
        <f t="shared" si="2"/>
        <v>0</v>
      </c>
      <c r="R62" s="172">
        <f t="shared" si="0"/>
        <v>0</v>
      </c>
      <c r="T62" s="128"/>
      <c r="U62" s="128"/>
      <c r="V62" s="128"/>
      <c r="W62" s="128"/>
      <c r="X62" s="128"/>
      <c r="Y62" s="128"/>
      <c r="Z62" s="128"/>
      <c r="AA62" s="128"/>
      <c r="AB62" s="128"/>
    </row>
    <row r="63" spans="2:28" s="152" customFormat="1" ht="15" customHeight="1" x14ac:dyDescent="0.15">
      <c r="B63" s="165"/>
      <c r="C63" s="144" t="s">
        <v>461</v>
      </c>
      <c r="D63" s="180"/>
      <c r="F63" s="165"/>
      <c r="G63" s="144" t="s">
        <v>461</v>
      </c>
      <c r="H63" s="252" t="str">
        <f>IF('AM8_MPS(input_freezer)'!H62&gt;0,'AM8_MPS(input_freezer)'!H62,"")</f>
        <v/>
      </c>
      <c r="I63" s="253" t="str">
        <f>IF('AM8_MPS(input_freezer)'!I62&gt;0,'AM8_MPS(input_freezer)'!I62,"")</f>
        <v/>
      </c>
      <c r="J63" s="253" t="str">
        <f>IF('AM8_MPS(input_freezer)'!J62&gt;0,'AM8_MPS(input_freezer)'!J62,"")</f>
        <v/>
      </c>
      <c r="K63" s="255" t="str">
        <f>IF('AM8_MPS(input_freezer)'!K62&gt;0,'AM8_MPS(input_freezer)'!K62,"")</f>
        <v/>
      </c>
      <c r="L63" s="256" t="str">
        <f>IF('AM8_MPS(input_freezer)'!L62&gt;0,'AM8_MPS(input_freezer)'!L62,"")</f>
        <v/>
      </c>
      <c r="N63" s="165"/>
      <c r="O63" s="144" t="s">
        <v>461</v>
      </c>
      <c r="P63" s="172">
        <f t="shared" si="1"/>
        <v>0</v>
      </c>
      <c r="Q63" s="172">
        <f t="shared" si="2"/>
        <v>0</v>
      </c>
      <c r="R63" s="172">
        <f t="shared" si="0"/>
        <v>0</v>
      </c>
      <c r="T63" s="128"/>
      <c r="U63" s="128"/>
      <c r="V63" s="128"/>
      <c r="W63" s="128"/>
      <c r="X63" s="128"/>
      <c r="Y63" s="128"/>
      <c r="Z63" s="128"/>
      <c r="AA63" s="128"/>
      <c r="AB63" s="128"/>
    </row>
    <row r="64" spans="2:28" s="152" customFormat="1" ht="15" customHeight="1" x14ac:dyDescent="0.15">
      <c r="B64" s="165"/>
      <c r="C64" s="144" t="s">
        <v>462</v>
      </c>
      <c r="D64" s="180"/>
      <c r="F64" s="165"/>
      <c r="G64" s="144" t="s">
        <v>462</v>
      </c>
      <c r="H64" s="252" t="str">
        <f>IF('AM8_MPS(input_freezer)'!H63&gt;0,'AM8_MPS(input_freezer)'!H63,"")</f>
        <v/>
      </c>
      <c r="I64" s="253" t="str">
        <f>IF('AM8_MPS(input_freezer)'!I63&gt;0,'AM8_MPS(input_freezer)'!I63,"")</f>
        <v/>
      </c>
      <c r="J64" s="253" t="str">
        <f>IF('AM8_MPS(input_freezer)'!J63&gt;0,'AM8_MPS(input_freezer)'!J63,"")</f>
        <v/>
      </c>
      <c r="K64" s="255" t="str">
        <f>IF('AM8_MPS(input_freezer)'!K63&gt;0,'AM8_MPS(input_freezer)'!K63,"")</f>
        <v/>
      </c>
      <c r="L64" s="256" t="str">
        <f>IF('AM8_MPS(input_freezer)'!L63&gt;0,'AM8_MPS(input_freezer)'!L63,"")</f>
        <v/>
      </c>
      <c r="N64" s="165"/>
      <c r="O64" s="144" t="s">
        <v>462</v>
      </c>
      <c r="P64" s="172">
        <f t="shared" si="1"/>
        <v>0</v>
      </c>
      <c r="Q64" s="172">
        <f t="shared" si="2"/>
        <v>0</v>
      </c>
      <c r="R64" s="172">
        <f t="shared" si="0"/>
        <v>0</v>
      </c>
      <c r="T64" s="128"/>
      <c r="U64" s="128"/>
      <c r="V64" s="128"/>
      <c r="W64" s="128"/>
      <c r="X64" s="128"/>
      <c r="Y64" s="128"/>
      <c r="Z64" s="128"/>
      <c r="AA64" s="128"/>
      <c r="AB64" s="128"/>
    </row>
    <row r="65" spans="2:28" s="152" customFormat="1" ht="15" customHeight="1" x14ac:dyDescent="0.15">
      <c r="B65" s="165"/>
      <c r="C65" s="144" t="s">
        <v>463</v>
      </c>
      <c r="D65" s="180"/>
      <c r="F65" s="165"/>
      <c r="G65" s="144" t="s">
        <v>463</v>
      </c>
      <c r="H65" s="252" t="str">
        <f>IF('AM8_MPS(input_freezer)'!H64&gt;0,'AM8_MPS(input_freezer)'!H64,"")</f>
        <v/>
      </c>
      <c r="I65" s="253" t="str">
        <f>IF('AM8_MPS(input_freezer)'!I64&gt;0,'AM8_MPS(input_freezer)'!I64,"")</f>
        <v/>
      </c>
      <c r="J65" s="253" t="str">
        <f>IF('AM8_MPS(input_freezer)'!J64&gt;0,'AM8_MPS(input_freezer)'!J64,"")</f>
        <v/>
      </c>
      <c r="K65" s="255" t="str">
        <f>IF('AM8_MPS(input_freezer)'!K64&gt;0,'AM8_MPS(input_freezer)'!K64,"")</f>
        <v/>
      </c>
      <c r="L65" s="256" t="str">
        <f>IF('AM8_MPS(input_freezer)'!L64&gt;0,'AM8_MPS(input_freezer)'!L64,"")</f>
        <v/>
      </c>
      <c r="N65" s="165"/>
      <c r="O65" s="144" t="s">
        <v>463</v>
      </c>
      <c r="P65" s="172">
        <f t="shared" si="1"/>
        <v>0</v>
      </c>
      <c r="Q65" s="172">
        <f t="shared" si="2"/>
        <v>0</v>
      </c>
      <c r="R65" s="172">
        <f t="shared" si="0"/>
        <v>0</v>
      </c>
      <c r="T65" s="128"/>
      <c r="U65" s="128"/>
      <c r="V65" s="128"/>
      <c r="W65" s="128"/>
      <c r="X65" s="128"/>
      <c r="Y65" s="128"/>
      <c r="Z65" s="128"/>
      <c r="AA65" s="128"/>
      <c r="AB65" s="128"/>
    </row>
    <row r="66" spans="2:28" s="152" customFormat="1" ht="15" customHeight="1" x14ac:dyDescent="0.15">
      <c r="B66" s="178"/>
      <c r="C66" s="144" t="s">
        <v>464</v>
      </c>
      <c r="D66" s="180"/>
      <c r="F66" s="178"/>
      <c r="G66" s="144" t="s">
        <v>464</v>
      </c>
      <c r="H66" s="252" t="str">
        <f>IF('AM8_MPS(input_freezer)'!H65&gt;0,'AM8_MPS(input_freezer)'!H65,"")</f>
        <v/>
      </c>
      <c r="I66" s="253" t="str">
        <f>IF('AM8_MPS(input_freezer)'!I65&gt;0,'AM8_MPS(input_freezer)'!I65,"")</f>
        <v/>
      </c>
      <c r="J66" s="253" t="str">
        <f>IF('AM8_MPS(input_freezer)'!J65&gt;0,'AM8_MPS(input_freezer)'!J65,"")</f>
        <v/>
      </c>
      <c r="K66" s="255" t="str">
        <f>IF('AM8_MPS(input_freezer)'!K65&gt;0,'AM8_MPS(input_freezer)'!K65,"")</f>
        <v/>
      </c>
      <c r="L66" s="256" t="str">
        <f>IF('AM8_MPS(input_freezer)'!L65&gt;0,'AM8_MPS(input_freezer)'!L65,"")</f>
        <v/>
      </c>
      <c r="N66" s="178"/>
      <c r="O66" s="144" t="s">
        <v>464</v>
      </c>
      <c r="P66" s="172">
        <f t="shared" si="1"/>
        <v>0</v>
      </c>
      <c r="Q66" s="172">
        <f t="shared" si="2"/>
        <v>0</v>
      </c>
      <c r="R66" s="172">
        <f t="shared" si="0"/>
        <v>0</v>
      </c>
      <c r="T66" s="128"/>
      <c r="U66" s="128"/>
      <c r="V66" s="128"/>
      <c r="W66" s="128"/>
      <c r="X66" s="128"/>
      <c r="Y66" s="128"/>
      <c r="Z66" s="128"/>
      <c r="AA66" s="128"/>
      <c r="AB66" s="128"/>
    </row>
  </sheetData>
  <sheetProtection password="C7C3" sheet="1" objects="1" scenarios="1" formatCells="0" formatRows="0"/>
  <mergeCells count="31">
    <mergeCell ref="N14:N15"/>
    <mergeCell ref="O14:O15"/>
    <mergeCell ref="P14:P15"/>
    <mergeCell ref="Q14:Q15"/>
    <mergeCell ref="R14:R15"/>
    <mergeCell ref="C16:D16"/>
    <mergeCell ref="G16:L16"/>
    <mergeCell ref="O16:R16"/>
    <mergeCell ref="L11:L13"/>
    <mergeCell ref="F14:F15"/>
    <mergeCell ref="G14:G15"/>
    <mergeCell ref="H14:H15"/>
    <mergeCell ref="I14:I15"/>
    <mergeCell ref="J14:J15"/>
    <mergeCell ref="K14:K15"/>
    <mergeCell ref="L14:L15"/>
    <mergeCell ref="F11:F13"/>
    <mergeCell ref="G11:G13"/>
    <mergeCell ref="H11:H13"/>
    <mergeCell ref="I11:I13"/>
    <mergeCell ref="J11:J13"/>
    <mergeCell ref="K11:K13"/>
    <mergeCell ref="T6:V6"/>
    <mergeCell ref="W6:Y6"/>
    <mergeCell ref="T7:V7"/>
    <mergeCell ref="W7:Y7"/>
    <mergeCell ref="N9:N13"/>
    <mergeCell ref="O9:O13"/>
    <mergeCell ref="P9:P13"/>
    <mergeCell ref="Q9:Q13"/>
    <mergeCell ref="R9:R13"/>
  </mergeCells>
  <phoneticPr fontId="6"/>
  <dataValidations count="2">
    <dataValidation type="list" allowBlank="1" showInputMessage="1" showErrorMessage="1" sqref="I17:I66">
      <formula1>EE_freezer</formula1>
    </dataValidation>
    <dataValidation type="list" allowBlank="1" showInputMessage="1" showErrorMessage="1" sqref="L17:L66">
      <formula1>COP</formula1>
    </dataValidation>
  </dataValidations>
  <pageMargins left="0.70866141732283472" right="0.70866141732283472" top="0.47244094488188981" bottom="0.31496062992125984" header="0.31496062992125984" footer="0.31496062992125984"/>
  <pageSetup paperSize="8" scale="63" fitToWidth="2" orientation="landscape" r:id="rId1"/>
  <headerFooter>
    <oddFooter>&amp;C&amp;"Arial,標準"II-4(2)</oddFooter>
  </headerFooter>
  <colBreaks count="1" manualBreakCount="1">
    <brk id="13" max="65"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8">
    <tabColor theme="5" tint="0.39997558519241921"/>
    <pageSetUpPr fitToPage="1"/>
  </sheetPr>
  <dimension ref="A1:K43"/>
  <sheetViews>
    <sheetView view="pageBreakPreview" zoomScale="80" zoomScaleNormal="80" zoomScaleSheetLayoutView="80" workbookViewId="0">
      <selection activeCell="F25" sqref="F25:G43"/>
    </sheetView>
  </sheetViews>
  <sheetFormatPr defaultColWidth="9" defaultRowHeight="14.25" x14ac:dyDescent="0.15"/>
  <cols>
    <col min="1" max="4" width="3.625" style="182" customWidth="1"/>
    <col min="5" max="5" width="47.125" style="183" customWidth="1"/>
    <col min="6" max="7" width="12.625" style="182" customWidth="1"/>
    <col min="8" max="8" width="10.875" style="184" customWidth="1"/>
    <col min="9" max="9" width="11.625" style="184" customWidth="1"/>
    <col min="10" max="16384" width="9" style="182"/>
  </cols>
  <sheetData>
    <row r="1" spans="1:11" ht="18" customHeight="1" x14ac:dyDescent="0.15">
      <c r="I1" s="131" t="str">
        <f>'AM8_MRS(input_fridge)'!AC1</f>
        <v>Monitoring Spreadsheet: JCM_ID_AM008_ver02.0</v>
      </c>
    </row>
    <row r="2" spans="1:11" ht="18" customHeight="1" x14ac:dyDescent="0.15">
      <c r="I2" s="131" t="str">
        <f>'AM8_MRS(input_fridge)'!AC2</f>
        <v>Reference Number: ID006</v>
      </c>
    </row>
    <row r="3" spans="1:11" ht="27.75" customHeight="1" x14ac:dyDescent="0.15">
      <c r="A3" s="313" t="s">
        <v>300</v>
      </c>
      <c r="B3" s="313"/>
      <c r="C3" s="313"/>
      <c r="D3" s="313"/>
      <c r="E3" s="313"/>
      <c r="F3" s="313"/>
      <c r="G3" s="313"/>
      <c r="H3" s="313"/>
      <c r="I3" s="313"/>
    </row>
    <row r="4" spans="1:11" ht="11.25" customHeight="1" x14ac:dyDescent="0.15"/>
    <row r="5" spans="1:11" ht="18.75" customHeight="1" thickBot="1" x14ac:dyDescent="0.2">
      <c r="A5" s="185" t="s">
        <v>301</v>
      </c>
      <c r="B5" s="186"/>
      <c r="C5" s="186"/>
      <c r="D5" s="186"/>
      <c r="E5" s="187"/>
      <c r="F5" s="188" t="s">
        <v>230</v>
      </c>
      <c r="G5" s="189" t="s">
        <v>231</v>
      </c>
      <c r="H5" s="190" t="s">
        <v>17</v>
      </c>
      <c r="I5" s="190" t="s">
        <v>85</v>
      </c>
    </row>
    <row r="6" spans="1:11" ht="18.75" customHeight="1" thickBot="1" x14ac:dyDescent="0.2">
      <c r="A6" s="191"/>
      <c r="B6" s="192" t="s">
        <v>315</v>
      </c>
      <c r="C6" s="193"/>
      <c r="D6" s="193"/>
      <c r="E6" s="194"/>
      <c r="F6" s="195"/>
      <c r="G6" s="221">
        <f>G7+G8</f>
        <v>0</v>
      </c>
      <c r="H6" s="196" t="s">
        <v>296</v>
      </c>
      <c r="I6" s="197" t="s">
        <v>465</v>
      </c>
    </row>
    <row r="7" spans="1:11" ht="18.75" customHeight="1" x14ac:dyDescent="0.15">
      <c r="A7" s="198"/>
      <c r="B7" s="199"/>
      <c r="C7" s="200" t="s">
        <v>466</v>
      </c>
      <c r="D7" s="201"/>
      <c r="E7" s="202"/>
      <c r="F7" s="203"/>
      <c r="G7" s="204">
        <f>ROUNDDOWN(G13+G15-G19,0)</f>
        <v>0</v>
      </c>
      <c r="H7" s="205" t="s">
        <v>296</v>
      </c>
      <c r="I7" s="197" t="s">
        <v>355</v>
      </c>
    </row>
    <row r="8" spans="1:11" ht="18.75" customHeight="1" x14ac:dyDescent="0.15">
      <c r="A8" s="198"/>
      <c r="B8" s="206"/>
      <c r="C8" s="200" t="s">
        <v>467</v>
      </c>
      <c r="D8" s="201"/>
      <c r="E8" s="202"/>
      <c r="F8" s="203"/>
      <c r="G8" s="207">
        <f>ROUNDDOWN(G14+G16-G20,0)</f>
        <v>0</v>
      </c>
      <c r="H8" s="205" t="s">
        <v>296</v>
      </c>
      <c r="I8" s="197" t="s">
        <v>355</v>
      </c>
    </row>
    <row r="9" spans="1:11" ht="18.75" customHeight="1" x14ac:dyDescent="0.15">
      <c r="A9" s="185" t="s">
        <v>302</v>
      </c>
      <c r="B9" s="208"/>
      <c r="C9" s="208"/>
      <c r="D9" s="208"/>
      <c r="E9" s="209"/>
      <c r="F9" s="210"/>
      <c r="G9" s="210"/>
      <c r="H9" s="190"/>
      <c r="I9" s="188"/>
      <c r="J9" s="211"/>
      <c r="K9" s="211"/>
    </row>
    <row r="10" spans="1:11" ht="18.75" customHeight="1" x14ac:dyDescent="0.15">
      <c r="A10" s="191"/>
      <c r="B10" s="212"/>
      <c r="C10" s="213"/>
      <c r="D10" s="213"/>
      <c r="E10" s="214"/>
      <c r="F10" s="215"/>
      <c r="G10" s="155"/>
      <c r="H10" s="216"/>
      <c r="I10" s="217"/>
    </row>
    <row r="11" spans="1:11" ht="18.75" customHeight="1" thickBot="1" x14ac:dyDescent="0.2">
      <c r="A11" s="185" t="s">
        <v>303</v>
      </c>
      <c r="B11" s="218"/>
      <c r="C11" s="208"/>
      <c r="D11" s="219"/>
      <c r="E11" s="220"/>
      <c r="F11" s="188"/>
      <c r="G11" s="185"/>
      <c r="H11" s="190"/>
      <c r="I11" s="190"/>
    </row>
    <row r="12" spans="1:11" ht="18.75" customHeight="1" thickBot="1" x14ac:dyDescent="0.2">
      <c r="A12" s="198"/>
      <c r="B12" s="192" t="s">
        <v>468</v>
      </c>
      <c r="C12" s="193"/>
      <c r="D12" s="193"/>
      <c r="E12" s="194"/>
      <c r="F12" s="195"/>
      <c r="G12" s="221">
        <f>SUM(G13:G16)</f>
        <v>0</v>
      </c>
      <c r="H12" s="196" t="s">
        <v>296</v>
      </c>
      <c r="I12" s="205" t="s">
        <v>304</v>
      </c>
    </row>
    <row r="13" spans="1:11" ht="18.75" customHeight="1" x14ac:dyDescent="0.15">
      <c r="A13" s="198"/>
      <c r="B13" s="199"/>
      <c r="C13" s="200" t="s">
        <v>543</v>
      </c>
      <c r="D13" s="201"/>
      <c r="E13" s="202"/>
      <c r="F13" s="203"/>
      <c r="G13" s="222">
        <f>SUM('AM8_MRS(input_fridge)'!P17:P66)</f>
        <v>0</v>
      </c>
      <c r="H13" s="205" t="s">
        <v>296</v>
      </c>
      <c r="I13" s="205" t="s">
        <v>469</v>
      </c>
    </row>
    <row r="14" spans="1:11" ht="18.75" customHeight="1" x14ac:dyDescent="0.15">
      <c r="A14" s="198"/>
      <c r="B14" s="199"/>
      <c r="C14" s="200" t="s">
        <v>470</v>
      </c>
      <c r="D14" s="201"/>
      <c r="E14" s="202"/>
      <c r="F14" s="203"/>
      <c r="G14" s="223">
        <f>SUM('AM8_MRS(input_freezer)'!P17:P66)</f>
        <v>0</v>
      </c>
      <c r="H14" s="205" t="s">
        <v>296</v>
      </c>
      <c r="I14" s="205" t="s">
        <v>471</v>
      </c>
    </row>
    <row r="15" spans="1:11" ht="56.25" customHeight="1" x14ac:dyDescent="0.15">
      <c r="A15" s="198"/>
      <c r="B15" s="199"/>
      <c r="C15" s="314" t="s">
        <v>544</v>
      </c>
      <c r="D15" s="315"/>
      <c r="E15" s="316"/>
      <c r="F15" s="203"/>
      <c r="G15" s="223">
        <f>SUM('AM8_MRS(input_fridge)'!Q17:Q66)</f>
        <v>0</v>
      </c>
      <c r="H15" s="205" t="s">
        <v>296</v>
      </c>
      <c r="I15" s="205" t="s">
        <v>545</v>
      </c>
    </row>
    <row r="16" spans="1:11" ht="56.25" customHeight="1" x14ac:dyDescent="0.15">
      <c r="A16" s="191"/>
      <c r="B16" s="206"/>
      <c r="C16" s="314" t="s">
        <v>472</v>
      </c>
      <c r="D16" s="315"/>
      <c r="E16" s="316"/>
      <c r="F16" s="224"/>
      <c r="G16" s="225">
        <f>SUM('AM8_MRS(input_freezer)'!Q17:Q66)</f>
        <v>0</v>
      </c>
      <c r="H16" s="205" t="s">
        <v>296</v>
      </c>
      <c r="I16" s="205" t="s">
        <v>473</v>
      </c>
    </row>
    <row r="17" spans="1:9" ht="18.75" customHeight="1" thickBot="1" x14ac:dyDescent="0.2">
      <c r="A17" s="185" t="s">
        <v>213</v>
      </c>
      <c r="B17" s="208"/>
      <c r="C17" s="208"/>
      <c r="D17" s="208"/>
      <c r="E17" s="209"/>
      <c r="F17" s="188"/>
      <c r="G17" s="185"/>
      <c r="H17" s="190"/>
      <c r="I17" s="190"/>
    </row>
    <row r="18" spans="1:9" ht="18.75" customHeight="1" thickBot="1" x14ac:dyDescent="0.2">
      <c r="A18" s="198"/>
      <c r="B18" s="226" t="s">
        <v>474</v>
      </c>
      <c r="C18" s="227"/>
      <c r="D18" s="227"/>
      <c r="E18" s="194"/>
      <c r="F18" s="228"/>
      <c r="G18" s="221">
        <f>SUM(G19:G20)</f>
        <v>0</v>
      </c>
      <c r="H18" s="196" t="s">
        <v>296</v>
      </c>
      <c r="I18" s="205" t="s">
        <v>546</v>
      </c>
    </row>
    <row r="19" spans="1:9" ht="18.75" customHeight="1" x14ac:dyDescent="0.15">
      <c r="A19" s="198"/>
      <c r="B19" s="229"/>
      <c r="C19" s="230" t="s">
        <v>475</v>
      </c>
      <c r="D19" s="231"/>
      <c r="E19" s="232"/>
      <c r="F19" s="224"/>
      <c r="G19" s="233">
        <f>SUM('AM8_MRS(input_fridge)'!R17:R66)</f>
        <v>0</v>
      </c>
      <c r="H19" s="205" t="s">
        <v>296</v>
      </c>
      <c r="I19" s="205" t="s">
        <v>476</v>
      </c>
    </row>
    <row r="20" spans="1:9" ht="18.75" customHeight="1" x14ac:dyDescent="0.15">
      <c r="A20" s="191"/>
      <c r="B20" s="206"/>
      <c r="C20" s="200" t="s">
        <v>477</v>
      </c>
      <c r="D20" s="201"/>
      <c r="E20" s="202"/>
      <c r="F20" s="224"/>
      <c r="G20" s="234">
        <f>SUM('AM8_MRS(input_freezer)'!R17:R66)</f>
        <v>0</v>
      </c>
      <c r="H20" s="205" t="s">
        <v>296</v>
      </c>
      <c r="I20" s="205" t="s">
        <v>478</v>
      </c>
    </row>
    <row r="21" spans="1:9" x14ac:dyDescent="0.15">
      <c r="A21" s="235"/>
      <c r="B21" s="235"/>
      <c r="C21" s="235"/>
      <c r="D21" s="235"/>
      <c r="E21" s="236"/>
      <c r="F21" s="237"/>
      <c r="G21" s="238"/>
      <c r="H21" s="239"/>
      <c r="I21" s="240"/>
    </row>
    <row r="22" spans="1:9" x14ac:dyDescent="0.15">
      <c r="A22" s="235"/>
      <c r="B22" s="235"/>
      <c r="C22" s="235"/>
      <c r="D22" s="235"/>
      <c r="E22" s="236"/>
      <c r="F22" s="237"/>
      <c r="G22" s="238"/>
      <c r="H22" s="239"/>
      <c r="I22" s="240"/>
    </row>
    <row r="23" spans="1:9" ht="18.75" customHeight="1" x14ac:dyDescent="0.15">
      <c r="E23" s="236" t="s">
        <v>547</v>
      </c>
      <c r="F23" s="241"/>
    </row>
    <row r="24" spans="1:9" s="184" customFormat="1" ht="18.75" customHeight="1" x14ac:dyDescent="0.15">
      <c r="E24" s="242" t="s">
        <v>548</v>
      </c>
      <c r="F24" s="311" t="s">
        <v>479</v>
      </c>
      <c r="G24" s="312"/>
      <c r="H24" s="311" t="s">
        <v>549</v>
      </c>
      <c r="I24" s="312"/>
    </row>
    <row r="25" spans="1:9" ht="18.75" customHeight="1" x14ac:dyDescent="0.15">
      <c r="E25" s="242" t="s">
        <v>550</v>
      </c>
      <c r="F25" s="332" t="s">
        <v>582</v>
      </c>
      <c r="G25" s="331"/>
      <c r="H25" s="243"/>
      <c r="I25" s="244">
        <v>1.18</v>
      </c>
    </row>
    <row r="26" spans="1:9" ht="18.75" customHeight="1" x14ac:dyDescent="0.15">
      <c r="E26" s="242"/>
      <c r="F26" s="332" t="s">
        <v>583</v>
      </c>
      <c r="G26" s="331"/>
      <c r="H26" s="243"/>
      <c r="I26" s="244">
        <v>1.07</v>
      </c>
    </row>
    <row r="27" spans="1:9" ht="18.75" customHeight="1" x14ac:dyDescent="0.15">
      <c r="E27" s="242"/>
      <c r="F27" s="332" t="s">
        <v>584</v>
      </c>
      <c r="G27" s="331"/>
      <c r="H27" s="245"/>
      <c r="I27" s="246">
        <v>2.2400000000000002</v>
      </c>
    </row>
    <row r="28" spans="1:9" ht="14.25" customHeight="1" x14ac:dyDescent="0.15">
      <c r="F28" s="333"/>
      <c r="G28" s="333"/>
    </row>
    <row r="29" spans="1:9" ht="18.75" customHeight="1" x14ac:dyDescent="0.15">
      <c r="E29" s="242" t="s">
        <v>548</v>
      </c>
      <c r="F29" s="332" t="s">
        <v>585</v>
      </c>
      <c r="G29" s="331"/>
      <c r="H29" s="311" t="s">
        <v>549</v>
      </c>
      <c r="I29" s="312"/>
    </row>
    <row r="30" spans="1:9" ht="18.75" customHeight="1" x14ac:dyDescent="0.15">
      <c r="E30" s="242" t="s">
        <v>558</v>
      </c>
      <c r="F30" s="332" t="s">
        <v>582</v>
      </c>
      <c r="G30" s="331"/>
      <c r="H30" s="245"/>
      <c r="I30" s="246">
        <v>0.5</v>
      </c>
    </row>
    <row r="31" spans="1:9" ht="18.75" customHeight="1" x14ac:dyDescent="0.15">
      <c r="E31" s="242"/>
      <c r="F31" s="332" t="s">
        <v>586</v>
      </c>
      <c r="G31" s="331"/>
      <c r="H31" s="245"/>
      <c r="I31" s="246">
        <v>0.65</v>
      </c>
    </row>
    <row r="32" spans="1:9" ht="18.75" customHeight="1" x14ac:dyDescent="0.15">
      <c r="E32" s="236"/>
      <c r="F32" s="332" t="s">
        <v>587</v>
      </c>
      <c r="G32" s="331"/>
      <c r="H32" s="245"/>
      <c r="I32" s="246">
        <v>0.73</v>
      </c>
    </row>
    <row r="33" spans="5:9" ht="14.25" customHeight="1" x14ac:dyDescent="0.15">
      <c r="E33" s="247"/>
      <c r="F33" s="335"/>
      <c r="G33" s="334"/>
      <c r="H33" s="240"/>
    </row>
    <row r="34" spans="5:9" ht="18.75" customHeight="1" x14ac:dyDescent="0.15">
      <c r="E34" s="248" t="s">
        <v>559</v>
      </c>
      <c r="F34" s="332" t="s">
        <v>585</v>
      </c>
      <c r="G34" s="331"/>
      <c r="H34" s="311" t="s">
        <v>549</v>
      </c>
      <c r="I34" s="312"/>
    </row>
    <row r="35" spans="5:9" ht="18.75" customHeight="1" x14ac:dyDescent="0.15">
      <c r="E35" s="242" t="s">
        <v>550</v>
      </c>
      <c r="F35" s="332" t="s">
        <v>582</v>
      </c>
      <c r="G35" s="331"/>
      <c r="H35" s="245"/>
      <c r="I35" s="246">
        <v>0.7</v>
      </c>
    </row>
    <row r="36" spans="5:9" ht="18.75" customHeight="1" x14ac:dyDescent="0.15">
      <c r="E36" s="242"/>
      <c r="F36" s="332" t="s">
        <v>586</v>
      </c>
      <c r="G36" s="331"/>
      <c r="H36" s="245"/>
      <c r="I36" s="246">
        <v>0.7</v>
      </c>
    </row>
    <row r="37" spans="5:9" ht="18.75" customHeight="1" x14ac:dyDescent="0.15">
      <c r="F37" s="332" t="s">
        <v>584</v>
      </c>
      <c r="G37" s="331"/>
      <c r="H37" s="245"/>
      <c r="I37" s="246">
        <v>1.01</v>
      </c>
    </row>
    <row r="39" spans="5:9" s="184" customFormat="1" ht="18.75" customHeight="1" x14ac:dyDescent="0.15">
      <c r="E39" s="242" t="s">
        <v>349</v>
      </c>
      <c r="F39" s="332" t="s">
        <v>588</v>
      </c>
      <c r="G39" s="331"/>
      <c r="H39" s="311" t="s">
        <v>560</v>
      </c>
      <c r="I39" s="312"/>
    </row>
    <row r="40" spans="5:9" ht="18.75" customHeight="1" x14ac:dyDescent="0.15">
      <c r="E40" s="242"/>
      <c r="F40" s="332" t="s">
        <v>589</v>
      </c>
      <c r="G40" s="331"/>
      <c r="H40" s="243"/>
      <c r="I40" s="244">
        <v>4</v>
      </c>
    </row>
    <row r="41" spans="5:9" ht="18.75" customHeight="1" x14ac:dyDescent="0.15">
      <c r="E41" s="242"/>
      <c r="F41" s="332" t="s">
        <v>590</v>
      </c>
      <c r="G41" s="331"/>
      <c r="H41" s="243"/>
      <c r="I41" s="244">
        <v>3.59</v>
      </c>
    </row>
    <row r="42" spans="5:9" ht="18.75" customHeight="1" x14ac:dyDescent="0.15">
      <c r="E42" s="242"/>
      <c r="F42" s="332" t="s">
        <v>591</v>
      </c>
      <c r="G42" s="331"/>
      <c r="H42" s="245"/>
      <c r="I42" s="246">
        <v>2.96</v>
      </c>
    </row>
    <row r="43" spans="5:9" ht="18.75" customHeight="1" x14ac:dyDescent="0.15">
      <c r="E43" s="242"/>
      <c r="F43" s="332" t="s">
        <v>592</v>
      </c>
      <c r="G43" s="331"/>
      <c r="H43" s="245"/>
      <c r="I43" s="246">
        <v>2.85</v>
      </c>
    </row>
  </sheetData>
  <sheetProtection password="C7C3" sheet="1" objects="1" scenarios="1"/>
  <mergeCells count="24">
    <mergeCell ref="F42:G42"/>
    <mergeCell ref="F29:G29"/>
    <mergeCell ref="F30:G30"/>
    <mergeCell ref="F25:G25"/>
    <mergeCell ref="F26:G26"/>
    <mergeCell ref="F27:G27"/>
    <mergeCell ref="F37:G37"/>
    <mergeCell ref="F36:G36"/>
    <mergeCell ref="F31:G31"/>
    <mergeCell ref="F34:G34"/>
    <mergeCell ref="F35:G35"/>
    <mergeCell ref="F32:G32"/>
    <mergeCell ref="H34:I34"/>
    <mergeCell ref="H39:I39"/>
    <mergeCell ref="F43:G43"/>
    <mergeCell ref="F39:G39"/>
    <mergeCell ref="F40:G40"/>
    <mergeCell ref="F41:G41"/>
    <mergeCell ref="A3:I3"/>
    <mergeCell ref="C15:E15"/>
    <mergeCell ref="C16:E16"/>
    <mergeCell ref="F24:G24"/>
    <mergeCell ref="H24:I24"/>
    <mergeCell ref="H29:I29"/>
  </mergeCells>
  <phoneticPr fontId="6"/>
  <dataValidations count="1">
    <dataValidation type="list" allowBlank="1" showInputMessage="1" showErrorMessage="1" sqref="F19:F20 F16">
      <formula1>植物種別1</formula1>
    </dataValidation>
  </dataValidations>
  <pageMargins left="0.70866141732283472" right="0.70866141732283472" top="0.74803149606299213" bottom="0.74803149606299213" header="0.31496062992125984" footer="0.31496062992125984"/>
  <pageSetup paperSize="9" scale="81" orientation="portrait" r:id="rId1"/>
  <headerFooter>
    <oddFooter>&amp;C&amp;"Arial,標準"II-5</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3" tint="0.39997558519241921"/>
    <pageSetUpPr fitToPage="1"/>
  </sheetPr>
  <dimension ref="A1:K38"/>
  <sheetViews>
    <sheetView showGridLines="0" view="pageBreakPreview" zoomScale="80" zoomScaleNormal="100" zoomScaleSheetLayoutView="80" workbookViewId="0"/>
  </sheetViews>
  <sheetFormatPr defaultColWidth="9" defaultRowHeight="14.25" x14ac:dyDescent="0.15"/>
  <cols>
    <col min="1" max="4" width="3.625" style="1" customWidth="1"/>
    <col min="5" max="5" width="47.125" style="1" customWidth="1"/>
    <col min="6" max="7" width="12.625" style="1" customWidth="1"/>
    <col min="8" max="8" width="10.875" style="1" customWidth="1"/>
    <col min="9" max="9" width="11.625" style="33" customWidth="1"/>
    <col min="10" max="16384" width="9" style="1"/>
  </cols>
  <sheetData>
    <row r="1" spans="1:11" ht="18" customHeight="1" x14ac:dyDescent="0.15">
      <c r="I1" s="2" t="str">
        <f>'AM4_MPS(input)'!K1</f>
        <v>Monitoring Spreadsheet: JCM_ID_AM004_ver02.0</v>
      </c>
    </row>
    <row r="2" spans="1:11" ht="18" customHeight="1" x14ac:dyDescent="0.15">
      <c r="I2" s="3" t="str">
        <f>'AM4_MPS(input)'!K2</f>
        <v>Reference Number: ID006</v>
      </c>
    </row>
    <row r="3" spans="1:11" ht="27.75" customHeight="1" x14ac:dyDescent="0.15">
      <c r="A3" s="277" t="s">
        <v>81</v>
      </c>
      <c r="B3" s="277"/>
      <c r="C3" s="277"/>
      <c r="D3" s="277"/>
      <c r="E3" s="277"/>
      <c r="F3" s="277"/>
      <c r="G3" s="277"/>
      <c r="H3" s="277"/>
      <c r="I3" s="277"/>
    </row>
    <row r="4" spans="1:11" ht="11.25" customHeight="1" x14ac:dyDescent="0.15"/>
    <row r="5" spans="1:11" ht="18.75" customHeight="1" thickBot="1" x14ac:dyDescent="0.2">
      <c r="A5" s="34" t="s">
        <v>82</v>
      </c>
      <c r="B5" s="35"/>
      <c r="C5" s="35"/>
      <c r="D5" s="35"/>
      <c r="E5" s="36"/>
      <c r="F5" s="26" t="s">
        <v>83</v>
      </c>
      <c r="G5" s="37" t="s">
        <v>84</v>
      </c>
      <c r="H5" s="26" t="s">
        <v>48</v>
      </c>
      <c r="I5" s="38" t="s">
        <v>85</v>
      </c>
    </row>
    <row r="6" spans="1:11" ht="18.75" customHeight="1" thickBot="1" x14ac:dyDescent="0.2">
      <c r="A6" s="39"/>
      <c r="B6" s="40" t="s">
        <v>86</v>
      </c>
      <c r="C6" s="40"/>
      <c r="D6" s="40"/>
      <c r="E6" s="40"/>
      <c r="F6" s="41" t="s">
        <v>87</v>
      </c>
      <c r="G6" s="107">
        <f>G13-G28</f>
        <v>36.88559340842329</v>
      </c>
      <c r="H6" s="42" t="s">
        <v>74</v>
      </c>
      <c r="I6" s="43" t="s">
        <v>88</v>
      </c>
    </row>
    <row r="7" spans="1:11" ht="18.75" customHeight="1" x14ac:dyDescent="0.15">
      <c r="A7" s="34" t="s">
        <v>89</v>
      </c>
      <c r="B7" s="35"/>
      <c r="C7" s="35"/>
      <c r="D7" s="35"/>
      <c r="E7" s="36"/>
      <c r="F7" s="36"/>
      <c r="G7" s="44"/>
      <c r="H7" s="26"/>
      <c r="I7" s="26"/>
      <c r="J7" s="45"/>
      <c r="K7" s="45"/>
    </row>
    <row r="8" spans="1:11" ht="18.75" customHeight="1" x14ac:dyDescent="0.15">
      <c r="A8" s="46"/>
      <c r="B8" s="278" t="s">
        <v>64</v>
      </c>
      <c r="C8" s="278"/>
      <c r="D8" s="278"/>
      <c r="E8" s="278"/>
      <c r="F8" s="47" t="s">
        <v>87</v>
      </c>
      <c r="G8" s="48">
        <f>F34</f>
        <v>4</v>
      </c>
      <c r="H8" s="49" t="s">
        <v>55</v>
      </c>
      <c r="I8" s="50" t="s">
        <v>90</v>
      </c>
    </row>
    <row r="9" spans="1:11" ht="18.75" customHeight="1" x14ac:dyDescent="0.15">
      <c r="A9" s="46"/>
      <c r="B9" s="51" t="s">
        <v>67</v>
      </c>
      <c r="C9" s="51"/>
      <c r="D9" s="51"/>
      <c r="E9" s="51"/>
      <c r="F9" s="47" t="s">
        <v>87</v>
      </c>
      <c r="G9" s="48">
        <f>F35</f>
        <v>3.59</v>
      </c>
      <c r="H9" s="49" t="s">
        <v>55</v>
      </c>
      <c r="I9" s="50" t="s">
        <v>91</v>
      </c>
    </row>
    <row r="10" spans="1:11" ht="18.75" customHeight="1" x14ac:dyDescent="0.15">
      <c r="A10" s="46"/>
      <c r="B10" s="51" t="s">
        <v>69</v>
      </c>
      <c r="C10" s="51"/>
      <c r="D10" s="51"/>
      <c r="E10" s="51"/>
      <c r="F10" s="47" t="s">
        <v>87</v>
      </c>
      <c r="G10" s="48">
        <f>F36</f>
        <v>2.96</v>
      </c>
      <c r="H10" s="49" t="s">
        <v>55</v>
      </c>
      <c r="I10" s="50" t="s">
        <v>92</v>
      </c>
    </row>
    <row r="11" spans="1:11" ht="18.75" customHeight="1" x14ac:dyDescent="0.15">
      <c r="A11" s="39"/>
      <c r="B11" s="51" t="s">
        <v>71</v>
      </c>
      <c r="C11" s="51"/>
      <c r="D11" s="51"/>
      <c r="E11" s="51"/>
      <c r="F11" s="47" t="s">
        <v>87</v>
      </c>
      <c r="G11" s="48">
        <f>F37</f>
        <v>2.85</v>
      </c>
      <c r="H11" s="49" t="s">
        <v>55</v>
      </c>
      <c r="I11" s="50" t="s">
        <v>93</v>
      </c>
    </row>
    <row r="12" spans="1:11" ht="18.75" customHeight="1" thickBot="1" x14ac:dyDescent="0.2">
      <c r="A12" s="34" t="s">
        <v>94</v>
      </c>
      <c r="B12" s="36"/>
      <c r="C12" s="35"/>
      <c r="D12" s="26"/>
      <c r="E12" s="26"/>
      <c r="F12" s="26"/>
      <c r="G12" s="34"/>
      <c r="H12" s="26"/>
      <c r="I12" s="26"/>
    </row>
    <row r="13" spans="1:11" ht="18.75" customHeight="1" thickBot="1" x14ac:dyDescent="0.2">
      <c r="A13" s="46"/>
      <c r="B13" s="52" t="s">
        <v>95</v>
      </c>
      <c r="C13" s="40"/>
      <c r="D13" s="40"/>
      <c r="E13" s="40"/>
      <c r="F13" s="53" t="s">
        <v>87</v>
      </c>
      <c r="G13" s="107">
        <f>(G14*(G18/G19)*G26)+(G15*(G20/G21)*G26)+(G16*(G22/G23)*G26)+(G17*(G24/G25)*G26)</f>
        <v>336.44915178436315</v>
      </c>
      <c r="H13" s="42" t="s">
        <v>74</v>
      </c>
      <c r="I13" s="43" t="s">
        <v>96</v>
      </c>
    </row>
    <row r="14" spans="1:11" ht="33" customHeight="1" x14ac:dyDescent="0.15">
      <c r="A14" s="46"/>
      <c r="B14" s="54"/>
      <c r="C14" s="274" t="s">
        <v>97</v>
      </c>
      <c r="D14" s="275"/>
      <c r="E14" s="276"/>
      <c r="F14" s="55" t="s">
        <v>98</v>
      </c>
      <c r="G14" s="56">
        <f>'AM4_MPS(input)'!E8</f>
        <v>0</v>
      </c>
      <c r="H14" s="57" t="s">
        <v>26</v>
      </c>
      <c r="I14" s="43" t="s">
        <v>99</v>
      </c>
    </row>
    <row r="15" spans="1:11" ht="33" customHeight="1" x14ac:dyDescent="0.15">
      <c r="A15" s="46"/>
      <c r="B15" s="54"/>
      <c r="C15" s="274" t="s">
        <v>100</v>
      </c>
      <c r="D15" s="275"/>
      <c r="E15" s="276"/>
      <c r="F15" s="55" t="s">
        <v>98</v>
      </c>
      <c r="G15" s="58">
        <f>'AM4_MPS(input)'!E9</f>
        <v>0</v>
      </c>
      <c r="H15" s="57" t="s">
        <v>26</v>
      </c>
      <c r="I15" s="43" t="s">
        <v>101</v>
      </c>
    </row>
    <row r="16" spans="1:11" ht="33" customHeight="1" x14ac:dyDescent="0.15">
      <c r="A16" s="46"/>
      <c r="B16" s="54"/>
      <c r="C16" s="274" t="s">
        <v>102</v>
      </c>
      <c r="D16" s="275"/>
      <c r="E16" s="276"/>
      <c r="F16" s="55" t="s">
        <v>98</v>
      </c>
      <c r="G16" s="58">
        <f>'AM4_MPS(input)'!E10</f>
        <v>374.45444796992479</v>
      </c>
      <c r="H16" s="57" t="s">
        <v>26</v>
      </c>
      <c r="I16" s="43" t="s">
        <v>103</v>
      </c>
    </row>
    <row r="17" spans="1:9" ht="33" customHeight="1" x14ac:dyDescent="0.15">
      <c r="A17" s="46"/>
      <c r="B17" s="54"/>
      <c r="C17" s="274" t="s">
        <v>104</v>
      </c>
      <c r="D17" s="275"/>
      <c r="E17" s="276"/>
      <c r="F17" s="55" t="s">
        <v>98</v>
      </c>
      <c r="G17" s="58">
        <f>'AM4_MPS(input)'!E11</f>
        <v>0</v>
      </c>
      <c r="H17" s="57" t="s">
        <v>26</v>
      </c>
      <c r="I17" s="43" t="s">
        <v>105</v>
      </c>
    </row>
    <row r="18" spans="1:9" ht="18.75" customHeight="1" x14ac:dyDescent="0.15">
      <c r="A18" s="46"/>
      <c r="B18" s="54"/>
      <c r="C18" s="59" t="s">
        <v>54</v>
      </c>
      <c r="D18" s="59"/>
      <c r="E18" s="60"/>
      <c r="F18" s="47" t="s">
        <v>87</v>
      </c>
      <c r="G18" s="61">
        <f>'AM4_MPS(input)'!E17</f>
        <v>0</v>
      </c>
      <c r="H18" s="62" t="s">
        <v>55</v>
      </c>
      <c r="I18" s="50" t="s">
        <v>106</v>
      </c>
    </row>
    <row r="19" spans="1:9" ht="18.75" customHeight="1" x14ac:dyDescent="0.15">
      <c r="A19" s="46"/>
      <c r="B19" s="54"/>
      <c r="C19" s="59" t="s">
        <v>64</v>
      </c>
      <c r="D19" s="59"/>
      <c r="E19" s="60"/>
      <c r="F19" s="47" t="s">
        <v>87</v>
      </c>
      <c r="G19" s="63">
        <f>F34</f>
        <v>4</v>
      </c>
      <c r="H19" s="49" t="s">
        <v>55</v>
      </c>
      <c r="I19" s="50" t="s">
        <v>90</v>
      </c>
    </row>
    <row r="20" spans="1:9" ht="18.75" customHeight="1" x14ac:dyDescent="0.15">
      <c r="A20" s="46"/>
      <c r="B20" s="54"/>
      <c r="C20" s="59" t="s">
        <v>58</v>
      </c>
      <c r="D20" s="59"/>
      <c r="E20" s="60"/>
      <c r="F20" s="47" t="s">
        <v>87</v>
      </c>
      <c r="G20" s="61">
        <f>'AM4_MPS(input)'!E18</f>
        <v>0</v>
      </c>
      <c r="H20" s="62" t="s">
        <v>55</v>
      </c>
      <c r="I20" s="50" t="s">
        <v>107</v>
      </c>
    </row>
    <row r="21" spans="1:9" ht="18.75" customHeight="1" x14ac:dyDescent="0.15">
      <c r="A21" s="46"/>
      <c r="B21" s="54"/>
      <c r="C21" s="59" t="s">
        <v>67</v>
      </c>
      <c r="D21" s="59"/>
      <c r="E21" s="60"/>
      <c r="F21" s="47" t="s">
        <v>87</v>
      </c>
      <c r="G21" s="63">
        <f>F35</f>
        <v>3.59</v>
      </c>
      <c r="H21" s="49" t="s">
        <v>55</v>
      </c>
      <c r="I21" s="50" t="s">
        <v>91</v>
      </c>
    </row>
    <row r="22" spans="1:9" ht="18.75" customHeight="1" x14ac:dyDescent="0.15">
      <c r="A22" s="46"/>
      <c r="B22" s="54"/>
      <c r="C22" s="59" t="s">
        <v>60</v>
      </c>
      <c r="D22" s="59"/>
      <c r="E22" s="60"/>
      <c r="F22" s="47" t="s">
        <v>87</v>
      </c>
      <c r="G22" s="61">
        <f>'AM4_MPS(input)'!E19</f>
        <v>3.3244680851063833</v>
      </c>
      <c r="H22" s="62" t="s">
        <v>55</v>
      </c>
      <c r="I22" s="50" t="s">
        <v>108</v>
      </c>
    </row>
    <row r="23" spans="1:9" ht="18.75" customHeight="1" x14ac:dyDescent="0.15">
      <c r="A23" s="46"/>
      <c r="B23" s="54"/>
      <c r="C23" s="59" t="s">
        <v>69</v>
      </c>
      <c r="D23" s="59"/>
      <c r="E23" s="60"/>
      <c r="F23" s="47" t="s">
        <v>87</v>
      </c>
      <c r="G23" s="63">
        <f>F36</f>
        <v>2.96</v>
      </c>
      <c r="H23" s="49" t="s">
        <v>55</v>
      </c>
      <c r="I23" s="50" t="s">
        <v>92</v>
      </c>
    </row>
    <row r="24" spans="1:9" ht="18.75" customHeight="1" x14ac:dyDescent="0.15">
      <c r="A24" s="46"/>
      <c r="B24" s="54"/>
      <c r="C24" s="59" t="s">
        <v>62</v>
      </c>
      <c r="D24" s="59"/>
      <c r="E24" s="60"/>
      <c r="F24" s="47" t="s">
        <v>87</v>
      </c>
      <c r="G24" s="61">
        <f>'AM4_MPS(input)'!E20</f>
        <v>0</v>
      </c>
      <c r="H24" s="62" t="s">
        <v>55</v>
      </c>
      <c r="I24" s="50" t="s">
        <v>109</v>
      </c>
    </row>
    <row r="25" spans="1:9" ht="18.75" customHeight="1" x14ac:dyDescent="0.15">
      <c r="A25" s="46"/>
      <c r="B25" s="54"/>
      <c r="C25" s="59" t="s">
        <v>71</v>
      </c>
      <c r="D25" s="59"/>
      <c r="E25" s="60"/>
      <c r="F25" s="47" t="s">
        <v>87</v>
      </c>
      <c r="G25" s="64">
        <f>F37</f>
        <v>2.85</v>
      </c>
      <c r="H25" s="49" t="s">
        <v>55</v>
      </c>
      <c r="I25" s="50" t="s">
        <v>93</v>
      </c>
    </row>
    <row r="26" spans="1:9" ht="18.75" customHeight="1" x14ac:dyDescent="0.15">
      <c r="A26" s="39"/>
      <c r="B26" s="65"/>
      <c r="C26" s="59" t="s">
        <v>110</v>
      </c>
      <c r="D26" s="59"/>
      <c r="E26" s="60"/>
      <c r="F26" s="55" t="s">
        <v>98</v>
      </c>
      <c r="G26" s="66">
        <f>'AM4_MPS(input)'!E16</f>
        <v>0.8</v>
      </c>
      <c r="H26" s="62" t="s">
        <v>111</v>
      </c>
      <c r="I26" s="43" t="s">
        <v>49</v>
      </c>
    </row>
    <row r="27" spans="1:9" ht="18.75" customHeight="1" thickBot="1" x14ac:dyDescent="0.2">
      <c r="A27" s="34" t="s">
        <v>112</v>
      </c>
      <c r="B27" s="35"/>
      <c r="C27" s="35"/>
      <c r="D27" s="35"/>
      <c r="E27" s="36"/>
      <c r="F27" s="26"/>
      <c r="G27" s="34"/>
      <c r="H27" s="26"/>
      <c r="I27" s="26"/>
    </row>
    <row r="28" spans="1:9" ht="18.75" customHeight="1" thickBot="1" x14ac:dyDescent="0.2">
      <c r="A28" s="46"/>
      <c r="B28" s="67" t="s">
        <v>113</v>
      </c>
      <c r="C28" s="68"/>
      <c r="D28" s="68"/>
      <c r="E28" s="68"/>
      <c r="F28" s="53" t="s">
        <v>87</v>
      </c>
      <c r="G28" s="107">
        <f>G29*G30</f>
        <v>299.56355837593986</v>
      </c>
      <c r="H28" s="42" t="s">
        <v>74</v>
      </c>
      <c r="I28" s="43" t="s">
        <v>114</v>
      </c>
    </row>
    <row r="29" spans="1:9" ht="33" customHeight="1" x14ac:dyDescent="0.15">
      <c r="A29" s="46"/>
      <c r="B29" s="54"/>
      <c r="C29" s="274" t="s">
        <v>115</v>
      </c>
      <c r="D29" s="275"/>
      <c r="E29" s="276"/>
      <c r="F29" s="55" t="s">
        <v>98</v>
      </c>
      <c r="G29" s="69">
        <f>SUM('AM4_MPS(input)'!E8:E11)</f>
        <v>374.45444796992479</v>
      </c>
      <c r="H29" s="70" t="s">
        <v>26</v>
      </c>
      <c r="I29" s="43" t="s">
        <v>116</v>
      </c>
    </row>
    <row r="30" spans="1:9" ht="18.75" customHeight="1" x14ac:dyDescent="0.15">
      <c r="A30" s="39"/>
      <c r="B30" s="65"/>
      <c r="C30" s="71" t="s">
        <v>110</v>
      </c>
      <c r="D30" s="60"/>
      <c r="E30" s="71"/>
      <c r="F30" s="72" t="s">
        <v>98</v>
      </c>
      <c r="G30" s="73">
        <f>'AM4_MPS(input)'!E16</f>
        <v>0.8</v>
      </c>
      <c r="H30" s="62" t="s">
        <v>111</v>
      </c>
      <c r="I30" s="43" t="s">
        <v>49</v>
      </c>
    </row>
    <row r="31" spans="1:9" x14ac:dyDescent="0.15">
      <c r="A31" s="74"/>
      <c r="B31" s="74"/>
      <c r="C31" s="74"/>
      <c r="D31" s="74"/>
      <c r="E31" s="75"/>
      <c r="F31" s="76"/>
      <c r="G31" s="77"/>
      <c r="H31" s="77"/>
      <c r="I31" s="78"/>
    </row>
    <row r="32" spans="1:9" ht="21.75" customHeight="1" x14ac:dyDescent="0.15">
      <c r="E32" s="74" t="s">
        <v>117</v>
      </c>
      <c r="F32" s="28"/>
    </row>
    <row r="33" spans="4:8" ht="21.75" customHeight="1" x14ac:dyDescent="0.15">
      <c r="D33" s="79" t="s">
        <v>118</v>
      </c>
      <c r="E33" s="80" t="s">
        <v>119</v>
      </c>
      <c r="F33" s="28"/>
      <c r="H33" s="74"/>
    </row>
    <row r="34" spans="4:8" ht="30.75" x14ac:dyDescent="0.15">
      <c r="D34" s="49">
        <v>1</v>
      </c>
      <c r="E34" s="327" t="s">
        <v>578</v>
      </c>
      <c r="F34" s="81">
        <v>4</v>
      </c>
      <c r="G34" s="49" t="s">
        <v>55</v>
      </c>
      <c r="H34" s="74"/>
    </row>
    <row r="35" spans="4:8" ht="30.75" x14ac:dyDescent="0.15">
      <c r="D35" s="49">
        <v>2</v>
      </c>
      <c r="E35" s="328" t="s">
        <v>579</v>
      </c>
      <c r="F35" s="81">
        <v>3.59</v>
      </c>
      <c r="G35" s="49" t="s">
        <v>55</v>
      </c>
      <c r="H35" s="74"/>
    </row>
    <row r="36" spans="4:8" ht="30.75" x14ac:dyDescent="0.15">
      <c r="D36" s="49">
        <v>3</v>
      </c>
      <c r="E36" s="327" t="s">
        <v>580</v>
      </c>
      <c r="F36" s="81">
        <v>2.96</v>
      </c>
      <c r="G36" s="49" t="s">
        <v>55</v>
      </c>
      <c r="H36" s="74"/>
    </row>
    <row r="37" spans="4:8" ht="30.75" x14ac:dyDescent="0.15">
      <c r="D37" s="49">
        <v>4</v>
      </c>
      <c r="E37" s="328" t="s">
        <v>581</v>
      </c>
      <c r="F37" s="81">
        <v>2.85</v>
      </c>
      <c r="G37" s="49" t="s">
        <v>55</v>
      </c>
      <c r="H37" s="74"/>
    </row>
    <row r="38" spans="4:8" s="33" customFormat="1" x14ac:dyDescent="0.15">
      <c r="E38" s="74"/>
      <c r="F38" s="74"/>
      <c r="G38" s="74"/>
      <c r="H38" s="74"/>
    </row>
  </sheetData>
  <sheetProtection password="C7C3" sheet="1" objects="1" scenarios="1"/>
  <mergeCells count="7">
    <mergeCell ref="C29:E29"/>
    <mergeCell ref="A3:I3"/>
    <mergeCell ref="B8:E8"/>
    <mergeCell ref="C14:E14"/>
    <mergeCell ref="C15:E15"/>
    <mergeCell ref="C16:E16"/>
    <mergeCell ref="C17:E17"/>
  </mergeCells>
  <phoneticPr fontId="6"/>
  <pageMargins left="0.70866141732283472" right="0.70866141732283472" top="0.74803149606299213" bottom="0.74803149606299213" header="0.31496062992125984" footer="0.31496062992125984"/>
  <pageSetup paperSize="9" scale="81" fitToHeight="0" orientation="portrait" r:id="rId1"/>
  <headerFooter>
    <oddFooter>&amp;C&amp;"Arial,標準"II-2</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3" tint="0.39997558519241921"/>
  </sheetPr>
  <dimension ref="A1:C12"/>
  <sheetViews>
    <sheetView showGridLines="0" view="pageBreakPreview" zoomScale="90" zoomScaleNormal="80" zoomScaleSheetLayoutView="90" workbookViewId="0"/>
  </sheetViews>
  <sheetFormatPr defaultRowHeight="13.5" x14ac:dyDescent="0.15"/>
  <cols>
    <col min="1" max="1" width="3.625" style="82" customWidth="1"/>
    <col min="2" max="2" width="36.375" style="82" customWidth="1"/>
    <col min="3" max="3" width="49.125" style="82" customWidth="1"/>
    <col min="4" max="256" width="9" style="82"/>
    <col min="257" max="257" width="3.625" style="82" customWidth="1"/>
    <col min="258" max="258" width="36.375" style="82" customWidth="1"/>
    <col min="259" max="259" width="49.125" style="82" customWidth="1"/>
    <col min="260" max="512" width="9" style="82"/>
    <col min="513" max="513" width="3.625" style="82" customWidth="1"/>
    <col min="514" max="514" width="36.375" style="82" customWidth="1"/>
    <col min="515" max="515" width="49.125" style="82" customWidth="1"/>
    <col min="516" max="768" width="9" style="82"/>
    <col min="769" max="769" width="3.625" style="82" customWidth="1"/>
    <col min="770" max="770" width="36.375" style="82" customWidth="1"/>
    <col min="771" max="771" width="49.125" style="82" customWidth="1"/>
    <col min="772" max="1024" width="9" style="82"/>
    <col min="1025" max="1025" width="3.625" style="82" customWidth="1"/>
    <col min="1026" max="1026" width="36.375" style="82" customWidth="1"/>
    <col min="1027" max="1027" width="49.125" style="82" customWidth="1"/>
    <col min="1028" max="1280" width="9" style="82"/>
    <col min="1281" max="1281" width="3.625" style="82" customWidth="1"/>
    <col min="1282" max="1282" width="36.375" style="82" customWidth="1"/>
    <col min="1283" max="1283" width="49.125" style="82" customWidth="1"/>
    <col min="1284" max="1536" width="9" style="82"/>
    <col min="1537" max="1537" width="3.625" style="82" customWidth="1"/>
    <col min="1538" max="1538" width="36.375" style="82" customWidth="1"/>
    <col min="1539" max="1539" width="49.125" style="82" customWidth="1"/>
    <col min="1540" max="1792" width="9" style="82"/>
    <col min="1793" max="1793" width="3.625" style="82" customWidth="1"/>
    <col min="1794" max="1794" width="36.375" style="82" customWidth="1"/>
    <col min="1795" max="1795" width="49.125" style="82" customWidth="1"/>
    <col min="1796" max="2048" width="9" style="82"/>
    <col min="2049" max="2049" width="3.625" style="82" customWidth="1"/>
    <col min="2050" max="2050" width="36.375" style="82" customWidth="1"/>
    <col min="2051" max="2051" width="49.125" style="82" customWidth="1"/>
    <col min="2052" max="2304" width="9" style="82"/>
    <col min="2305" max="2305" width="3.625" style="82" customWidth="1"/>
    <col min="2306" max="2306" width="36.375" style="82" customWidth="1"/>
    <col min="2307" max="2307" width="49.125" style="82" customWidth="1"/>
    <col min="2308" max="2560" width="9" style="82"/>
    <col min="2561" max="2561" width="3.625" style="82" customWidth="1"/>
    <col min="2562" max="2562" width="36.375" style="82" customWidth="1"/>
    <col min="2563" max="2563" width="49.125" style="82" customWidth="1"/>
    <col min="2564" max="2816" width="9" style="82"/>
    <col min="2817" max="2817" width="3.625" style="82" customWidth="1"/>
    <col min="2818" max="2818" width="36.375" style="82" customWidth="1"/>
    <col min="2819" max="2819" width="49.125" style="82" customWidth="1"/>
    <col min="2820" max="3072" width="9" style="82"/>
    <col min="3073" max="3073" width="3.625" style="82" customWidth="1"/>
    <col min="3074" max="3074" width="36.375" style="82" customWidth="1"/>
    <col min="3075" max="3075" width="49.125" style="82" customWidth="1"/>
    <col min="3076" max="3328" width="9" style="82"/>
    <col min="3329" max="3329" width="3.625" style="82" customWidth="1"/>
    <col min="3330" max="3330" width="36.375" style="82" customWidth="1"/>
    <col min="3331" max="3331" width="49.125" style="82" customWidth="1"/>
    <col min="3332" max="3584" width="9" style="82"/>
    <col min="3585" max="3585" width="3.625" style="82" customWidth="1"/>
    <col min="3586" max="3586" width="36.375" style="82" customWidth="1"/>
    <col min="3587" max="3587" width="49.125" style="82" customWidth="1"/>
    <col min="3588" max="3840" width="9" style="82"/>
    <col min="3841" max="3841" width="3.625" style="82" customWidth="1"/>
    <col min="3842" max="3842" width="36.375" style="82" customWidth="1"/>
    <col min="3843" max="3843" width="49.125" style="82" customWidth="1"/>
    <col min="3844" max="4096" width="9" style="82"/>
    <col min="4097" max="4097" width="3.625" style="82" customWidth="1"/>
    <col min="4098" max="4098" width="36.375" style="82" customWidth="1"/>
    <col min="4099" max="4099" width="49.125" style="82" customWidth="1"/>
    <col min="4100" max="4352" width="9" style="82"/>
    <col min="4353" max="4353" width="3.625" style="82" customWidth="1"/>
    <col min="4354" max="4354" width="36.375" style="82" customWidth="1"/>
    <col min="4355" max="4355" width="49.125" style="82" customWidth="1"/>
    <col min="4356" max="4608" width="9" style="82"/>
    <col min="4609" max="4609" width="3.625" style="82" customWidth="1"/>
    <col min="4610" max="4610" width="36.375" style="82" customWidth="1"/>
    <col min="4611" max="4611" width="49.125" style="82" customWidth="1"/>
    <col min="4612" max="4864" width="9" style="82"/>
    <col min="4865" max="4865" width="3.625" style="82" customWidth="1"/>
    <col min="4866" max="4866" width="36.375" style="82" customWidth="1"/>
    <col min="4867" max="4867" width="49.125" style="82" customWidth="1"/>
    <col min="4868" max="5120" width="9" style="82"/>
    <col min="5121" max="5121" width="3.625" style="82" customWidth="1"/>
    <col min="5122" max="5122" width="36.375" style="82" customWidth="1"/>
    <col min="5123" max="5123" width="49.125" style="82" customWidth="1"/>
    <col min="5124" max="5376" width="9" style="82"/>
    <col min="5377" max="5377" width="3.625" style="82" customWidth="1"/>
    <col min="5378" max="5378" width="36.375" style="82" customWidth="1"/>
    <col min="5379" max="5379" width="49.125" style="82" customWidth="1"/>
    <col min="5380" max="5632" width="9" style="82"/>
    <col min="5633" max="5633" width="3.625" style="82" customWidth="1"/>
    <col min="5634" max="5634" width="36.375" style="82" customWidth="1"/>
    <col min="5635" max="5635" width="49.125" style="82" customWidth="1"/>
    <col min="5636" max="5888" width="9" style="82"/>
    <col min="5889" max="5889" width="3.625" style="82" customWidth="1"/>
    <col min="5890" max="5890" width="36.375" style="82" customWidth="1"/>
    <col min="5891" max="5891" width="49.125" style="82" customWidth="1"/>
    <col min="5892" max="6144" width="9" style="82"/>
    <col min="6145" max="6145" width="3.625" style="82" customWidth="1"/>
    <col min="6146" max="6146" width="36.375" style="82" customWidth="1"/>
    <col min="6147" max="6147" width="49.125" style="82" customWidth="1"/>
    <col min="6148" max="6400" width="9" style="82"/>
    <col min="6401" max="6401" width="3.625" style="82" customWidth="1"/>
    <col min="6402" max="6402" width="36.375" style="82" customWidth="1"/>
    <col min="6403" max="6403" width="49.125" style="82" customWidth="1"/>
    <col min="6404" max="6656" width="9" style="82"/>
    <col min="6657" max="6657" width="3.625" style="82" customWidth="1"/>
    <col min="6658" max="6658" width="36.375" style="82" customWidth="1"/>
    <col min="6659" max="6659" width="49.125" style="82" customWidth="1"/>
    <col min="6660" max="6912" width="9" style="82"/>
    <col min="6913" max="6913" width="3.625" style="82" customWidth="1"/>
    <col min="6914" max="6914" width="36.375" style="82" customWidth="1"/>
    <col min="6915" max="6915" width="49.125" style="82" customWidth="1"/>
    <col min="6916" max="7168" width="9" style="82"/>
    <col min="7169" max="7169" width="3.625" style="82" customWidth="1"/>
    <col min="7170" max="7170" width="36.375" style="82" customWidth="1"/>
    <col min="7171" max="7171" width="49.125" style="82" customWidth="1"/>
    <col min="7172" max="7424" width="9" style="82"/>
    <col min="7425" max="7425" width="3.625" style="82" customWidth="1"/>
    <col min="7426" max="7426" width="36.375" style="82" customWidth="1"/>
    <col min="7427" max="7427" width="49.125" style="82" customWidth="1"/>
    <col min="7428" max="7680" width="9" style="82"/>
    <col min="7681" max="7681" width="3.625" style="82" customWidth="1"/>
    <col min="7682" max="7682" width="36.375" style="82" customWidth="1"/>
    <col min="7683" max="7683" width="49.125" style="82" customWidth="1"/>
    <col min="7684" max="7936" width="9" style="82"/>
    <col min="7937" max="7937" width="3.625" style="82" customWidth="1"/>
    <col min="7938" max="7938" width="36.375" style="82" customWidth="1"/>
    <col min="7939" max="7939" width="49.125" style="82" customWidth="1"/>
    <col min="7940" max="8192" width="9" style="82"/>
    <col min="8193" max="8193" width="3.625" style="82" customWidth="1"/>
    <col min="8194" max="8194" width="36.375" style="82" customWidth="1"/>
    <col min="8195" max="8195" width="49.125" style="82" customWidth="1"/>
    <col min="8196" max="8448" width="9" style="82"/>
    <col min="8449" max="8449" width="3.625" style="82" customWidth="1"/>
    <col min="8450" max="8450" width="36.375" style="82" customWidth="1"/>
    <col min="8451" max="8451" width="49.125" style="82" customWidth="1"/>
    <col min="8452" max="8704" width="9" style="82"/>
    <col min="8705" max="8705" width="3.625" style="82" customWidth="1"/>
    <col min="8706" max="8706" width="36.375" style="82" customWidth="1"/>
    <col min="8707" max="8707" width="49.125" style="82" customWidth="1"/>
    <col min="8708" max="8960" width="9" style="82"/>
    <col min="8961" max="8961" width="3.625" style="82" customWidth="1"/>
    <col min="8962" max="8962" width="36.375" style="82" customWidth="1"/>
    <col min="8963" max="8963" width="49.125" style="82" customWidth="1"/>
    <col min="8964" max="9216" width="9" style="82"/>
    <col min="9217" max="9217" width="3.625" style="82" customWidth="1"/>
    <col min="9218" max="9218" width="36.375" style="82" customWidth="1"/>
    <col min="9219" max="9219" width="49.125" style="82" customWidth="1"/>
    <col min="9220" max="9472" width="9" style="82"/>
    <col min="9473" max="9473" width="3.625" style="82" customWidth="1"/>
    <col min="9474" max="9474" width="36.375" style="82" customWidth="1"/>
    <col min="9475" max="9475" width="49.125" style="82" customWidth="1"/>
    <col min="9476" max="9728" width="9" style="82"/>
    <col min="9729" max="9729" width="3.625" style="82" customWidth="1"/>
    <col min="9730" max="9730" width="36.375" style="82" customWidth="1"/>
    <col min="9731" max="9731" width="49.125" style="82" customWidth="1"/>
    <col min="9732" max="9984" width="9" style="82"/>
    <col min="9985" max="9985" width="3.625" style="82" customWidth="1"/>
    <col min="9986" max="9986" width="36.375" style="82" customWidth="1"/>
    <col min="9987" max="9987" width="49.125" style="82" customWidth="1"/>
    <col min="9988" max="10240" width="9" style="82"/>
    <col min="10241" max="10241" width="3.625" style="82" customWidth="1"/>
    <col min="10242" max="10242" width="36.375" style="82" customWidth="1"/>
    <col min="10243" max="10243" width="49.125" style="82" customWidth="1"/>
    <col min="10244" max="10496" width="9" style="82"/>
    <col min="10497" max="10497" width="3.625" style="82" customWidth="1"/>
    <col min="10498" max="10498" width="36.375" style="82" customWidth="1"/>
    <col min="10499" max="10499" width="49.125" style="82" customWidth="1"/>
    <col min="10500" max="10752" width="9" style="82"/>
    <col min="10753" max="10753" width="3.625" style="82" customWidth="1"/>
    <col min="10754" max="10754" width="36.375" style="82" customWidth="1"/>
    <col min="10755" max="10755" width="49.125" style="82" customWidth="1"/>
    <col min="10756" max="11008" width="9" style="82"/>
    <col min="11009" max="11009" width="3.625" style="82" customWidth="1"/>
    <col min="11010" max="11010" width="36.375" style="82" customWidth="1"/>
    <col min="11011" max="11011" width="49.125" style="82" customWidth="1"/>
    <col min="11012" max="11264" width="9" style="82"/>
    <col min="11265" max="11265" width="3.625" style="82" customWidth="1"/>
    <col min="11266" max="11266" width="36.375" style="82" customWidth="1"/>
    <col min="11267" max="11267" width="49.125" style="82" customWidth="1"/>
    <col min="11268" max="11520" width="9" style="82"/>
    <col min="11521" max="11521" width="3.625" style="82" customWidth="1"/>
    <col min="11522" max="11522" width="36.375" style="82" customWidth="1"/>
    <col min="11523" max="11523" width="49.125" style="82" customWidth="1"/>
    <col min="11524" max="11776" width="9" style="82"/>
    <col min="11777" max="11777" width="3.625" style="82" customWidth="1"/>
    <col min="11778" max="11778" width="36.375" style="82" customWidth="1"/>
    <col min="11779" max="11779" width="49.125" style="82" customWidth="1"/>
    <col min="11780" max="12032" width="9" style="82"/>
    <col min="12033" max="12033" width="3.625" style="82" customWidth="1"/>
    <col min="12034" max="12034" width="36.375" style="82" customWidth="1"/>
    <col min="12035" max="12035" width="49.125" style="82" customWidth="1"/>
    <col min="12036" max="12288" width="9" style="82"/>
    <col min="12289" max="12289" width="3.625" style="82" customWidth="1"/>
    <col min="12290" max="12290" width="36.375" style="82" customWidth="1"/>
    <col min="12291" max="12291" width="49.125" style="82" customWidth="1"/>
    <col min="12292" max="12544" width="9" style="82"/>
    <col min="12545" max="12545" width="3.625" style="82" customWidth="1"/>
    <col min="12546" max="12546" width="36.375" style="82" customWidth="1"/>
    <col min="12547" max="12547" width="49.125" style="82" customWidth="1"/>
    <col min="12548" max="12800" width="9" style="82"/>
    <col min="12801" max="12801" width="3.625" style="82" customWidth="1"/>
    <col min="12802" max="12802" width="36.375" style="82" customWidth="1"/>
    <col min="12803" max="12803" width="49.125" style="82" customWidth="1"/>
    <col min="12804" max="13056" width="9" style="82"/>
    <col min="13057" max="13057" width="3.625" style="82" customWidth="1"/>
    <col min="13058" max="13058" width="36.375" style="82" customWidth="1"/>
    <col min="13059" max="13059" width="49.125" style="82" customWidth="1"/>
    <col min="13060" max="13312" width="9" style="82"/>
    <col min="13313" max="13313" width="3.625" style="82" customWidth="1"/>
    <col min="13314" max="13314" width="36.375" style="82" customWidth="1"/>
    <col min="13315" max="13315" width="49.125" style="82" customWidth="1"/>
    <col min="13316" max="13568" width="9" style="82"/>
    <col min="13569" max="13569" width="3.625" style="82" customWidth="1"/>
    <col min="13570" max="13570" width="36.375" style="82" customWidth="1"/>
    <col min="13571" max="13571" width="49.125" style="82" customWidth="1"/>
    <col min="13572" max="13824" width="9" style="82"/>
    <col min="13825" max="13825" width="3.625" style="82" customWidth="1"/>
    <col min="13826" max="13826" width="36.375" style="82" customWidth="1"/>
    <col min="13827" max="13827" width="49.125" style="82" customWidth="1"/>
    <col min="13828" max="14080" width="9" style="82"/>
    <col min="14081" max="14081" width="3.625" style="82" customWidth="1"/>
    <col min="14082" max="14082" width="36.375" style="82" customWidth="1"/>
    <col min="14083" max="14083" width="49.125" style="82" customWidth="1"/>
    <col min="14084" max="14336" width="9" style="82"/>
    <col min="14337" max="14337" width="3.625" style="82" customWidth="1"/>
    <col min="14338" max="14338" width="36.375" style="82" customWidth="1"/>
    <col min="14339" max="14339" width="49.125" style="82" customWidth="1"/>
    <col min="14340" max="14592" width="9" style="82"/>
    <col min="14593" max="14593" width="3.625" style="82" customWidth="1"/>
    <col min="14594" max="14594" width="36.375" style="82" customWidth="1"/>
    <col min="14595" max="14595" width="49.125" style="82" customWidth="1"/>
    <col min="14596" max="14848" width="9" style="82"/>
    <col min="14849" max="14849" width="3.625" style="82" customWidth="1"/>
    <col min="14850" max="14850" width="36.375" style="82" customWidth="1"/>
    <col min="14851" max="14851" width="49.125" style="82" customWidth="1"/>
    <col min="14852" max="15104" width="9" style="82"/>
    <col min="15105" max="15105" width="3.625" style="82" customWidth="1"/>
    <col min="15106" max="15106" width="36.375" style="82" customWidth="1"/>
    <col min="15107" max="15107" width="49.125" style="82" customWidth="1"/>
    <col min="15108" max="15360" width="9" style="82"/>
    <col min="15361" max="15361" width="3.625" style="82" customWidth="1"/>
    <col min="15362" max="15362" width="36.375" style="82" customWidth="1"/>
    <col min="15363" max="15363" width="49.125" style="82" customWidth="1"/>
    <col min="15364" max="15616" width="9" style="82"/>
    <col min="15617" max="15617" width="3.625" style="82" customWidth="1"/>
    <col min="15618" max="15618" width="36.375" style="82" customWidth="1"/>
    <col min="15619" max="15619" width="49.125" style="82" customWidth="1"/>
    <col min="15620" max="15872" width="9" style="82"/>
    <col min="15873" max="15873" width="3.625" style="82" customWidth="1"/>
    <col min="15874" max="15874" width="36.375" style="82" customWidth="1"/>
    <col min="15875" max="15875" width="49.125" style="82" customWidth="1"/>
    <col min="15876" max="16128" width="9" style="82"/>
    <col min="16129" max="16129" width="3.625" style="82" customWidth="1"/>
    <col min="16130" max="16130" width="36.375" style="82" customWidth="1"/>
    <col min="16131" max="16131" width="49.125" style="82" customWidth="1"/>
    <col min="16132" max="16384" width="9" style="82"/>
  </cols>
  <sheetData>
    <row r="1" spans="1:3" ht="18" customHeight="1" x14ac:dyDescent="0.15">
      <c r="C1" s="2" t="str">
        <f>'AM4_MPS(input)'!K1</f>
        <v>Monitoring Spreadsheet: JCM_ID_AM004_ver02.0</v>
      </c>
    </row>
    <row r="2" spans="1:3" ht="18" customHeight="1" x14ac:dyDescent="0.15">
      <c r="C2" s="3" t="str">
        <f>'AM4_MPS(input)'!K2</f>
        <v>Reference Number: ID006</v>
      </c>
    </row>
    <row r="3" spans="1:3" ht="24" customHeight="1" x14ac:dyDescent="0.15">
      <c r="A3" s="279" t="s">
        <v>120</v>
      </c>
      <c r="B3" s="279"/>
      <c r="C3" s="279"/>
    </row>
    <row r="5" spans="1:3" ht="21" customHeight="1" x14ac:dyDescent="0.15">
      <c r="B5" s="8" t="s">
        <v>121</v>
      </c>
      <c r="C5" s="8" t="s">
        <v>122</v>
      </c>
    </row>
    <row r="6" spans="1:3" ht="84.95" customHeight="1" x14ac:dyDescent="0.15">
      <c r="B6" s="83" t="s">
        <v>123</v>
      </c>
      <c r="C6" s="83" t="s">
        <v>124</v>
      </c>
    </row>
    <row r="7" spans="1:3" ht="84.95" customHeight="1" x14ac:dyDescent="0.15">
      <c r="B7" s="83" t="s">
        <v>125</v>
      </c>
      <c r="C7" s="83" t="s">
        <v>126</v>
      </c>
    </row>
    <row r="8" spans="1:3" ht="84.95" customHeight="1" x14ac:dyDescent="0.15">
      <c r="B8" s="83" t="s">
        <v>127</v>
      </c>
      <c r="C8" s="83" t="s">
        <v>128</v>
      </c>
    </row>
    <row r="9" spans="1:3" ht="84.95" customHeight="1" x14ac:dyDescent="0.15">
      <c r="B9" s="83" t="s">
        <v>129</v>
      </c>
      <c r="C9" s="83" t="s">
        <v>130</v>
      </c>
    </row>
    <row r="10" spans="1:3" ht="84.95" customHeight="1" x14ac:dyDescent="0.15">
      <c r="B10" s="83" t="s">
        <v>131</v>
      </c>
      <c r="C10" s="83" t="s">
        <v>132</v>
      </c>
    </row>
    <row r="11" spans="1:3" ht="54" customHeight="1" x14ac:dyDescent="0.15">
      <c r="B11" s="84"/>
      <c r="C11" s="84"/>
    </row>
    <row r="12" spans="1:3" ht="54" customHeight="1" x14ac:dyDescent="0.15">
      <c r="B12" s="84"/>
      <c r="C12" s="84"/>
    </row>
  </sheetData>
  <sheetProtection password="C7C3" sheet="1" objects="1" scenarios="1" formatCells="0" formatRows="0" insertRows="0"/>
  <mergeCells count="1">
    <mergeCell ref="A3:C3"/>
  </mergeCells>
  <phoneticPr fontId="6"/>
  <pageMargins left="0.70866141732283472" right="0.70866141732283472" top="0.74803149606299213" bottom="0.74803149606299213" header="0.31496062992125984" footer="0.31496062992125984"/>
  <pageSetup paperSize="9" orientation="portrait" r:id="rId1"/>
  <headerFooter>
    <oddFooter>&amp;C&amp;"Arial,標準"II-3</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5" tint="0.39997558519241921"/>
    <pageSetUpPr fitToPage="1"/>
  </sheetPr>
  <dimension ref="A1:L33"/>
  <sheetViews>
    <sheetView showGridLines="0" view="pageBreakPreview" zoomScale="55" zoomScaleNormal="60" zoomScaleSheetLayoutView="55" workbookViewId="0"/>
  </sheetViews>
  <sheetFormatPr defaultColWidth="9" defaultRowHeight="14.25" x14ac:dyDescent="0.15"/>
  <cols>
    <col min="1" max="1" width="1.5" style="1" customWidth="1"/>
    <col min="2" max="2" width="11.125" style="1" customWidth="1"/>
    <col min="3" max="3" width="11.375" style="1" customWidth="1"/>
    <col min="4" max="4" width="12.125" style="1" customWidth="1"/>
    <col min="5" max="5" width="15.75" style="1" customWidth="1"/>
    <col min="6" max="6" width="11.5" style="1" customWidth="1"/>
    <col min="7" max="7" width="13.25" style="1" customWidth="1"/>
    <col min="8" max="8" width="12.875" style="1" customWidth="1"/>
    <col min="9" max="9" width="15.375" style="1" customWidth="1"/>
    <col min="10" max="10" width="58.625" style="1" customWidth="1"/>
    <col min="11" max="11" width="13.125" style="1" customWidth="1"/>
    <col min="12" max="12" width="11.875" style="1" customWidth="1"/>
    <col min="13" max="16384" width="9" style="1"/>
  </cols>
  <sheetData>
    <row r="1" spans="1:12" ht="18" customHeight="1" x14ac:dyDescent="0.15">
      <c r="L1" s="2" t="str">
        <f>'AM4_MPS(input)'!K1</f>
        <v>Monitoring Spreadsheet: JCM_ID_AM004_ver02.0</v>
      </c>
    </row>
    <row r="2" spans="1:12" ht="18" customHeight="1" x14ac:dyDescent="0.15">
      <c r="L2" s="3" t="str">
        <f>'AM4_MPS(input)'!K2</f>
        <v>Reference Number: ID006</v>
      </c>
    </row>
    <row r="3" spans="1:12" ht="27.75" customHeight="1" x14ac:dyDescent="0.15">
      <c r="A3" s="4" t="s">
        <v>133</v>
      </c>
      <c r="B3" s="4"/>
      <c r="C3" s="5"/>
      <c r="D3" s="5"/>
      <c r="E3" s="5"/>
      <c r="F3" s="5"/>
      <c r="G3" s="5"/>
      <c r="H3" s="5"/>
      <c r="I3" s="5"/>
      <c r="J3" s="5"/>
      <c r="K3" s="5"/>
      <c r="L3" s="6"/>
    </row>
    <row r="4" spans="1:12" ht="14.25" customHeight="1" x14ac:dyDescent="0.15"/>
    <row r="5" spans="1:12" ht="15" customHeight="1" x14ac:dyDescent="0.15">
      <c r="A5" s="7" t="s">
        <v>134</v>
      </c>
      <c r="B5" s="7"/>
      <c r="C5" s="7"/>
    </row>
    <row r="6" spans="1:12" ht="15" customHeight="1" x14ac:dyDescent="0.15">
      <c r="A6" s="7"/>
      <c r="B6" s="85" t="s">
        <v>135</v>
      </c>
      <c r="C6" s="8" t="s">
        <v>136</v>
      </c>
      <c r="D6" s="8" t="s">
        <v>137</v>
      </c>
      <c r="E6" s="8" t="s">
        <v>138</v>
      </c>
      <c r="F6" s="8" t="s">
        <v>139</v>
      </c>
      <c r="G6" s="8" t="s">
        <v>140</v>
      </c>
      <c r="H6" s="8" t="s">
        <v>141</v>
      </c>
      <c r="I6" s="8" t="s">
        <v>142</v>
      </c>
      <c r="J6" s="8" t="s">
        <v>143</v>
      </c>
      <c r="K6" s="8" t="s">
        <v>144</v>
      </c>
      <c r="L6" s="8" t="s">
        <v>145</v>
      </c>
    </row>
    <row r="7" spans="1:12" s="9" customFormat="1" ht="30" customHeight="1" x14ac:dyDescent="0.15">
      <c r="B7" s="8" t="s">
        <v>146</v>
      </c>
      <c r="C7" s="8" t="s">
        <v>147</v>
      </c>
      <c r="D7" s="8" t="s">
        <v>148</v>
      </c>
      <c r="E7" s="8" t="s">
        <v>149</v>
      </c>
      <c r="F7" s="8" t="s">
        <v>150</v>
      </c>
      <c r="G7" s="8" t="s">
        <v>151</v>
      </c>
      <c r="H7" s="8" t="s">
        <v>152</v>
      </c>
      <c r="I7" s="8" t="s">
        <v>153</v>
      </c>
      <c r="J7" s="8" t="s">
        <v>154</v>
      </c>
      <c r="K7" s="8" t="s">
        <v>155</v>
      </c>
      <c r="L7" s="8" t="s">
        <v>156</v>
      </c>
    </row>
    <row r="8" spans="1:12" ht="399.95" customHeight="1" x14ac:dyDescent="0.15">
      <c r="B8" s="86"/>
      <c r="C8" s="10" t="s">
        <v>157</v>
      </c>
      <c r="D8" s="11" t="s">
        <v>158</v>
      </c>
      <c r="E8" s="12" t="s">
        <v>159</v>
      </c>
      <c r="F8" s="13">
        <v>0</v>
      </c>
      <c r="G8" s="14" t="s">
        <v>160</v>
      </c>
      <c r="H8" s="15" t="s">
        <v>161</v>
      </c>
      <c r="I8" s="15" t="s">
        <v>162</v>
      </c>
      <c r="J8" s="16" t="s">
        <v>163</v>
      </c>
      <c r="K8" s="17" t="s">
        <v>164</v>
      </c>
      <c r="L8" s="18" t="s">
        <v>165</v>
      </c>
    </row>
    <row r="9" spans="1:12" ht="399.95" customHeight="1" x14ac:dyDescent="0.15">
      <c r="B9" s="86"/>
      <c r="C9" s="10" t="s">
        <v>166</v>
      </c>
      <c r="D9" s="11" t="s">
        <v>167</v>
      </c>
      <c r="E9" s="12" t="s">
        <v>34</v>
      </c>
      <c r="F9" s="13">
        <v>0</v>
      </c>
      <c r="G9" s="14" t="s">
        <v>160</v>
      </c>
      <c r="H9" s="15" t="s">
        <v>161</v>
      </c>
      <c r="I9" s="15" t="s">
        <v>162</v>
      </c>
      <c r="J9" s="16" t="s">
        <v>163</v>
      </c>
      <c r="K9" s="17" t="s">
        <v>164</v>
      </c>
      <c r="L9" s="18" t="s">
        <v>165</v>
      </c>
    </row>
    <row r="10" spans="1:12" ht="399.95" customHeight="1" x14ac:dyDescent="0.15">
      <c r="B10" s="86"/>
      <c r="C10" s="10" t="s">
        <v>168</v>
      </c>
      <c r="D10" s="11" t="s">
        <v>169</v>
      </c>
      <c r="E10" s="12" t="s">
        <v>170</v>
      </c>
      <c r="F10" s="13">
        <v>0</v>
      </c>
      <c r="G10" s="14" t="s">
        <v>160</v>
      </c>
      <c r="H10" s="15" t="s">
        <v>161</v>
      </c>
      <c r="I10" s="15" t="s">
        <v>162</v>
      </c>
      <c r="J10" s="16" t="s">
        <v>163</v>
      </c>
      <c r="K10" s="17" t="s">
        <v>164</v>
      </c>
      <c r="L10" s="18" t="s">
        <v>165</v>
      </c>
    </row>
    <row r="11" spans="1:12" ht="399.95" customHeight="1" x14ac:dyDescent="0.15">
      <c r="B11" s="86"/>
      <c r="C11" s="10" t="s">
        <v>171</v>
      </c>
      <c r="D11" s="11" t="s">
        <v>172</v>
      </c>
      <c r="E11" s="12" t="s">
        <v>173</v>
      </c>
      <c r="F11" s="13">
        <v>0</v>
      </c>
      <c r="G11" s="14" t="s">
        <v>160</v>
      </c>
      <c r="H11" s="15" t="s">
        <v>161</v>
      </c>
      <c r="I11" s="15" t="s">
        <v>162</v>
      </c>
      <c r="J11" s="16" t="s">
        <v>163</v>
      </c>
      <c r="K11" s="17" t="s">
        <v>164</v>
      </c>
      <c r="L11" s="18" t="s">
        <v>165</v>
      </c>
    </row>
    <row r="12" spans="1:12" ht="8.25" customHeight="1" x14ac:dyDescent="0.15"/>
    <row r="13" spans="1:12" ht="15" customHeight="1" x14ac:dyDescent="0.15">
      <c r="A13" s="7" t="s">
        <v>174</v>
      </c>
      <c r="B13" s="7"/>
    </row>
    <row r="14" spans="1:12" ht="15" customHeight="1" x14ac:dyDescent="0.15">
      <c r="B14" s="280" t="s">
        <v>135</v>
      </c>
      <c r="C14" s="281"/>
      <c r="D14" s="265" t="s">
        <v>136</v>
      </c>
      <c r="E14" s="265"/>
      <c r="F14" s="8" t="s">
        <v>137</v>
      </c>
      <c r="G14" s="8" t="s">
        <v>138</v>
      </c>
      <c r="H14" s="265" t="s">
        <v>139</v>
      </c>
      <c r="I14" s="265"/>
      <c r="J14" s="265"/>
      <c r="K14" s="265" t="s">
        <v>140</v>
      </c>
      <c r="L14" s="265"/>
    </row>
    <row r="15" spans="1:12" ht="30" customHeight="1" x14ac:dyDescent="0.15">
      <c r="B15" s="280" t="s">
        <v>148</v>
      </c>
      <c r="C15" s="281"/>
      <c r="D15" s="265" t="s">
        <v>149</v>
      </c>
      <c r="E15" s="265"/>
      <c r="F15" s="8" t="s">
        <v>175</v>
      </c>
      <c r="G15" s="8" t="s">
        <v>151</v>
      </c>
      <c r="H15" s="265" t="s">
        <v>153</v>
      </c>
      <c r="I15" s="265"/>
      <c r="J15" s="265"/>
      <c r="K15" s="265" t="s">
        <v>156</v>
      </c>
      <c r="L15" s="265"/>
    </row>
    <row r="16" spans="1:12" ht="120.75" customHeight="1" x14ac:dyDescent="0.15">
      <c r="B16" s="282" t="s">
        <v>176</v>
      </c>
      <c r="C16" s="283"/>
      <c r="D16" s="266" t="s">
        <v>177</v>
      </c>
      <c r="E16" s="266"/>
      <c r="F16" s="87">
        <f>'AM4_MPS(input)'!E16</f>
        <v>0.8</v>
      </c>
      <c r="G16" s="14" t="s">
        <v>178</v>
      </c>
      <c r="H16" s="284" t="str">
        <f>'AM4_MPS(input)'!G16</f>
        <v>[grid electricity]
The most recent value available at the time of validation is applied and fixed for the monitoring period thereafter. The data is sourced from Updates on Grid Electricity Emission Factors (calculated in year 2013), National Committee on Clean Development Mechanism, Indonesia, unless otherwise instructed by the Joint Committee.
[captive electricity]
CDM approved small scale methodology AMS-I.A</v>
      </c>
      <c r="I16" s="284"/>
      <c r="J16" s="284"/>
      <c r="K16" s="285" t="str">
        <f>'AM4_MPS(input)'!J16</f>
        <v>n/a</v>
      </c>
      <c r="L16" s="285"/>
    </row>
    <row r="17" spans="1:12" ht="36" customHeight="1" x14ac:dyDescent="0.15">
      <c r="B17" s="282" t="s">
        <v>179</v>
      </c>
      <c r="C17" s="283"/>
      <c r="D17" s="266" t="s">
        <v>180</v>
      </c>
      <c r="E17" s="266"/>
      <c r="F17" s="88">
        <f>'AM4_MPS(input)'!E17</f>
        <v>0</v>
      </c>
      <c r="G17" s="14" t="s">
        <v>181</v>
      </c>
      <c r="H17" s="284" t="str">
        <f>'AM4_MPS(input)'!G17</f>
        <v>Specifications of project air conditioning system prepared for the quotation or factory acceptance test data by manufacturer.</v>
      </c>
      <c r="I17" s="284"/>
      <c r="J17" s="284"/>
      <c r="K17" s="285" t="str">
        <f>'AM4_MPS(input)'!J17</f>
        <v>n/a</v>
      </c>
      <c r="L17" s="285"/>
    </row>
    <row r="18" spans="1:12" ht="36" customHeight="1" x14ac:dyDescent="0.15">
      <c r="B18" s="282" t="s">
        <v>182</v>
      </c>
      <c r="C18" s="283"/>
      <c r="D18" s="266" t="s">
        <v>183</v>
      </c>
      <c r="E18" s="266"/>
      <c r="F18" s="88">
        <f>'AM4_MPS(input)'!E18</f>
        <v>0</v>
      </c>
      <c r="G18" s="14" t="s">
        <v>181</v>
      </c>
      <c r="H18" s="284" t="str">
        <f>'AM4_MPS(input)'!G18</f>
        <v>Specifications of project air conditioning system prepared for the quotation or factory acceptance test data by manufacturer.</v>
      </c>
      <c r="I18" s="284"/>
      <c r="J18" s="284"/>
      <c r="K18" s="285" t="str">
        <f>'AM4_MPS(input)'!J18</f>
        <v>n/a</v>
      </c>
      <c r="L18" s="285"/>
    </row>
    <row r="19" spans="1:12" ht="36" customHeight="1" x14ac:dyDescent="0.15">
      <c r="B19" s="282" t="s">
        <v>184</v>
      </c>
      <c r="C19" s="283"/>
      <c r="D19" s="266" t="s">
        <v>185</v>
      </c>
      <c r="E19" s="266"/>
      <c r="F19" s="88">
        <f>'AM4_MPS(input)'!E19</f>
        <v>3.3244680851063833</v>
      </c>
      <c r="G19" s="14" t="s">
        <v>181</v>
      </c>
      <c r="H19" s="284" t="str">
        <f>'AM4_MPS(input)'!G19</f>
        <v>Specifications of project air conditioning system prepared for the quotation or factory acceptance test data by manufacturer.</v>
      </c>
      <c r="I19" s="284"/>
      <c r="J19" s="284"/>
      <c r="K19" s="285" t="str">
        <f>'AM4_MPS(input)'!J19</f>
        <v>n/a</v>
      </c>
      <c r="L19" s="285"/>
    </row>
    <row r="20" spans="1:12" ht="36" customHeight="1" x14ac:dyDescent="0.15">
      <c r="B20" s="282" t="s">
        <v>186</v>
      </c>
      <c r="C20" s="283"/>
      <c r="D20" s="266" t="s">
        <v>187</v>
      </c>
      <c r="E20" s="266"/>
      <c r="F20" s="88">
        <f>'AM4_MPS(input)'!E20</f>
        <v>0</v>
      </c>
      <c r="G20" s="14" t="s">
        <v>181</v>
      </c>
      <c r="H20" s="284" t="str">
        <f>'AM4_MPS(input)'!G20</f>
        <v>Specifications of project air conditioning system prepared for the quotation or factory acceptance test data by manufacturer.</v>
      </c>
      <c r="I20" s="284"/>
      <c r="J20" s="284"/>
      <c r="K20" s="285" t="str">
        <f>'AM4_MPS(input)'!J20</f>
        <v>n/a</v>
      </c>
      <c r="L20" s="285"/>
    </row>
    <row r="21" spans="1:12" ht="36" customHeight="1" x14ac:dyDescent="0.15">
      <c r="B21" s="282" t="s">
        <v>188</v>
      </c>
      <c r="C21" s="283"/>
      <c r="D21" s="266" t="s">
        <v>189</v>
      </c>
      <c r="E21" s="266"/>
      <c r="F21" s="23">
        <f>'AM4_MPS(input)'!E21</f>
        <v>4</v>
      </c>
      <c r="G21" s="14" t="s">
        <v>181</v>
      </c>
      <c r="H21" s="284" t="str">
        <f>'AM4_MPS(input)'!G21</f>
        <v>Nominal value available on product catalogs, specification documents or websites.</v>
      </c>
      <c r="I21" s="284"/>
      <c r="J21" s="284"/>
      <c r="K21" s="285" t="str">
        <f>'AM4_MPS(input)'!J21</f>
        <v>n/a</v>
      </c>
      <c r="L21" s="285"/>
    </row>
    <row r="22" spans="1:12" ht="36" customHeight="1" x14ac:dyDescent="0.15">
      <c r="B22" s="282" t="s">
        <v>190</v>
      </c>
      <c r="C22" s="283"/>
      <c r="D22" s="266" t="s">
        <v>191</v>
      </c>
      <c r="E22" s="266"/>
      <c r="F22" s="23">
        <f>'AM4_MPS(input)'!E22</f>
        <v>3.59</v>
      </c>
      <c r="G22" s="14" t="s">
        <v>181</v>
      </c>
      <c r="H22" s="284" t="str">
        <f>'AM4_MPS(input)'!G22</f>
        <v>Nominal value available on product catalogs, specification documents or websites.</v>
      </c>
      <c r="I22" s="284"/>
      <c r="J22" s="284"/>
      <c r="K22" s="285" t="str">
        <f>'AM4_MPS(input)'!J22</f>
        <v>n/a</v>
      </c>
      <c r="L22" s="285"/>
    </row>
    <row r="23" spans="1:12" ht="36" customHeight="1" x14ac:dyDescent="0.15">
      <c r="B23" s="282" t="s">
        <v>192</v>
      </c>
      <c r="C23" s="283"/>
      <c r="D23" s="266" t="s">
        <v>193</v>
      </c>
      <c r="E23" s="266"/>
      <c r="F23" s="23">
        <f>'AM4_MPS(input)'!E23</f>
        <v>2.96</v>
      </c>
      <c r="G23" s="14" t="s">
        <v>181</v>
      </c>
      <c r="H23" s="284" t="str">
        <f>'AM4_MPS(input)'!G23</f>
        <v>Nominal value available on product catalogs, specification documents or websites.</v>
      </c>
      <c r="I23" s="284"/>
      <c r="J23" s="284"/>
      <c r="K23" s="285" t="str">
        <f>'AM4_MPS(input)'!J23</f>
        <v>n/a</v>
      </c>
      <c r="L23" s="285"/>
    </row>
    <row r="24" spans="1:12" ht="36" customHeight="1" x14ac:dyDescent="0.15">
      <c r="B24" s="282" t="s">
        <v>194</v>
      </c>
      <c r="C24" s="283"/>
      <c r="D24" s="266" t="s">
        <v>195</v>
      </c>
      <c r="E24" s="266"/>
      <c r="F24" s="23">
        <f>'AM4_MPS(input)'!E24</f>
        <v>2.85</v>
      </c>
      <c r="G24" s="14" t="s">
        <v>181</v>
      </c>
      <c r="H24" s="284" t="str">
        <f>'AM4_MPS(input)'!G24</f>
        <v>Nominal value available on product catalogs, specification documents or websites.</v>
      </c>
      <c r="I24" s="284"/>
      <c r="J24" s="284"/>
      <c r="K24" s="285" t="str">
        <f>'AM4_MPS(input)'!J24</f>
        <v>n/a</v>
      </c>
      <c r="L24" s="285"/>
    </row>
    <row r="25" spans="1:12" ht="6.75" customHeight="1" x14ac:dyDescent="0.15"/>
    <row r="26" spans="1:12" ht="17.25" customHeight="1" x14ac:dyDescent="0.15">
      <c r="A26" s="25" t="s">
        <v>196</v>
      </c>
      <c r="B26" s="25"/>
      <c r="C26" s="25"/>
    </row>
    <row r="27" spans="1:12" ht="17.25" customHeight="1" thickBot="1" x14ac:dyDescent="0.2">
      <c r="B27" s="286" t="s">
        <v>197</v>
      </c>
      <c r="C27" s="286"/>
      <c r="D27" s="287" t="s">
        <v>198</v>
      </c>
      <c r="E27" s="288"/>
      <c r="F27" s="26" t="s">
        <v>151</v>
      </c>
    </row>
    <row r="28" spans="1:12" ht="19.5" customHeight="1" thickBot="1" x14ac:dyDescent="0.2">
      <c r="B28" s="289"/>
      <c r="C28" s="290"/>
      <c r="D28" s="291">
        <f>ROUNDDOWN('AM4_MRS(calc_process)'!G6,0)</f>
        <v>0</v>
      </c>
      <c r="E28" s="292"/>
      <c r="F28" s="27" t="s">
        <v>199</v>
      </c>
    </row>
    <row r="29" spans="1:12" ht="20.100000000000001" customHeight="1" x14ac:dyDescent="0.15">
      <c r="C29" s="28"/>
      <c r="D29" s="28"/>
      <c r="G29" s="29"/>
      <c r="H29" s="29"/>
    </row>
    <row r="30" spans="1:12" ht="15" customHeight="1" x14ac:dyDescent="0.15">
      <c r="A30" s="7" t="s">
        <v>200</v>
      </c>
      <c r="B30" s="7"/>
    </row>
    <row r="31" spans="1:12" ht="15" customHeight="1" x14ac:dyDescent="0.15">
      <c r="B31" s="72" t="s">
        <v>201</v>
      </c>
      <c r="C31" s="89" t="s">
        <v>202</v>
      </c>
      <c r="D31" s="89"/>
      <c r="E31" s="89"/>
      <c r="F31" s="89"/>
      <c r="G31" s="89"/>
      <c r="H31" s="89"/>
      <c r="I31" s="89"/>
      <c r="J31" s="90"/>
      <c r="K31" s="31"/>
    </row>
    <row r="32" spans="1:12" ht="15" customHeight="1" x14ac:dyDescent="0.15">
      <c r="B32" s="72" t="s">
        <v>203</v>
      </c>
      <c r="C32" s="89" t="s">
        <v>204</v>
      </c>
      <c r="D32" s="89"/>
      <c r="E32" s="89"/>
      <c r="F32" s="89"/>
      <c r="G32" s="89"/>
      <c r="H32" s="89"/>
      <c r="I32" s="89"/>
      <c r="J32" s="90"/>
      <c r="K32" s="31"/>
    </row>
    <row r="33" spans="2:11" ht="15" customHeight="1" x14ac:dyDescent="0.15">
      <c r="B33" s="72" t="s">
        <v>161</v>
      </c>
      <c r="C33" s="89" t="s">
        <v>205</v>
      </c>
      <c r="D33" s="89"/>
      <c r="E33" s="89"/>
      <c r="F33" s="89"/>
      <c r="G33" s="89"/>
      <c r="H33" s="89"/>
      <c r="I33" s="89"/>
      <c r="J33" s="90"/>
      <c r="K33" s="31"/>
    </row>
  </sheetData>
  <sheetProtection password="C7C3" sheet="1" objects="1" scenarios="1" formatCells="0" formatRows="0"/>
  <mergeCells count="48">
    <mergeCell ref="B28:C28"/>
    <mergeCell ref="D28:E28"/>
    <mergeCell ref="B24:C24"/>
    <mergeCell ref="D24:E24"/>
    <mergeCell ref="H24:J24"/>
    <mergeCell ref="K24:L24"/>
    <mergeCell ref="B27:C27"/>
    <mergeCell ref="D27:E27"/>
    <mergeCell ref="B22:C22"/>
    <mergeCell ref="D22:E22"/>
    <mergeCell ref="H22:J22"/>
    <mergeCell ref="K22:L22"/>
    <mergeCell ref="B23:C23"/>
    <mergeCell ref="D23:E23"/>
    <mergeCell ref="H23:J23"/>
    <mergeCell ref="K23:L23"/>
    <mergeCell ref="B20:C20"/>
    <mergeCell ref="D20:E20"/>
    <mergeCell ref="H20:J20"/>
    <mergeCell ref="K20:L20"/>
    <mergeCell ref="B21:C21"/>
    <mergeCell ref="D21:E21"/>
    <mergeCell ref="H21:J21"/>
    <mergeCell ref="K21:L21"/>
    <mergeCell ref="B18:C18"/>
    <mergeCell ref="D18:E18"/>
    <mergeCell ref="H18:J18"/>
    <mergeCell ref="K18:L18"/>
    <mergeCell ref="B19:C19"/>
    <mergeCell ref="D19:E19"/>
    <mergeCell ref="H19:J19"/>
    <mergeCell ref="K19:L19"/>
    <mergeCell ref="B16:C16"/>
    <mergeCell ref="D16:E16"/>
    <mergeCell ref="H16:J16"/>
    <mergeCell ref="K16:L16"/>
    <mergeCell ref="B17:C17"/>
    <mergeCell ref="D17:E17"/>
    <mergeCell ref="H17:J17"/>
    <mergeCell ref="K17:L17"/>
    <mergeCell ref="B14:C14"/>
    <mergeCell ref="D14:E14"/>
    <mergeCell ref="H14:J14"/>
    <mergeCell ref="K14:L14"/>
    <mergeCell ref="B15:C15"/>
    <mergeCell ref="D15:E15"/>
    <mergeCell ref="H15:J15"/>
    <mergeCell ref="K15:L15"/>
  </mergeCells>
  <phoneticPr fontId="6"/>
  <pageMargins left="0.70866141732283472" right="0.70866141732283472" top="0.74803149606299213" bottom="0.74803149606299213" header="0.31496062992125984" footer="0.31496062992125984"/>
  <pageSetup paperSize="9" scale="34" orientation="portrait" r:id="rId1"/>
  <headerFooter>
    <oddFooter>&amp;C&amp;"Arial,標準"II-4</oddFooter>
  </headerFooter>
  <rowBreaks count="1" manualBreakCount="1">
    <brk id="12" max="11"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5" tint="0.39997558519241921"/>
    <pageSetUpPr fitToPage="1"/>
  </sheetPr>
  <dimension ref="A1:K38"/>
  <sheetViews>
    <sheetView showGridLines="0" view="pageBreakPreview" zoomScale="90" zoomScaleNormal="100" zoomScaleSheetLayoutView="90" workbookViewId="0"/>
  </sheetViews>
  <sheetFormatPr defaultColWidth="9" defaultRowHeight="14.25" x14ac:dyDescent="0.15"/>
  <cols>
    <col min="1" max="4" width="3.625" style="1" customWidth="1"/>
    <col min="5" max="5" width="47.125" style="1" customWidth="1"/>
    <col min="6" max="7" width="12.625" style="1" customWidth="1"/>
    <col min="8" max="8" width="10.875" style="1" customWidth="1"/>
    <col min="9" max="9" width="11.625" style="33" customWidth="1"/>
    <col min="10" max="16384" width="9" style="1"/>
  </cols>
  <sheetData>
    <row r="1" spans="1:11" ht="18" customHeight="1" x14ac:dyDescent="0.15">
      <c r="I1" s="2" t="str">
        <f>'AM4_MPS(input)'!K1</f>
        <v>Monitoring Spreadsheet: JCM_ID_AM004_ver02.0</v>
      </c>
    </row>
    <row r="2" spans="1:11" ht="18" customHeight="1" x14ac:dyDescent="0.15">
      <c r="I2" s="3" t="str">
        <f>'AM4_MPS(input)'!K2</f>
        <v>Reference Number: ID006</v>
      </c>
    </row>
    <row r="3" spans="1:11" ht="27.75" customHeight="1" x14ac:dyDescent="0.15">
      <c r="A3" s="277" t="s">
        <v>206</v>
      </c>
      <c r="B3" s="277"/>
      <c r="C3" s="277"/>
      <c r="D3" s="277"/>
      <c r="E3" s="277"/>
      <c r="F3" s="277"/>
      <c r="G3" s="277"/>
      <c r="H3" s="277"/>
      <c r="I3" s="277"/>
    </row>
    <row r="4" spans="1:11" ht="11.25" customHeight="1" x14ac:dyDescent="0.15"/>
    <row r="5" spans="1:11" ht="18.75" customHeight="1" thickBot="1" x14ac:dyDescent="0.2">
      <c r="A5" s="34" t="s">
        <v>82</v>
      </c>
      <c r="B5" s="35"/>
      <c r="C5" s="35"/>
      <c r="D5" s="35"/>
      <c r="E5" s="36"/>
      <c r="F5" s="26" t="s">
        <v>83</v>
      </c>
      <c r="G5" s="37" t="s">
        <v>84</v>
      </c>
      <c r="H5" s="26" t="s">
        <v>48</v>
      </c>
      <c r="I5" s="38" t="s">
        <v>85</v>
      </c>
    </row>
    <row r="6" spans="1:11" ht="18.75" customHeight="1" thickBot="1" x14ac:dyDescent="0.2">
      <c r="A6" s="39"/>
      <c r="B6" s="40" t="s">
        <v>86</v>
      </c>
      <c r="C6" s="40"/>
      <c r="D6" s="40"/>
      <c r="E6" s="40"/>
      <c r="F6" s="41" t="s">
        <v>87</v>
      </c>
      <c r="G6" s="107">
        <f>G13-G28</f>
        <v>0</v>
      </c>
      <c r="H6" s="42" t="s">
        <v>74</v>
      </c>
      <c r="I6" s="43" t="s">
        <v>88</v>
      </c>
    </row>
    <row r="7" spans="1:11" ht="18.75" customHeight="1" x14ac:dyDescent="0.15">
      <c r="A7" s="34" t="s">
        <v>89</v>
      </c>
      <c r="B7" s="35"/>
      <c r="C7" s="35"/>
      <c r="D7" s="35"/>
      <c r="E7" s="36"/>
      <c r="F7" s="36"/>
      <c r="G7" s="44"/>
      <c r="H7" s="26"/>
      <c r="I7" s="26"/>
      <c r="J7" s="45"/>
      <c r="K7" s="45"/>
    </row>
    <row r="8" spans="1:11" ht="18.75" customHeight="1" x14ac:dyDescent="0.15">
      <c r="A8" s="46"/>
      <c r="B8" s="278" t="s">
        <v>64</v>
      </c>
      <c r="C8" s="278"/>
      <c r="D8" s="278"/>
      <c r="E8" s="278"/>
      <c r="F8" s="47" t="s">
        <v>87</v>
      </c>
      <c r="G8" s="48">
        <f>F34</f>
        <v>4</v>
      </c>
      <c r="H8" s="49" t="s">
        <v>55</v>
      </c>
      <c r="I8" s="50" t="s">
        <v>90</v>
      </c>
    </row>
    <row r="9" spans="1:11" ht="18.75" customHeight="1" x14ac:dyDescent="0.15">
      <c r="A9" s="46"/>
      <c r="B9" s="51" t="s">
        <v>67</v>
      </c>
      <c r="C9" s="51"/>
      <c r="D9" s="51"/>
      <c r="E9" s="51"/>
      <c r="F9" s="47" t="s">
        <v>87</v>
      </c>
      <c r="G9" s="48">
        <f>F35</f>
        <v>3.59</v>
      </c>
      <c r="H9" s="49" t="s">
        <v>55</v>
      </c>
      <c r="I9" s="50" t="s">
        <v>91</v>
      </c>
    </row>
    <row r="10" spans="1:11" ht="18.75" customHeight="1" x14ac:dyDescent="0.15">
      <c r="A10" s="46"/>
      <c r="B10" s="51" t="s">
        <v>69</v>
      </c>
      <c r="C10" s="51"/>
      <c r="D10" s="51"/>
      <c r="E10" s="51"/>
      <c r="F10" s="47" t="s">
        <v>87</v>
      </c>
      <c r="G10" s="48">
        <f>F36</f>
        <v>2.96</v>
      </c>
      <c r="H10" s="49" t="s">
        <v>55</v>
      </c>
      <c r="I10" s="50" t="s">
        <v>92</v>
      </c>
    </row>
    <row r="11" spans="1:11" ht="18.75" customHeight="1" x14ac:dyDescent="0.15">
      <c r="A11" s="39"/>
      <c r="B11" s="51" t="s">
        <v>71</v>
      </c>
      <c r="C11" s="51"/>
      <c r="D11" s="51"/>
      <c r="E11" s="51"/>
      <c r="F11" s="47" t="s">
        <v>87</v>
      </c>
      <c r="G11" s="48">
        <f>F37</f>
        <v>2.85</v>
      </c>
      <c r="H11" s="49" t="s">
        <v>55</v>
      </c>
      <c r="I11" s="50" t="s">
        <v>93</v>
      </c>
    </row>
    <row r="12" spans="1:11" ht="18.75" customHeight="1" thickBot="1" x14ac:dyDescent="0.2">
      <c r="A12" s="34" t="s">
        <v>94</v>
      </c>
      <c r="B12" s="36"/>
      <c r="C12" s="35"/>
      <c r="D12" s="26"/>
      <c r="E12" s="26"/>
      <c r="F12" s="26"/>
      <c r="G12" s="34"/>
      <c r="H12" s="26"/>
      <c r="I12" s="26"/>
    </row>
    <row r="13" spans="1:11" ht="18.75" customHeight="1" thickBot="1" x14ac:dyDescent="0.2">
      <c r="A13" s="46"/>
      <c r="B13" s="52" t="s">
        <v>95</v>
      </c>
      <c r="C13" s="40"/>
      <c r="D13" s="40"/>
      <c r="E13" s="40"/>
      <c r="F13" s="53" t="s">
        <v>87</v>
      </c>
      <c r="G13" s="107">
        <f>(G14*(G18/G19)*G26)+(G15*(G20/G21)*G26)+(G16*(G22/G23)*G26)+(G17*(G24/G25)*G26)</f>
        <v>0</v>
      </c>
      <c r="H13" s="42" t="s">
        <v>74</v>
      </c>
      <c r="I13" s="43" t="s">
        <v>96</v>
      </c>
    </row>
    <row r="14" spans="1:11" ht="33" customHeight="1" x14ac:dyDescent="0.15">
      <c r="A14" s="46"/>
      <c r="B14" s="54"/>
      <c r="C14" s="274" t="s">
        <v>97</v>
      </c>
      <c r="D14" s="275"/>
      <c r="E14" s="276"/>
      <c r="F14" s="55" t="s">
        <v>98</v>
      </c>
      <c r="G14" s="56">
        <f>'AM4_MRS(input)'!F8</f>
        <v>0</v>
      </c>
      <c r="H14" s="57" t="s">
        <v>26</v>
      </c>
      <c r="I14" s="43" t="s">
        <v>99</v>
      </c>
    </row>
    <row r="15" spans="1:11" ht="33" customHeight="1" x14ac:dyDescent="0.15">
      <c r="A15" s="46"/>
      <c r="B15" s="54"/>
      <c r="C15" s="274" t="s">
        <v>100</v>
      </c>
      <c r="D15" s="275"/>
      <c r="E15" s="276"/>
      <c r="F15" s="55" t="s">
        <v>98</v>
      </c>
      <c r="G15" s="58">
        <f>'AM4_MRS(input)'!F9</f>
        <v>0</v>
      </c>
      <c r="H15" s="57" t="s">
        <v>26</v>
      </c>
      <c r="I15" s="43" t="s">
        <v>101</v>
      </c>
    </row>
    <row r="16" spans="1:11" ht="33" customHeight="1" x14ac:dyDescent="0.15">
      <c r="A16" s="46"/>
      <c r="B16" s="54"/>
      <c r="C16" s="274" t="s">
        <v>102</v>
      </c>
      <c r="D16" s="275"/>
      <c r="E16" s="276"/>
      <c r="F16" s="55" t="s">
        <v>98</v>
      </c>
      <c r="G16" s="58">
        <f>'AM4_MRS(input)'!F10</f>
        <v>0</v>
      </c>
      <c r="H16" s="57" t="s">
        <v>26</v>
      </c>
      <c r="I16" s="43" t="s">
        <v>103</v>
      </c>
    </row>
    <row r="17" spans="1:9" ht="33" customHeight="1" x14ac:dyDescent="0.15">
      <c r="A17" s="46"/>
      <c r="B17" s="54"/>
      <c r="C17" s="274" t="s">
        <v>104</v>
      </c>
      <c r="D17" s="275"/>
      <c r="E17" s="276"/>
      <c r="F17" s="55" t="s">
        <v>98</v>
      </c>
      <c r="G17" s="58">
        <f>'AM4_MRS(input)'!F11</f>
        <v>0</v>
      </c>
      <c r="H17" s="57" t="s">
        <v>26</v>
      </c>
      <c r="I17" s="43" t="s">
        <v>105</v>
      </c>
    </row>
    <row r="18" spans="1:9" ht="18.75" customHeight="1" x14ac:dyDescent="0.15">
      <c r="A18" s="46"/>
      <c r="B18" s="54"/>
      <c r="C18" s="59" t="s">
        <v>54</v>
      </c>
      <c r="D18" s="59"/>
      <c r="E18" s="60"/>
      <c r="F18" s="47" t="s">
        <v>87</v>
      </c>
      <c r="G18" s="61">
        <f>'AM4_MRS(input)'!F17</f>
        <v>0</v>
      </c>
      <c r="H18" s="62" t="s">
        <v>55</v>
      </c>
      <c r="I18" s="50" t="s">
        <v>106</v>
      </c>
    </row>
    <row r="19" spans="1:9" ht="18.75" customHeight="1" x14ac:dyDescent="0.15">
      <c r="A19" s="46"/>
      <c r="B19" s="54"/>
      <c r="C19" s="59" t="s">
        <v>64</v>
      </c>
      <c r="D19" s="59"/>
      <c r="E19" s="60"/>
      <c r="F19" s="47" t="s">
        <v>87</v>
      </c>
      <c r="G19" s="63">
        <f>F34</f>
        <v>4</v>
      </c>
      <c r="H19" s="49" t="s">
        <v>55</v>
      </c>
      <c r="I19" s="50" t="s">
        <v>90</v>
      </c>
    </row>
    <row r="20" spans="1:9" ht="18.75" customHeight="1" x14ac:dyDescent="0.15">
      <c r="A20" s="46"/>
      <c r="B20" s="54"/>
      <c r="C20" s="59" t="s">
        <v>58</v>
      </c>
      <c r="D20" s="59"/>
      <c r="E20" s="60"/>
      <c r="F20" s="47" t="s">
        <v>87</v>
      </c>
      <c r="G20" s="61">
        <f>'AM4_MRS(input)'!F18</f>
        <v>0</v>
      </c>
      <c r="H20" s="62" t="s">
        <v>55</v>
      </c>
      <c r="I20" s="50" t="s">
        <v>107</v>
      </c>
    </row>
    <row r="21" spans="1:9" ht="18.75" customHeight="1" x14ac:dyDescent="0.15">
      <c r="A21" s="46"/>
      <c r="B21" s="54"/>
      <c r="C21" s="59" t="s">
        <v>67</v>
      </c>
      <c r="D21" s="59"/>
      <c r="E21" s="60"/>
      <c r="F21" s="47" t="s">
        <v>87</v>
      </c>
      <c r="G21" s="63">
        <f>F35</f>
        <v>3.59</v>
      </c>
      <c r="H21" s="49" t="s">
        <v>55</v>
      </c>
      <c r="I21" s="50" t="s">
        <v>91</v>
      </c>
    </row>
    <row r="22" spans="1:9" ht="18.75" customHeight="1" x14ac:dyDescent="0.15">
      <c r="A22" s="46"/>
      <c r="B22" s="54"/>
      <c r="C22" s="59" t="s">
        <v>60</v>
      </c>
      <c r="D22" s="59"/>
      <c r="E22" s="60"/>
      <c r="F22" s="47" t="s">
        <v>87</v>
      </c>
      <c r="G22" s="61">
        <f>'AM4_MRS(input)'!F19</f>
        <v>3.3244680851063833</v>
      </c>
      <c r="H22" s="62" t="s">
        <v>55</v>
      </c>
      <c r="I22" s="50" t="s">
        <v>108</v>
      </c>
    </row>
    <row r="23" spans="1:9" ht="18.75" customHeight="1" x14ac:dyDescent="0.15">
      <c r="A23" s="46"/>
      <c r="B23" s="54"/>
      <c r="C23" s="59" t="s">
        <v>69</v>
      </c>
      <c r="D23" s="59"/>
      <c r="E23" s="60"/>
      <c r="F23" s="47" t="s">
        <v>87</v>
      </c>
      <c r="G23" s="63">
        <f>F36</f>
        <v>2.96</v>
      </c>
      <c r="H23" s="49" t="s">
        <v>55</v>
      </c>
      <c r="I23" s="50" t="s">
        <v>92</v>
      </c>
    </row>
    <row r="24" spans="1:9" ht="18.75" customHeight="1" x14ac:dyDescent="0.15">
      <c r="A24" s="46"/>
      <c r="B24" s="54"/>
      <c r="C24" s="59" t="s">
        <v>62</v>
      </c>
      <c r="D24" s="59"/>
      <c r="E24" s="60"/>
      <c r="F24" s="47" t="s">
        <v>87</v>
      </c>
      <c r="G24" s="61">
        <f>'AM4_MRS(input)'!F20</f>
        <v>0</v>
      </c>
      <c r="H24" s="62" t="s">
        <v>55</v>
      </c>
      <c r="I24" s="50" t="s">
        <v>109</v>
      </c>
    </row>
    <row r="25" spans="1:9" ht="18.75" customHeight="1" x14ac:dyDescent="0.15">
      <c r="A25" s="46"/>
      <c r="B25" s="54"/>
      <c r="C25" s="59" t="s">
        <v>71</v>
      </c>
      <c r="D25" s="59"/>
      <c r="E25" s="60"/>
      <c r="F25" s="47" t="s">
        <v>87</v>
      </c>
      <c r="G25" s="64">
        <f>F37</f>
        <v>2.85</v>
      </c>
      <c r="H25" s="49" t="s">
        <v>55</v>
      </c>
      <c r="I25" s="50" t="s">
        <v>93</v>
      </c>
    </row>
    <row r="26" spans="1:9" ht="18.75" customHeight="1" x14ac:dyDescent="0.15">
      <c r="A26" s="39"/>
      <c r="B26" s="65"/>
      <c r="C26" s="59" t="s">
        <v>110</v>
      </c>
      <c r="D26" s="59"/>
      <c r="E26" s="60"/>
      <c r="F26" s="55" t="s">
        <v>98</v>
      </c>
      <c r="G26" s="66">
        <f>'AM4_MRS(input)'!F16</f>
        <v>0.8</v>
      </c>
      <c r="H26" s="62" t="s">
        <v>111</v>
      </c>
      <c r="I26" s="43" t="s">
        <v>49</v>
      </c>
    </row>
    <row r="27" spans="1:9" ht="18.75" customHeight="1" thickBot="1" x14ac:dyDescent="0.2">
      <c r="A27" s="34" t="s">
        <v>112</v>
      </c>
      <c r="B27" s="35"/>
      <c r="C27" s="35"/>
      <c r="D27" s="35"/>
      <c r="E27" s="36"/>
      <c r="F27" s="26"/>
      <c r="G27" s="34"/>
      <c r="H27" s="26"/>
      <c r="I27" s="26"/>
    </row>
    <row r="28" spans="1:9" ht="18.75" customHeight="1" thickBot="1" x14ac:dyDescent="0.2">
      <c r="A28" s="46"/>
      <c r="B28" s="67" t="s">
        <v>113</v>
      </c>
      <c r="C28" s="68"/>
      <c r="D28" s="68"/>
      <c r="E28" s="68"/>
      <c r="F28" s="53" t="s">
        <v>87</v>
      </c>
      <c r="G28" s="107">
        <f>G29*G30</f>
        <v>0</v>
      </c>
      <c r="H28" s="42" t="s">
        <v>74</v>
      </c>
      <c r="I28" s="43" t="s">
        <v>114</v>
      </c>
    </row>
    <row r="29" spans="1:9" ht="33" customHeight="1" x14ac:dyDescent="0.15">
      <c r="A29" s="46"/>
      <c r="B29" s="54"/>
      <c r="C29" s="274" t="s">
        <v>115</v>
      </c>
      <c r="D29" s="275"/>
      <c r="E29" s="276"/>
      <c r="F29" s="55" t="s">
        <v>98</v>
      </c>
      <c r="G29" s="69">
        <f>SUM('AM4_MRS(input)'!F8:F11)</f>
        <v>0</v>
      </c>
      <c r="H29" s="70" t="s">
        <v>26</v>
      </c>
      <c r="I29" s="43" t="s">
        <v>116</v>
      </c>
    </row>
    <row r="30" spans="1:9" ht="18.75" customHeight="1" x14ac:dyDescent="0.15">
      <c r="A30" s="39"/>
      <c r="B30" s="65"/>
      <c r="C30" s="71" t="s">
        <v>110</v>
      </c>
      <c r="D30" s="60"/>
      <c r="E30" s="71"/>
      <c r="F30" s="72" t="s">
        <v>98</v>
      </c>
      <c r="G30" s="73">
        <f>'AM4_MRS(input)'!F16</f>
        <v>0.8</v>
      </c>
      <c r="H30" s="62" t="s">
        <v>111</v>
      </c>
      <c r="I30" s="43" t="s">
        <v>49</v>
      </c>
    </row>
    <row r="31" spans="1:9" x14ac:dyDescent="0.15">
      <c r="A31" s="74"/>
      <c r="B31" s="74"/>
      <c r="C31" s="74"/>
      <c r="D31" s="74"/>
      <c r="E31" s="75"/>
      <c r="F31" s="76"/>
      <c r="G31" s="77"/>
      <c r="H31" s="77"/>
      <c r="I31" s="78"/>
    </row>
    <row r="32" spans="1:9" ht="21.75" customHeight="1" x14ac:dyDescent="0.15">
      <c r="E32" s="74" t="s">
        <v>117</v>
      </c>
      <c r="F32" s="28"/>
    </row>
    <row r="33" spans="4:8" ht="21.75" customHeight="1" x14ac:dyDescent="0.15">
      <c r="D33" s="79" t="s">
        <v>118</v>
      </c>
      <c r="E33" s="80" t="s">
        <v>119</v>
      </c>
      <c r="F33" s="28"/>
      <c r="H33" s="74"/>
    </row>
    <row r="34" spans="4:8" ht="30.75" x14ac:dyDescent="0.15">
      <c r="D34" s="49">
        <v>1</v>
      </c>
      <c r="E34" s="329" t="s">
        <v>578</v>
      </c>
      <c r="F34" s="81">
        <v>4</v>
      </c>
      <c r="G34" s="49" t="s">
        <v>55</v>
      </c>
      <c r="H34" s="74"/>
    </row>
    <row r="35" spans="4:8" ht="30.75" x14ac:dyDescent="0.15">
      <c r="D35" s="49">
        <v>2</v>
      </c>
      <c r="E35" s="330" t="s">
        <v>579</v>
      </c>
      <c r="F35" s="81">
        <v>3.59</v>
      </c>
      <c r="G35" s="49" t="s">
        <v>55</v>
      </c>
      <c r="H35" s="74"/>
    </row>
    <row r="36" spans="4:8" ht="30.75" x14ac:dyDescent="0.15">
      <c r="D36" s="49">
        <v>3</v>
      </c>
      <c r="E36" s="329" t="s">
        <v>580</v>
      </c>
      <c r="F36" s="81">
        <v>2.96</v>
      </c>
      <c r="G36" s="49" t="s">
        <v>55</v>
      </c>
      <c r="H36" s="74"/>
    </row>
    <row r="37" spans="4:8" ht="30.75" x14ac:dyDescent="0.15">
      <c r="D37" s="49">
        <v>4</v>
      </c>
      <c r="E37" s="330" t="s">
        <v>581</v>
      </c>
      <c r="F37" s="81">
        <v>2.85</v>
      </c>
      <c r="G37" s="49" t="s">
        <v>55</v>
      </c>
      <c r="H37" s="74"/>
    </row>
    <row r="38" spans="4:8" s="33" customFormat="1" x14ac:dyDescent="0.15">
      <c r="E38" s="74"/>
      <c r="F38" s="74"/>
      <c r="G38" s="74"/>
      <c r="H38" s="74"/>
    </row>
  </sheetData>
  <sheetProtection password="C7C3" sheet="1" objects="1" scenarios="1"/>
  <mergeCells count="7">
    <mergeCell ref="C29:E29"/>
    <mergeCell ref="A3:I3"/>
    <mergeCell ref="B8:E8"/>
    <mergeCell ref="C14:E14"/>
    <mergeCell ref="C15:E15"/>
    <mergeCell ref="C16:E16"/>
    <mergeCell ref="C17:E17"/>
  </mergeCells>
  <phoneticPr fontId="6"/>
  <pageMargins left="0.70866141732283472" right="0.70866141732283472" top="0.74803149606299213" bottom="0.74803149606299213" header="0.31496062992125984" footer="0.31496062992125984"/>
  <pageSetup paperSize="9" scale="81" fitToHeight="0" orientation="portrait" r:id="rId1"/>
  <headerFooter>
    <oddFooter>&amp;C&amp;"Arial,標準"II-5</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tabColor theme="3" tint="0.39997558519241921"/>
    <pageSetUpPr fitToPage="1"/>
  </sheetPr>
  <dimension ref="A1:K24"/>
  <sheetViews>
    <sheetView showGridLines="0" view="pageBreakPreview" zoomScale="60" zoomScaleNormal="60" workbookViewId="0"/>
  </sheetViews>
  <sheetFormatPr defaultRowHeight="14.25" x14ac:dyDescent="0.15"/>
  <cols>
    <col min="1" max="1" width="2.625" style="1" customWidth="1"/>
    <col min="2" max="2" width="11.75" style="1" customWidth="1"/>
    <col min="3" max="3" width="13.625" style="1" customWidth="1"/>
    <col min="4" max="4" width="21.625" style="1" customWidth="1"/>
    <col min="5" max="6" width="10.625" style="1" customWidth="1"/>
    <col min="7" max="7" width="11.625" style="1" customWidth="1"/>
    <col min="8" max="8" width="10.25" style="1" customWidth="1"/>
    <col min="9" max="9" width="63.5" style="1" customWidth="1"/>
    <col min="10" max="10" width="12.625" style="1" customWidth="1"/>
    <col min="11" max="11" width="11.5" style="1" customWidth="1"/>
    <col min="12" max="16384" width="9" style="1"/>
  </cols>
  <sheetData>
    <row r="1" spans="1:11" ht="18" customHeight="1" x14ac:dyDescent="0.15">
      <c r="K1" s="2" t="s">
        <v>305</v>
      </c>
    </row>
    <row r="2" spans="1:11" ht="18" customHeight="1" x14ac:dyDescent="0.15">
      <c r="K2" s="3" t="s">
        <v>576</v>
      </c>
    </row>
    <row r="3" spans="1:11" ht="27.75" customHeight="1" x14ac:dyDescent="0.15">
      <c r="A3" s="32" t="s">
        <v>1</v>
      </c>
      <c r="B3" s="5"/>
      <c r="C3" s="5"/>
      <c r="D3" s="5"/>
      <c r="E3" s="5"/>
      <c r="F3" s="5"/>
      <c r="G3" s="5"/>
      <c r="H3" s="5"/>
      <c r="I3" s="5"/>
      <c r="J3" s="5"/>
      <c r="K3" s="6"/>
    </row>
    <row r="4" spans="1:11" ht="14.25" customHeight="1" x14ac:dyDescent="0.15"/>
    <row r="5" spans="1:11" ht="15" customHeight="1" x14ac:dyDescent="0.15">
      <c r="A5" s="7" t="s">
        <v>2</v>
      </c>
      <c r="B5" s="7"/>
    </row>
    <row r="6" spans="1:11" ht="15" customHeight="1" x14ac:dyDescent="0.15">
      <c r="A6" s="7"/>
      <c r="B6" s="19" t="s">
        <v>3</v>
      </c>
      <c r="C6" s="19" t="s">
        <v>4</v>
      </c>
      <c r="D6" s="19" t="s">
        <v>5</v>
      </c>
      <c r="E6" s="19" t="s">
        <v>6</v>
      </c>
      <c r="F6" s="19" t="s">
        <v>7</v>
      </c>
      <c r="G6" s="19" t="s">
        <v>8</v>
      </c>
      <c r="H6" s="19" t="s">
        <v>9</v>
      </c>
      <c r="I6" s="19" t="s">
        <v>10</v>
      </c>
      <c r="J6" s="19" t="s">
        <v>11</v>
      </c>
      <c r="K6" s="19" t="s">
        <v>12</v>
      </c>
    </row>
    <row r="7" spans="1:11" s="9" customFormat="1" ht="30" customHeight="1" x14ac:dyDescent="0.15">
      <c r="B7" s="19" t="s">
        <v>13</v>
      </c>
      <c r="C7" s="19" t="s">
        <v>14</v>
      </c>
      <c r="D7" s="19" t="s">
        <v>15</v>
      </c>
      <c r="E7" s="19" t="s">
        <v>16</v>
      </c>
      <c r="F7" s="19" t="s">
        <v>17</v>
      </c>
      <c r="G7" s="19" t="s">
        <v>18</v>
      </c>
      <c r="H7" s="19" t="s">
        <v>19</v>
      </c>
      <c r="I7" s="19" t="s">
        <v>20</v>
      </c>
      <c r="J7" s="19" t="s">
        <v>21</v>
      </c>
      <c r="K7" s="19" t="s">
        <v>22</v>
      </c>
    </row>
    <row r="8" spans="1:11" ht="399.95" customHeight="1" x14ac:dyDescent="0.15">
      <c r="B8" s="10">
        <v>1</v>
      </c>
      <c r="C8" s="24" t="s">
        <v>306</v>
      </c>
      <c r="D8" s="20" t="s">
        <v>307</v>
      </c>
      <c r="E8" s="91">
        <v>19.83955263157895</v>
      </c>
      <c r="F8" s="24" t="s">
        <v>26</v>
      </c>
      <c r="G8" s="15" t="s">
        <v>27</v>
      </c>
      <c r="H8" s="15" t="s">
        <v>28</v>
      </c>
      <c r="I8" s="16" t="s">
        <v>308</v>
      </c>
      <c r="J8" s="17" t="s">
        <v>207</v>
      </c>
      <c r="K8" s="18" t="s">
        <v>208</v>
      </c>
    </row>
    <row r="9" spans="1:11" ht="8.25" customHeight="1" x14ac:dyDescent="0.15"/>
    <row r="10" spans="1:11" ht="15" customHeight="1" x14ac:dyDescent="0.15">
      <c r="A10" s="7" t="s">
        <v>294</v>
      </c>
    </row>
    <row r="11" spans="1:11" ht="15" customHeight="1" x14ac:dyDescent="0.15">
      <c r="B11" s="19" t="s">
        <v>3</v>
      </c>
      <c r="C11" s="265" t="s">
        <v>4</v>
      </c>
      <c r="D11" s="265"/>
      <c r="E11" s="19" t="s">
        <v>5</v>
      </c>
      <c r="F11" s="19" t="s">
        <v>6</v>
      </c>
      <c r="G11" s="265" t="s">
        <v>7</v>
      </c>
      <c r="H11" s="265"/>
      <c r="I11" s="265"/>
      <c r="J11" s="265" t="s">
        <v>8</v>
      </c>
      <c r="K11" s="265"/>
    </row>
    <row r="12" spans="1:11" ht="30" customHeight="1" x14ac:dyDescent="0.15">
      <c r="B12" s="19" t="s">
        <v>14</v>
      </c>
      <c r="C12" s="265" t="s">
        <v>15</v>
      </c>
      <c r="D12" s="265"/>
      <c r="E12" s="19" t="s">
        <v>16</v>
      </c>
      <c r="F12" s="19" t="s">
        <v>17</v>
      </c>
      <c r="G12" s="265" t="s">
        <v>19</v>
      </c>
      <c r="H12" s="265"/>
      <c r="I12" s="265"/>
      <c r="J12" s="265" t="s">
        <v>22</v>
      </c>
      <c r="K12" s="265"/>
    </row>
    <row r="13" spans="1:11" ht="111.75" customHeight="1" x14ac:dyDescent="0.15">
      <c r="B13" s="24" t="s">
        <v>49</v>
      </c>
      <c r="C13" s="293" t="s">
        <v>177</v>
      </c>
      <c r="D13" s="294"/>
      <c r="E13" s="92">
        <v>0.8</v>
      </c>
      <c r="F13" s="24" t="s">
        <v>51</v>
      </c>
      <c r="G13" s="267" t="s">
        <v>52</v>
      </c>
      <c r="H13" s="267"/>
      <c r="I13" s="267"/>
      <c r="J13" s="268" t="s">
        <v>208</v>
      </c>
      <c r="K13" s="268"/>
    </row>
    <row r="14" spans="1:11" ht="35.25" customHeight="1" x14ac:dyDescent="0.15">
      <c r="B14" s="24" t="s">
        <v>309</v>
      </c>
      <c r="C14" s="293" t="s">
        <v>310</v>
      </c>
      <c r="D14" s="294"/>
      <c r="E14" s="91">
        <f>3200/24</f>
        <v>133.33333333333334</v>
      </c>
      <c r="F14" s="24" t="s">
        <v>311</v>
      </c>
      <c r="G14" s="267" t="s">
        <v>312</v>
      </c>
      <c r="H14" s="267"/>
      <c r="I14" s="267"/>
      <c r="J14" s="268" t="s">
        <v>208</v>
      </c>
      <c r="K14" s="268"/>
    </row>
    <row r="15" spans="1:11" ht="35.25" customHeight="1" x14ac:dyDescent="0.15">
      <c r="B15" s="24" t="s">
        <v>313</v>
      </c>
      <c r="C15" s="293" t="s">
        <v>314</v>
      </c>
      <c r="D15" s="294"/>
      <c r="E15" s="93">
        <v>110</v>
      </c>
      <c r="F15" s="24" t="s">
        <v>311</v>
      </c>
      <c r="G15" s="267" t="s">
        <v>65</v>
      </c>
      <c r="H15" s="267"/>
      <c r="I15" s="267"/>
      <c r="J15" s="268" t="s">
        <v>208</v>
      </c>
      <c r="K15" s="268"/>
    </row>
    <row r="16" spans="1:11" ht="6.75" customHeight="1" x14ac:dyDescent="0.15"/>
    <row r="17" spans="1:10" ht="17.25" customHeight="1" x14ac:dyDescent="0.15">
      <c r="A17" s="25" t="s">
        <v>209</v>
      </c>
      <c r="B17" s="25"/>
    </row>
    <row r="18" spans="1:10" ht="17.25" thickBot="1" x14ac:dyDescent="0.2">
      <c r="B18" s="295" t="s">
        <v>73</v>
      </c>
      <c r="C18" s="296"/>
      <c r="D18" s="26" t="s">
        <v>17</v>
      </c>
    </row>
    <row r="19" spans="1:10" ht="19.5" thickBot="1" x14ac:dyDescent="0.2">
      <c r="B19" s="297">
        <f>ROUNDDOWN('AM5_s1-2_MPS(calc_process)'!G6,0)</f>
        <v>3</v>
      </c>
      <c r="C19" s="298"/>
      <c r="D19" s="94" t="s">
        <v>199</v>
      </c>
    </row>
    <row r="20" spans="1:10" ht="20.100000000000001" customHeight="1" x14ac:dyDescent="0.15">
      <c r="B20" s="28"/>
      <c r="C20" s="28"/>
      <c r="F20" s="29"/>
      <c r="G20" s="29"/>
    </row>
    <row r="21" spans="1:10" ht="15" customHeight="1" x14ac:dyDescent="0.15">
      <c r="A21" s="7" t="s">
        <v>225</v>
      </c>
    </row>
    <row r="22" spans="1:10" ht="15" customHeight="1" x14ac:dyDescent="0.15">
      <c r="B22" s="30" t="s">
        <v>76</v>
      </c>
      <c r="C22" s="72" t="s">
        <v>226</v>
      </c>
      <c r="D22" s="72"/>
      <c r="E22" s="72"/>
      <c r="F22" s="72"/>
      <c r="G22" s="72"/>
      <c r="H22" s="72"/>
      <c r="I22" s="72"/>
      <c r="J22" s="31"/>
    </row>
    <row r="23" spans="1:10" ht="15" customHeight="1" x14ac:dyDescent="0.15">
      <c r="B23" s="30" t="s">
        <v>203</v>
      </c>
      <c r="C23" s="72" t="s">
        <v>211</v>
      </c>
      <c r="D23" s="72"/>
      <c r="E23" s="72"/>
      <c r="F23" s="72"/>
      <c r="G23" s="72"/>
      <c r="H23" s="72"/>
      <c r="I23" s="72"/>
      <c r="J23" s="31"/>
    </row>
    <row r="24" spans="1:10" ht="15" customHeight="1" x14ac:dyDescent="0.15">
      <c r="B24" s="30" t="s">
        <v>27</v>
      </c>
      <c r="C24" s="72" t="s">
        <v>227</v>
      </c>
      <c r="D24" s="72"/>
      <c r="E24" s="72"/>
      <c r="F24" s="72"/>
      <c r="G24" s="72"/>
      <c r="H24" s="72"/>
      <c r="I24" s="72"/>
      <c r="J24" s="31"/>
    </row>
  </sheetData>
  <sheetProtection password="C7C3" sheet="1" objects="1" scenarios="1" formatCells="0" formatRows="0"/>
  <mergeCells count="17">
    <mergeCell ref="C11:D11"/>
    <mergeCell ref="G11:I11"/>
    <mergeCell ref="J11:K11"/>
    <mergeCell ref="C12:D12"/>
    <mergeCell ref="G12:I12"/>
    <mergeCell ref="J12:K12"/>
    <mergeCell ref="C13:D13"/>
    <mergeCell ref="G13:I13"/>
    <mergeCell ref="J13:K13"/>
    <mergeCell ref="C14:D14"/>
    <mergeCell ref="G14:I14"/>
    <mergeCell ref="J14:K14"/>
    <mergeCell ref="C15:D15"/>
    <mergeCell ref="G15:I15"/>
    <mergeCell ref="J15:K15"/>
    <mergeCell ref="B18:C18"/>
    <mergeCell ref="B19:C19"/>
  </mergeCells>
  <phoneticPr fontId="6"/>
  <pageMargins left="0.70866141732283472" right="0.70866141732283472" top="0.74803149606299213" bottom="0.74803149606299213" header="0.31496062992125984" footer="0.31496062992125984"/>
  <pageSetup paperSize="9" scale="58" orientation="landscape" r:id="rId1"/>
  <headerFooter>
    <oddFooter>&amp;C&amp;"Arial,標準"II-1</oddFooter>
  </headerFooter>
  <rowBreaks count="1" manualBreakCount="1">
    <brk id="16" max="10"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tabColor theme="3" tint="0.39997558519241921"/>
    <pageSetUpPr fitToPage="1"/>
  </sheetPr>
  <dimension ref="A1:K22"/>
  <sheetViews>
    <sheetView showGridLines="0" view="pageBreakPreview" zoomScale="80" zoomScaleNormal="100" zoomScaleSheetLayoutView="80" workbookViewId="0"/>
  </sheetViews>
  <sheetFormatPr defaultRowHeight="14.25" x14ac:dyDescent="0.15"/>
  <cols>
    <col min="1" max="4" width="3.625" style="1" customWidth="1"/>
    <col min="5" max="5" width="47.125" style="1" customWidth="1"/>
    <col min="6" max="7" width="12.625" style="1" customWidth="1"/>
    <col min="8" max="8" width="10.875" style="1" customWidth="1"/>
    <col min="9" max="9" width="11.625" style="33" customWidth="1"/>
    <col min="10" max="16384" width="9" style="1"/>
  </cols>
  <sheetData>
    <row r="1" spans="1:11" ht="18" customHeight="1" x14ac:dyDescent="0.15">
      <c r="I1" s="2" t="str">
        <f>'AM5_s1-2_MPS(input)'!K1</f>
        <v>Monitoring Spreadsheet: JCM_ID_AM005_ver02.0</v>
      </c>
    </row>
    <row r="2" spans="1:11" ht="18" customHeight="1" x14ac:dyDescent="0.15">
      <c r="I2" s="3" t="str">
        <f>'AM5_s1-2_MPS(input)'!K2</f>
        <v>Reference Number: ID006</v>
      </c>
    </row>
    <row r="3" spans="1:11" ht="27.75" customHeight="1" x14ac:dyDescent="0.15">
      <c r="A3" s="277" t="s">
        <v>285</v>
      </c>
      <c r="B3" s="277"/>
      <c r="C3" s="277"/>
      <c r="D3" s="277"/>
      <c r="E3" s="277"/>
      <c r="F3" s="277"/>
      <c r="G3" s="277"/>
      <c r="H3" s="277"/>
      <c r="I3" s="277"/>
    </row>
    <row r="4" spans="1:11" ht="11.25" customHeight="1" x14ac:dyDescent="0.15"/>
    <row r="5" spans="1:11" ht="18.75" customHeight="1" thickBot="1" x14ac:dyDescent="0.2">
      <c r="A5" s="34" t="s">
        <v>229</v>
      </c>
      <c r="B5" s="35"/>
      <c r="C5" s="35"/>
      <c r="D5" s="35"/>
      <c r="E5" s="36"/>
      <c r="F5" s="26" t="s">
        <v>230</v>
      </c>
      <c r="G5" s="37" t="s">
        <v>231</v>
      </c>
      <c r="H5" s="26" t="s">
        <v>232</v>
      </c>
      <c r="I5" s="38" t="s">
        <v>85</v>
      </c>
    </row>
    <row r="6" spans="1:11" ht="18.75" customHeight="1" thickBot="1" x14ac:dyDescent="0.2">
      <c r="A6" s="39"/>
      <c r="B6" s="95" t="s">
        <v>315</v>
      </c>
      <c r="C6" s="95"/>
      <c r="D6" s="95"/>
      <c r="E6" s="95"/>
      <c r="F6" s="96"/>
      <c r="G6" s="107">
        <f>G10-G16</f>
        <v>3.3667119617224888</v>
      </c>
      <c r="H6" s="97" t="s">
        <v>316</v>
      </c>
      <c r="I6" s="50" t="s">
        <v>317</v>
      </c>
    </row>
    <row r="7" spans="1:11" ht="18.75" customHeight="1" x14ac:dyDescent="0.15">
      <c r="A7" s="34" t="s">
        <v>234</v>
      </c>
      <c r="B7" s="98"/>
      <c r="C7" s="98"/>
      <c r="D7" s="98"/>
      <c r="E7" s="99"/>
      <c r="F7" s="99"/>
      <c r="G7" s="100"/>
      <c r="H7" s="101"/>
      <c r="I7" s="102"/>
      <c r="J7" s="45"/>
      <c r="K7" s="45"/>
    </row>
    <row r="8" spans="1:11" ht="18.75" customHeight="1" x14ac:dyDescent="0.15">
      <c r="A8" s="44"/>
      <c r="B8" s="278" t="s">
        <v>318</v>
      </c>
      <c r="C8" s="278"/>
      <c r="D8" s="278"/>
      <c r="E8" s="278"/>
      <c r="F8" s="103"/>
      <c r="G8" s="104">
        <f>'AM5_s1-2_MPS(input)'!E15</f>
        <v>110</v>
      </c>
      <c r="H8" s="105" t="s">
        <v>319</v>
      </c>
      <c r="I8" s="50" t="s">
        <v>320</v>
      </c>
      <c r="J8" s="45"/>
      <c r="K8" s="45"/>
    </row>
    <row r="9" spans="1:11" ht="18.75" customHeight="1" thickBot="1" x14ac:dyDescent="0.2">
      <c r="A9" s="34" t="s">
        <v>235</v>
      </c>
      <c r="B9" s="36"/>
      <c r="C9" s="35"/>
      <c r="D9" s="26"/>
      <c r="E9" s="26"/>
      <c r="F9" s="26"/>
      <c r="G9" s="34"/>
      <c r="H9" s="26"/>
      <c r="I9" s="26"/>
    </row>
    <row r="10" spans="1:11" ht="18.75" customHeight="1" thickBot="1" x14ac:dyDescent="0.2">
      <c r="A10" s="46"/>
      <c r="B10" s="52" t="s">
        <v>236</v>
      </c>
      <c r="C10" s="40"/>
      <c r="D10" s="40"/>
      <c r="E10" s="40"/>
      <c r="F10" s="106"/>
      <c r="G10" s="107">
        <f>G11*(G12/G13)*G14</f>
        <v>19.23835406698565</v>
      </c>
      <c r="H10" s="42" t="s">
        <v>233</v>
      </c>
      <c r="I10" s="43" t="s">
        <v>237</v>
      </c>
    </row>
    <row r="11" spans="1:11" ht="33" customHeight="1" x14ac:dyDescent="0.15">
      <c r="A11" s="46"/>
      <c r="B11" s="54"/>
      <c r="C11" s="274" t="s">
        <v>321</v>
      </c>
      <c r="D11" s="275"/>
      <c r="E11" s="276"/>
      <c r="F11" s="47" t="s">
        <v>238</v>
      </c>
      <c r="G11" s="108">
        <f>'AM5_s1-2_MPS(input)'!E8</f>
        <v>19.83955263157895</v>
      </c>
      <c r="H11" s="57" t="s">
        <v>239</v>
      </c>
      <c r="I11" s="43" t="s">
        <v>322</v>
      </c>
    </row>
    <row r="12" spans="1:11" ht="18.75" customHeight="1" x14ac:dyDescent="0.15">
      <c r="A12" s="46"/>
      <c r="B12" s="54"/>
      <c r="C12" s="109" t="s">
        <v>323</v>
      </c>
      <c r="D12" s="109"/>
      <c r="E12" s="109"/>
      <c r="F12" s="47"/>
      <c r="G12" s="110">
        <f>'AM5_s1-2_MPS(input)'!E14</f>
        <v>133.33333333333334</v>
      </c>
      <c r="H12" s="111" t="s">
        <v>319</v>
      </c>
      <c r="I12" s="50" t="s">
        <v>324</v>
      </c>
    </row>
    <row r="13" spans="1:11" ht="18.75" customHeight="1" x14ac:dyDescent="0.15">
      <c r="A13" s="46"/>
      <c r="B13" s="54"/>
      <c r="C13" s="109" t="s">
        <v>318</v>
      </c>
      <c r="D13" s="109"/>
      <c r="E13" s="112"/>
      <c r="F13" s="47"/>
      <c r="G13" s="113">
        <f>'AM5_s1-2_MPS(input)'!E15</f>
        <v>110</v>
      </c>
      <c r="H13" s="105" t="s">
        <v>319</v>
      </c>
      <c r="I13" s="50" t="s">
        <v>320</v>
      </c>
    </row>
    <row r="14" spans="1:11" ht="18.75" customHeight="1" x14ac:dyDescent="0.15">
      <c r="A14" s="39"/>
      <c r="B14" s="65"/>
      <c r="C14" s="59" t="s">
        <v>240</v>
      </c>
      <c r="D14" s="59"/>
      <c r="E14" s="59"/>
      <c r="F14" s="47" t="s">
        <v>238</v>
      </c>
      <c r="G14" s="66">
        <f>'AM5_s1-2_MPS(input)'!E13</f>
        <v>0.8</v>
      </c>
      <c r="H14" s="62" t="s">
        <v>241</v>
      </c>
      <c r="I14" s="43" t="s">
        <v>242</v>
      </c>
    </row>
    <row r="15" spans="1:11" ht="18.75" customHeight="1" thickBot="1" x14ac:dyDescent="0.2">
      <c r="A15" s="34" t="s">
        <v>243</v>
      </c>
      <c r="B15" s="35"/>
      <c r="C15" s="35"/>
      <c r="D15" s="35"/>
      <c r="E15" s="36"/>
      <c r="F15" s="26"/>
      <c r="G15" s="34"/>
      <c r="H15" s="26"/>
      <c r="I15" s="26"/>
    </row>
    <row r="16" spans="1:11" ht="18.75" customHeight="1" thickBot="1" x14ac:dyDescent="0.2">
      <c r="A16" s="46"/>
      <c r="B16" s="67" t="s">
        <v>244</v>
      </c>
      <c r="C16" s="68"/>
      <c r="D16" s="68"/>
      <c r="E16" s="68"/>
      <c r="F16" s="106"/>
      <c r="G16" s="107">
        <f>G17*G18</f>
        <v>15.871642105263161</v>
      </c>
      <c r="H16" s="42" t="s">
        <v>233</v>
      </c>
      <c r="I16" s="43" t="s">
        <v>245</v>
      </c>
    </row>
    <row r="17" spans="1:9" ht="33" customHeight="1" x14ac:dyDescent="0.15">
      <c r="A17" s="46"/>
      <c r="B17" s="54"/>
      <c r="C17" s="274" t="s">
        <v>321</v>
      </c>
      <c r="D17" s="275"/>
      <c r="E17" s="276"/>
      <c r="F17" s="47" t="s">
        <v>238</v>
      </c>
      <c r="G17" s="114">
        <f>'AM5_s1-2_MPS(input)'!E8</f>
        <v>19.83955263157895</v>
      </c>
      <c r="H17" s="57" t="s">
        <v>239</v>
      </c>
      <c r="I17" s="43" t="s">
        <v>322</v>
      </c>
    </row>
    <row r="18" spans="1:9" ht="18.75" customHeight="1" x14ac:dyDescent="0.15">
      <c r="A18" s="39"/>
      <c r="B18" s="65"/>
      <c r="C18" s="71" t="s">
        <v>240</v>
      </c>
      <c r="D18" s="71"/>
      <c r="E18" s="71"/>
      <c r="F18" s="70" t="s">
        <v>238</v>
      </c>
      <c r="G18" s="73">
        <f>'AM5_s1-2_MPS(input)'!E13</f>
        <v>0.8</v>
      </c>
      <c r="H18" s="62" t="s">
        <v>241</v>
      </c>
      <c r="I18" s="43" t="s">
        <v>242</v>
      </c>
    </row>
    <row r="19" spans="1:9" ht="14.25" customHeight="1" x14ac:dyDescent="0.15">
      <c r="A19" s="74"/>
      <c r="B19" s="74"/>
      <c r="C19" s="74"/>
      <c r="D19" s="74"/>
      <c r="E19" s="115"/>
      <c r="F19" s="76"/>
      <c r="G19" s="77"/>
      <c r="H19" s="77"/>
      <c r="I19" s="78"/>
    </row>
    <row r="20" spans="1:9" ht="21.75" customHeight="1" x14ac:dyDescent="0.15">
      <c r="E20" s="74" t="s">
        <v>246</v>
      </c>
      <c r="F20" s="28"/>
    </row>
    <row r="21" spans="1:9" ht="21.75" customHeight="1" x14ac:dyDescent="0.15">
      <c r="E21" s="116" t="s">
        <v>318</v>
      </c>
      <c r="F21" s="117">
        <v>110</v>
      </c>
      <c r="G21" s="118" t="s">
        <v>319</v>
      </c>
      <c r="H21" s="74"/>
    </row>
    <row r="22" spans="1:9" s="33" customFormat="1" x14ac:dyDescent="0.15">
      <c r="E22" s="74"/>
      <c r="F22" s="74"/>
      <c r="G22" s="74"/>
      <c r="H22" s="74"/>
    </row>
  </sheetData>
  <sheetProtection password="C7C3" sheet="1" objects="1" scenarios="1"/>
  <mergeCells count="4">
    <mergeCell ref="A3:I3"/>
    <mergeCell ref="B8:E8"/>
    <mergeCell ref="C11:E11"/>
    <mergeCell ref="C17:E17"/>
  </mergeCells>
  <phoneticPr fontId="6"/>
  <pageMargins left="0.70866141732283472" right="0.70866141732283472" top="0.74803149606299213" bottom="0.74803149606299213" header="0.31496062992125984" footer="0.31496062992125984"/>
  <pageSetup paperSize="9" fitToHeight="0" orientation="landscape" r:id="rId1"/>
  <headerFooter>
    <oddFooter>&amp;C&amp;"Arial,標準"II-2</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tabColor theme="3" tint="0.39997558519241921"/>
  </sheetPr>
  <dimension ref="A1:C12"/>
  <sheetViews>
    <sheetView showGridLines="0" view="pageBreakPreview" zoomScale="85" zoomScaleNormal="80" zoomScaleSheetLayoutView="85" workbookViewId="0"/>
  </sheetViews>
  <sheetFormatPr defaultRowHeight="13.5" x14ac:dyDescent="0.15"/>
  <cols>
    <col min="1" max="1" width="3.625" style="82" customWidth="1"/>
    <col min="2" max="2" width="36.375" style="82" customWidth="1"/>
    <col min="3" max="3" width="49.125" style="82" customWidth="1"/>
    <col min="4" max="256" width="9" style="82"/>
    <col min="257" max="257" width="3.625" style="82" customWidth="1"/>
    <col min="258" max="258" width="36.375" style="82" customWidth="1"/>
    <col min="259" max="259" width="49.125" style="82" customWidth="1"/>
    <col min="260" max="512" width="9" style="82"/>
    <col min="513" max="513" width="3.625" style="82" customWidth="1"/>
    <col min="514" max="514" width="36.375" style="82" customWidth="1"/>
    <col min="515" max="515" width="49.125" style="82" customWidth="1"/>
    <col min="516" max="768" width="9" style="82"/>
    <col min="769" max="769" width="3.625" style="82" customWidth="1"/>
    <col min="770" max="770" width="36.375" style="82" customWidth="1"/>
    <col min="771" max="771" width="49.125" style="82" customWidth="1"/>
    <col min="772" max="1024" width="9" style="82"/>
    <col min="1025" max="1025" width="3.625" style="82" customWidth="1"/>
    <col min="1026" max="1026" width="36.375" style="82" customWidth="1"/>
    <col min="1027" max="1027" width="49.125" style="82" customWidth="1"/>
    <col min="1028" max="1280" width="9" style="82"/>
    <col min="1281" max="1281" width="3.625" style="82" customWidth="1"/>
    <col min="1282" max="1282" width="36.375" style="82" customWidth="1"/>
    <col min="1283" max="1283" width="49.125" style="82" customWidth="1"/>
    <col min="1284" max="1536" width="9" style="82"/>
    <col min="1537" max="1537" width="3.625" style="82" customWidth="1"/>
    <col min="1538" max="1538" width="36.375" style="82" customWidth="1"/>
    <col min="1539" max="1539" width="49.125" style="82" customWidth="1"/>
    <col min="1540" max="1792" width="9" style="82"/>
    <col min="1793" max="1793" width="3.625" style="82" customWidth="1"/>
    <col min="1794" max="1794" width="36.375" style="82" customWidth="1"/>
    <col min="1795" max="1795" width="49.125" style="82" customWidth="1"/>
    <col min="1796" max="2048" width="9" style="82"/>
    <col min="2049" max="2049" width="3.625" style="82" customWidth="1"/>
    <col min="2050" max="2050" width="36.375" style="82" customWidth="1"/>
    <col min="2051" max="2051" width="49.125" style="82" customWidth="1"/>
    <col min="2052" max="2304" width="9" style="82"/>
    <col min="2305" max="2305" width="3.625" style="82" customWidth="1"/>
    <col min="2306" max="2306" width="36.375" style="82" customWidth="1"/>
    <col min="2307" max="2307" width="49.125" style="82" customWidth="1"/>
    <col min="2308" max="2560" width="9" style="82"/>
    <col min="2561" max="2561" width="3.625" style="82" customWidth="1"/>
    <col min="2562" max="2562" width="36.375" style="82" customWidth="1"/>
    <col min="2563" max="2563" width="49.125" style="82" customWidth="1"/>
    <col min="2564" max="2816" width="9" style="82"/>
    <col min="2817" max="2817" width="3.625" style="82" customWidth="1"/>
    <col min="2818" max="2818" width="36.375" style="82" customWidth="1"/>
    <col min="2819" max="2819" width="49.125" style="82" customWidth="1"/>
    <col min="2820" max="3072" width="9" style="82"/>
    <col min="3073" max="3073" width="3.625" style="82" customWidth="1"/>
    <col min="3074" max="3074" width="36.375" style="82" customWidth="1"/>
    <col min="3075" max="3075" width="49.125" style="82" customWidth="1"/>
    <col min="3076" max="3328" width="9" style="82"/>
    <col min="3329" max="3329" width="3.625" style="82" customWidth="1"/>
    <col min="3330" max="3330" width="36.375" style="82" customWidth="1"/>
    <col min="3331" max="3331" width="49.125" style="82" customWidth="1"/>
    <col min="3332" max="3584" width="9" style="82"/>
    <col min="3585" max="3585" width="3.625" style="82" customWidth="1"/>
    <col min="3586" max="3586" width="36.375" style="82" customWidth="1"/>
    <col min="3587" max="3587" width="49.125" style="82" customWidth="1"/>
    <col min="3588" max="3840" width="9" style="82"/>
    <col min="3841" max="3841" width="3.625" style="82" customWidth="1"/>
    <col min="3842" max="3842" width="36.375" style="82" customWidth="1"/>
    <col min="3843" max="3843" width="49.125" style="82" customWidth="1"/>
    <col min="3844" max="4096" width="9" style="82"/>
    <col min="4097" max="4097" width="3.625" style="82" customWidth="1"/>
    <col min="4098" max="4098" width="36.375" style="82" customWidth="1"/>
    <col min="4099" max="4099" width="49.125" style="82" customWidth="1"/>
    <col min="4100" max="4352" width="9" style="82"/>
    <col min="4353" max="4353" width="3.625" style="82" customWidth="1"/>
    <col min="4354" max="4354" width="36.375" style="82" customWidth="1"/>
    <col min="4355" max="4355" width="49.125" style="82" customWidth="1"/>
    <col min="4356" max="4608" width="9" style="82"/>
    <col min="4609" max="4609" width="3.625" style="82" customWidth="1"/>
    <col min="4610" max="4610" width="36.375" style="82" customWidth="1"/>
    <col min="4611" max="4611" width="49.125" style="82" customWidth="1"/>
    <col min="4612" max="4864" width="9" style="82"/>
    <col min="4865" max="4865" width="3.625" style="82" customWidth="1"/>
    <col min="4866" max="4866" width="36.375" style="82" customWidth="1"/>
    <col min="4867" max="4867" width="49.125" style="82" customWidth="1"/>
    <col min="4868" max="5120" width="9" style="82"/>
    <col min="5121" max="5121" width="3.625" style="82" customWidth="1"/>
    <col min="5122" max="5122" width="36.375" style="82" customWidth="1"/>
    <col min="5123" max="5123" width="49.125" style="82" customWidth="1"/>
    <col min="5124" max="5376" width="9" style="82"/>
    <col min="5377" max="5377" width="3.625" style="82" customWidth="1"/>
    <col min="5378" max="5378" width="36.375" style="82" customWidth="1"/>
    <col min="5379" max="5379" width="49.125" style="82" customWidth="1"/>
    <col min="5380" max="5632" width="9" style="82"/>
    <col min="5633" max="5633" width="3.625" style="82" customWidth="1"/>
    <col min="5634" max="5634" width="36.375" style="82" customWidth="1"/>
    <col min="5635" max="5635" width="49.125" style="82" customWidth="1"/>
    <col min="5636" max="5888" width="9" style="82"/>
    <col min="5889" max="5889" width="3.625" style="82" customWidth="1"/>
    <col min="5890" max="5890" width="36.375" style="82" customWidth="1"/>
    <col min="5891" max="5891" width="49.125" style="82" customWidth="1"/>
    <col min="5892" max="6144" width="9" style="82"/>
    <col min="6145" max="6145" width="3.625" style="82" customWidth="1"/>
    <col min="6146" max="6146" width="36.375" style="82" customWidth="1"/>
    <col min="6147" max="6147" width="49.125" style="82" customWidth="1"/>
    <col min="6148" max="6400" width="9" style="82"/>
    <col min="6401" max="6401" width="3.625" style="82" customWidth="1"/>
    <col min="6402" max="6402" width="36.375" style="82" customWidth="1"/>
    <col min="6403" max="6403" width="49.125" style="82" customWidth="1"/>
    <col min="6404" max="6656" width="9" style="82"/>
    <col min="6657" max="6657" width="3.625" style="82" customWidth="1"/>
    <col min="6658" max="6658" width="36.375" style="82" customWidth="1"/>
    <col min="6659" max="6659" width="49.125" style="82" customWidth="1"/>
    <col min="6660" max="6912" width="9" style="82"/>
    <col min="6913" max="6913" width="3.625" style="82" customWidth="1"/>
    <col min="6914" max="6914" width="36.375" style="82" customWidth="1"/>
    <col min="6915" max="6915" width="49.125" style="82" customWidth="1"/>
    <col min="6916" max="7168" width="9" style="82"/>
    <col min="7169" max="7169" width="3.625" style="82" customWidth="1"/>
    <col min="7170" max="7170" width="36.375" style="82" customWidth="1"/>
    <col min="7171" max="7171" width="49.125" style="82" customWidth="1"/>
    <col min="7172" max="7424" width="9" style="82"/>
    <col min="7425" max="7425" width="3.625" style="82" customWidth="1"/>
    <col min="7426" max="7426" width="36.375" style="82" customWidth="1"/>
    <col min="7427" max="7427" width="49.125" style="82" customWidth="1"/>
    <col min="7428" max="7680" width="9" style="82"/>
    <col min="7681" max="7681" width="3.625" style="82" customWidth="1"/>
    <col min="7682" max="7682" width="36.375" style="82" customWidth="1"/>
    <col min="7683" max="7683" width="49.125" style="82" customWidth="1"/>
    <col min="7684" max="7936" width="9" style="82"/>
    <col min="7937" max="7937" width="3.625" style="82" customWidth="1"/>
    <col min="7938" max="7938" width="36.375" style="82" customWidth="1"/>
    <col min="7939" max="7939" width="49.125" style="82" customWidth="1"/>
    <col min="7940" max="8192" width="9" style="82"/>
    <col min="8193" max="8193" width="3.625" style="82" customWidth="1"/>
    <col min="8194" max="8194" width="36.375" style="82" customWidth="1"/>
    <col min="8195" max="8195" width="49.125" style="82" customWidth="1"/>
    <col min="8196" max="8448" width="9" style="82"/>
    <col min="8449" max="8449" width="3.625" style="82" customWidth="1"/>
    <col min="8450" max="8450" width="36.375" style="82" customWidth="1"/>
    <col min="8451" max="8451" width="49.125" style="82" customWidth="1"/>
    <col min="8452" max="8704" width="9" style="82"/>
    <col min="8705" max="8705" width="3.625" style="82" customWidth="1"/>
    <col min="8706" max="8706" width="36.375" style="82" customWidth="1"/>
    <col min="8707" max="8707" width="49.125" style="82" customWidth="1"/>
    <col min="8708" max="8960" width="9" style="82"/>
    <col min="8961" max="8961" width="3.625" style="82" customWidth="1"/>
    <col min="8962" max="8962" width="36.375" style="82" customWidth="1"/>
    <col min="8963" max="8963" width="49.125" style="82" customWidth="1"/>
    <col min="8964" max="9216" width="9" style="82"/>
    <col min="9217" max="9217" width="3.625" style="82" customWidth="1"/>
    <col min="9218" max="9218" width="36.375" style="82" customWidth="1"/>
    <col min="9219" max="9219" width="49.125" style="82" customWidth="1"/>
    <col min="9220" max="9472" width="9" style="82"/>
    <col min="9473" max="9473" width="3.625" style="82" customWidth="1"/>
    <col min="9474" max="9474" width="36.375" style="82" customWidth="1"/>
    <col min="9475" max="9475" width="49.125" style="82" customWidth="1"/>
    <col min="9476" max="9728" width="9" style="82"/>
    <col min="9729" max="9729" width="3.625" style="82" customWidth="1"/>
    <col min="9730" max="9730" width="36.375" style="82" customWidth="1"/>
    <col min="9731" max="9731" width="49.125" style="82" customWidth="1"/>
    <col min="9732" max="9984" width="9" style="82"/>
    <col min="9985" max="9985" width="3.625" style="82" customWidth="1"/>
    <col min="9986" max="9986" width="36.375" style="82" customWidth="1"/>
    <col min="9987" max="9987" width="49.125" style="82" customWidth="1"/>
    <col min="9988" max="10240" width="9" style="82"/>
    <col min="10241" max="10241" width="3.625" style="82" customWidth="1"/>
    <col min="10242" max="10242" width="36.375" style="82" customWidth="1"/>
    <col min="10243" max="10243" width="49.125" style="82" customWidth="1"/>
    <col min="10244" max="10496" width="9" style="82"/>
    <col min="10497" max="10497" width="3.625" style="82" customWidth="1"/>
    <col min="10498" max="10498" width="36.375" style="82" customWidth="1"/>
    <col min="10499" max="10499" width="49.125" style="82" customWidth="1"/>
    <col min="10500" max="10752" width="9" style="82"/>
    <col min="10753" max="10753" width="3.625" style="82" customWidth="1"/>
    <col min="10754" max="10754" width="36.375" style="82" customWidth="1"/>
    <col min="10755" max="10755" width="49.125" style="82" customWidth="1"/>
    <col min="10756" max="11008" width="9" style="82"/>
    <col min="11009" max="11009" width="3.625" style="82" customWidth="1"/>
    <col min="11010" max="11010" width="36.375" style="82" customWidth="1"/>
    <col min="11011" max="11011" width="49.125" style="82" customWidth="1"/>
    <col min="11012" max="11264" width="9" style="82"/>
    <col min="11265" max="11265" width="3.625" style="82" customWidth="1"/>
    <col min="11266" max="11266" width="36.375" style="82" customWidth="1"/>
    <col min="11267" max="11267" width="49.125" style="82" customWidth="1"/>
    <col min="11268" max="11520" width="9" style="82"/>
    <col min="11521" max="11521" width="3.625" style="82" customWidth="1"/>
    <col min="11522" max="11522" width="36.375" style="82" customWidth="1"/>
    <col min="11523" max="11523" width="49.125" style="82" customWidth="1"/>
    <col min="11524" max="11776" width="9" style="82"/>
    <col min="11777" max="11777" width="3.625" style="82" customWidth="1"/>
    <col min="11778" max="11778" width="36.375" style="82" customWidth="1"/>
    <col min="11779" max="11779" width="49.125" style="82" customWidth="1"/>
    <col min="11780" max="12032" width="9" style="82"/>
    <col min="12033" max="12033" width="3.625" style="82" customWidth="1"/>
    <col min="12034" max="12034" width="36.375" style="82" customWidth="1"/>
    <col min="12035" max="12035" width="49.125" style="82" customWidth="1"/>
    <col min="12036" max="12288" width="9" style="82"/>
    <col min="12289" max="12289" width="3.625" style="82" customWidth="1"/>
    <col min="12290" max="12290" width="36.375" style="82" customWidth="1"/>
    <col min="12291" max="12291" width="49.125" style="82" customWidth="1"/>
    <col min="12292" max="12544" width="9" style="82"/>
    <col min="12545" max="12545" width="3.625" style="82" customWidth="1"/>
    <col min="12546" max="12546" width="36.375" style="82" customWidth="1"/>
    <col min="12547" max="12547" width="49.125" style="82" customWidth="1"/>
    <col min="12548" max="12800" width="9" style="82"/>
    <col min="12801" max="12801" width="3.625" style="82" customWidth="1"/>
    <col min="12802" max="12802" width="36.375" style="82" customWidth="1"/>
    <col min="12803" max="12803" width="49.125" style="82" customWidth="1"/>
    <col min="12804" max="13056" width="9" style="82"/>
    <col min="13057" max="13057" width="3.625" style="82" customWidth="1"/>
    <col min="13058" max="13058" width="36.375" style="82" customWidth="1"/>
    <col min="13059" max="13059" width="49.125" style="82" customWidth="1"/>
    <col min="13060" max="13312" width="9" style="82"/>
    <col min="13313" max="13313" width="3.625" style="82" customWidth="1"/>
    <col min="13314" max="13314" width="36.375" style="82" customWidth="1"/>
    <col min="13315" max="13315" width="49.125" style="82" customWidth="1"/>
    <col min="13316" max="13568" width="9" style="82"/>
    <col min="13569" max="13569" width="3.625" style="82" customWidth="1"/>
    <col min="13570" max="13570" width="36.375" style="82" customWidth="1"/>
    <col min="13571" max="13571" width="49.125" style="82" customWidth="1"/>
    <col min="13572" max="13824" width="9" style="82"/>
    <col min="13825" max="13825" width="3.625" style="82" customWidth="1"/>
    <col min="13826" max="13826" width="36.375" style="82" customWidth="1"/>
    <col min="13827" max="13827" width="49.125" style="82" customWidth="1"/>
    <col min="13828" max="14080" width="9" style="82"/>
    <col min="14081" max="14081" width="3.625" style="82" customWidth="1"/>
    <col min="14082" max="14082" width="36.375" style="82" customWidth="1"/>
    <col min="14083" max="14083" width="49.125" style="82" customWidth="1"/>
    <col min="14084" max="14336" width="9" style="82"/>
    <col min="14337" max="14337" width="3.625" style="82" customWidth="1"/>
    <col min="14338" max="14338" width="36.375" style="82" customWidth="1"/>
    <col min="14339" max="14339" width="49.125" style="82" customWidth="1"/>
    <col min="14340" max="14592" width="9" style="82"/>
    <col min="14593" max="14593" width="3.625" style="82" customWidth="1"/>
    <col min="14594" max="14594" width="36.375" style="82" customWidth="1"/>
    <col min="14595" max="14595" width="49.125" style="82" customWidth="1"/>
    <col min="14596" max="14848" width="9" style="82"/>
    <col min="14849" max="14849" width="3.625" style="82" customWidth="1"/>
    <col min="14850" max="14850" width="36.375" style="82" customWidth="1"/>
    <col min="14851" max="14851" width="49.125" style="82" customWidth="1"/>
    <col min="14852" max="15104" width="9" style="82"/>
    <col min="15105" max="15105" width="3.625" style="82" customWidth="1"/>
    <col min="15106" max="15106" width="36.375" style="82" customWidth="1"/>
    <col min="15107" max="15107" width="49.125" style="82" customWidth="1"/>
    <col min="15108" max="15360" width="9" style="82"/>
    <col min="15361" max="15361" width="3.625" style="82" customWidth="1"/>
    <col min="15362" max="15362" width="36.375" style="82" customWidth="1"/>
    <col min="15363" max="15363" width="49.125" style="82" customWidth="1"/>
    <col min="15364" max="15616" width="9" style="82"/>
    <col min="15617" max="15617" width="3.625" style="82" customWidth="1"/>
    <col min="15618" max="15618" width="36.375" style="82" customWidth="1"/>
    <col min="15619" max="15619" width="49.125" style="82" customWidth="1"/>
    <col min="15620" max="15872" width="9" style="82"/>
    <col min="15873" max="15873" width="3.625" style="82" customWidth="1"/>
    <col min="15874" max="15874" width="36.375" style="82" customWidth="1"/>
    <col min="15875" max="15875" width="49.125" style="82" customWidth="1"/>
    <col min="15876" max="16128" width="9" style="82"/>
    <col min="16129" max="16129" width="3.625" style="82" customWidth="1"/>
    <col min="16130" max="16130" width="36.375" style="82" customWidth="1"/>
    <col min="16131" max="16131" width="49.125" style="82" customWidth="1"/>
    <col min="16132" max="16384" width="9" style="82"/>
  </cols>
  <sheetData>
    <row r="1" spans="1:3" ht="18" customHeight="1" x14ac:dyDescent="0.15">
      <c r="C1" s="2" t="str">
        <f>'AM5_s1-2_MPS(input)'!K1</f>
        <v>Monitoring Spreadsheet: JCM_ID_AM005_ver02.0</v>
      </c>
    </row>
    <row r="2" spans="1:3" ht="18" customHeight="1" x14ac:dyDescent="0.15">
      <c r="C2" s="3" t="str">
        <f>'AM5_s1-2_MPS(input)'!K2</f>
        <v>Reference Number: ID006</v>
      </c>
    </row>
    <row r="3" spans="1:3" ht="24" customHeight="1" x14ac:dyDescent="0.15">
      <c r="A3" s="279" t="s">
        <v>214</v>
      </c>
      <c r="B3" s="279"/>
      <c r="C3" s="279"/>
    </row>
    <row r="5" spans="1:3" ht="21" customHeight="1" x14ac:dyDescent="0.15">
      <c r="B5" s="19" t="s">
        <v>121</v>
      </c>
      <c r="C5" s="19" t="s">
        <v>215</v>
      </c>
    </row>
    <row r="6" spans="1:3" ht="84.95" customHeight="1" x14ac:dyDescent="0.15">
      <c r="B6" s="83" t="s">
        <v>216</v>
      </c>
      <c r="C6" s="83" t="s">
        <v>217</v>
      </c>
    </row>
    <row r="7" spans="1:3" ht="84.95" customHeight="1" x14ac:dyDescent="0.15">
      <c r="B7" s="83" t="s">
        <v>218</v>
      </c>
      <c r="C7" s="83" t="s">
        <v>219</v>
      </c>
    </row>
    <row r="8" spans="1:3" ht="84.95" customHeight="1" x14ac:dyDescent="0.15">
      <c r="B8" s="83" t="s">
        <v>220</v>
      </c>
      <c r="C8" s="83" t="s">
        <v>221</v>
      </c>
    </row>
    <row r="9" spans="1:3" ht="84.95" customHeight="1" x14ac:dyDescent="0.15">
      <c r="B9" s="83" t="s">
        <v>222</v>
      </c>
      <c r="C9" s="83" t="s">
        <v>223</v>
      </c>
    </row>
    <row r="10" spans="1:3" ht="84.95" customHeight="1" x14ac:dyDescent="0.15">
      <c r="B10" s="83" t="s">
        <v>224</v>
      </c>
      <c r="C10" s="83" t="s">
        <v>325</v>
      </c>
    </row>
    <row r="11" spans="1:3" ht="54" customHeight="1" x14ac:dyDescent="0.15">
      <c r="B11" s="84"/>
      <c r="C11" s="84"/>
    </row>
    <row r="12" spans="1:3" ht="54" customHeight="1" x14ac:dyDescent="0.15">
      <c r="B12" s="84"/>
      <c r="C12" s="84"/>
    </row>
  </sheetData>
  <sheetProtection password="C7C3" sheet="1" objects="1" scenarios="1" formatCells="0" formatRows="0" insertRows="0"/>
  <mergeCells count="1">
    <mergeCell ref="A3:C3"/>
  </mergeCells>
  <phoneticPr fontId="6"/>
  <pageMargins left="0.70866141732283472" right="0.70866141732283472" top="0.74803149606299213" bottom="0.74803149606299213" header="0.31496062992125984" footer="0.31496062992125984"/>
  <pageSetup paperSize="9" orientation="portrait" r:id="rId1"/>
  <headerFooter>
    <oddFooter>&amp;C&amp;"Arial,標準"II-3</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23</vt:i4>
      </vt:variant>
      <vt:variant>
        <vt:lpstr>名前付き一覧</vt:lpstr>
      </vt:variant>
      <vt:variant>
        <vt:i4>19</vt:i4>
      </vt:variant>
    </vt:vector>
  </HeadingPairs>
  <TitlesOfParts>
    <vt:vector size="42" baseType="lpstr">
      <vt:lpstr>Contents</vt:lpstr>
      <vt:lpstr>AM4_MPS(input)</vt:lpstr>
      <vt:lpstr>AM4_MPS(calc_process)</vt:lpstr>
      <vt:lpstr>AM4_MSS</vt:lpstr>
      <vt:lpstr>AM4_MRS(input)</vt:lpstr>
      <vt:lpstr>AM4_MRS(calc_process)</vt:lpstr>
      <vt:lpstr>AM5_s1-2_MPS(input)</vt:lpstr>
      <vt:lpstr>AM5_s1-2_MPS(calc_process)</vt:lpstr>
      <vt:lpstr>AM5_s1-2_MSS</vt:lpstr>
      <vt:lpstr>AM5_s1-2_MRS(input)</vt:lpstr>
      <vt:lpstr>AM5_s1-2_MRS(calc_process)</vt:lpstr>
      <vt:lpstr>AM5_s3-12_MPS(input)</vt:lpstr>
      <vt:lpstr>AM5_s3-12_MPS(calc_process)</vt:lpstr>
      <vt:lpstr>AM5_s3-12_MSS</vt:lpstr>
      <vt:lpstr>AM5_s3-12_MRS(input)</vt:lpstr>
      <vt:lpstr>AM5_s3-12_MRS(calc_process)</vt:lpstr>
      <vt:lpstr>AM8_MPS(input_fridge)</vt:lpstr>
      <vt:lpstr>AM8_MPS(input_freezer)</vt:lpstr>
      <vt:lpstr>AM8_MPS(calc_process)</vt:lpstr>
      <vt:lpstr>AM8_MSS</vt:lpstr>
      <vt:lpstr>AM8_MRS(input_fridge)</vt:lpstr>
      <vt:lpstr>AM8_MRS(input_freezer)</vt:lpstr>
      <vt:lpstr>AM8_MRS(calc_process)</vt:lpstr>
      <vt:lpstr>COP</vt:lpstr>
      <vt:lpstr>EE_freezer</vt:lpstr>
      <vt:lpstr>'AM4_MPS(calc_process)'!Print_Area</vt:lpstr>
      <vt:lpstr>'AM4_MPS(input)'!Print_Area</vt:lpstr>
      <vt:lpstr>'AM4_MRS(calc_process)'!Print_Area</vt:lpstr>
      <vt:lpstr>'AM4_MRS(input)'!Print_Area</vt:lpstr>
      <vt:lpstr>'AM5_s1-2_MPS(calc_process)'!Print_Area</vt:lpstr>
      <vt:lpstr>'AM5_s1-2_MPS(input)'!Print_Area</vt:lpstr>
      <vt:lpstr>'AM5_s1-2_MRS(calc_process)'!Print_Area</vt:lpstr>
      <vt:lpstr>'AM5_s1-2_MRS(input)'!Print_Area</vt:lpstr>
      <vt:lpstr>'AM5_s3-12_MPS(calc_process)'!Print_Area</vt:lpstr>
      <vt:lpstr>'AM5_s3-12_MPS(input)'!Print_Area</vt:lpstr>
      <vt:lpstr>'AM5_s3-12_MRS(calc_process)'!Print_Area</vt:lpstr>
      <vt:lpstr>'AM5_s3-12_MRS(input)'!Print_Area</vt:lpstr>
      <vt:lpstr>'AM8_MPS(input_freezer)'!Print_Area</vt:lpstr>
      <vt:lpstr>'AM8_MPS(input_fridge)'!Print_Area</vt:lpstr>
      <vt:lpstr>'AM8_MRS(input_freezer)'!Print_Area</vt:lpstr>
      <vt:lpstr>'AM8_MRS(input_fridge)'!Print_Area</vt:lpstr>
      <vt:lpstr>Contents!Print_Area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2016-02-24T05:20:59Z</cp:lastPrinted>
  <dcterms:created xsi:type="dcterms:W3CDTF">2015-11-30T03:33:24Z</dcterms:created>
  <dcterms:modified xsi:type="dcterms:W3CDTF">2017-08-02T11:05:27Z</dcterms:modified>
</cp:coreProperties>
</file>