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ishikat\Desktop\"/>
    </mc:Choice>
  </mc:AlternateContent>
  <workbookProtection workbookAlgorithmName="SHA-512" workbookHashValue="s6o3kH8/F1pe2E7u23Pxo7hzNZoChWaZaO3wKxwhTNmrXWYh67ZP/ai349dx4ZKgFPKFN/dZts258erfph5F8w==" workbookSaltValue="xrMj44K6djCF6ldgqrXjAA==" workbookSpinCount="100000" lockStructure="1"/>
  <bookViews>
    <workbookView xWindow="0" yWindow="0" windowWidth="28800" windowHeight="12210" tabRatio="932"/>
  </bookViews>
  <sheets>
    <sheet name="MPS(input)" sheetId="30" r:id="rId1"/>
    <sheet name="MPS(calc_process)" sheetId="31" r:id="rId2"/>
    <sheet name="MSS" sheetId="33" r:id="rId3"/>
    <sheet name="MRS(input)" sheetId="36" r:id="rId4"/>
    <sheet name="MRS(calc_process)" sheetId="35" r:id="rId5"/>
    <sheet name="MPS(input) (2)" sheetId="37" r:id="rId6"/>
    <sheet name="MPS(calc_process) (2)" sheetId="38" r:id="rId7"/>
    <sheet name="MSS (2)" sheetId="39" r:id="rId8"/>
    <sheet name="MRS(input) (2)" sheetId="40" r:id="rId9"/>
    <sheet name="MRS(calc_process) (2)" sheetId="41" r:id="rId10"/>
    <sheet name="MPS(input) (3)" sheetId="42" r:id="rId11"/>
    <sheet name="MPS(calc_process) (3)" sheetId="43" r:id="rId12"/>
    <sheet name="MSS (3)" sheetId="44" r:id="rId13"/>
    <sheet name="MRS(input) (3)" sheetId="45" r:id="rId14"/>
    <sheet name="MRS(calc_process) (3)" sheetId="46" r:id="rId15"/>
    <sheet name="MPS(input) (4)" sheetId="47" r:id="rId16"/>
    <sheet name="MPS(calc_process) (4)" sheetId="48" r:id="rId17"/>
    <sheet name="MSS (4)" sheetId="49" r:id="rId18"/>
    <sheet name="MRS(input) (4)" sheetId="50" r:id="rId19"/>
    <sheet name="MRS(calc_process) (4)" sheetId="51" r:id="rId20"/>
    <sheet name="MPS(input) (5)" sheetId="52" r:id="rId21"/>
    <sheet name="MPS(calc_process) (5)" sheetId="53" r:id="rId22"/>
    <sheet name="MSS (5)" sheetId="54" r:id="rId23"/>
    <sheet name="MRS(input) (5)" sheetId="55" r:id="rId24"/>
    <sheet name="MRS(calc_process) (5)" sheetId="56" r:id="rId25"/>
  </sheets>
  <definedNames>
    <definedName name="_xlnm.Print_Area" localSheetId="1">'MPS(calc_process)'!$A$1:$I$37</definedName>
    <definedName name="_xlnm.Print_Area" localSheetId="6">'MPS(calc_process) (2)'!$A$1:$I$37</definedName>
    <definedName name="_xlnm.Print_Area" localSheetId="11">'MPS(calc_process) (3)'!$A$1:$I$37</definedName>
    <definedName name="_xlnm.Print_Area" localSheetId="16">'MPS(calc_process) (4)'!$A$1:$I$37</definedName>
    <definedName name="_xlnm.Print_Area" localSheetId="21">'MPS(calc_process) (5)'!$A$1:$I$37</definedName>
    <definedName name="_xlnm.Print_Area" localSheetId="0">'MPS(input)'!$A$1:$K$31</definedName>
    <definedName name="_xlnm.Print_Area" localSheetId="5">'MPS(input) (2)'!$A$1:$K$31</definedName>
    <definedName name="_xlnm.Print_Area" localSheetId="10">'MPS(input) (3)'!$A$1:$K$31</definedName>
    <definedName name="_xlnm.Print_Area" localSheetId="15">'MPS(input) (4)'!$A$1:$K$31</definedName>
    <definedName name="_xlnm.Print_Area" localSheetId="20">'MPS(input) (5)'!$A$1:$K$31</definedName>
    <definedName name="_xlnm.Print_Area" localSheetId="4">'MRS(calc_process)'!$A$1:$I$37</definedName>
    <definedName name="_xlnm.Print_Area" localSheetId="9">'MRS(calc_process) (2)'!$A$1:$I$37</definedName>
    <definedName name="_xlnm.Print_Area" localSheetId="14">'MRS(calc_process) (3)'!$A$1:$I$37</definedName>
    <definedName name="_xlnm.Print_Area" localSheetId="19">'MRS(calc_process) (4)'!$A$1:$I$37</definedName>
    <definedName name="_xlnm.Print_Area" localSheetId="24">'MRS(calc_process) (5)'!$A$1:$I$37</definedName>
    <definedName name="_xlnm.Print_Area" localSheetId="3">'MRS(input)'!$A$1:$L$31</definedName>
    <definedName name="_xlnm.Print_Area" localSheetId="8">'MRS(input) (2)'!$A$1:$L$31</definedName>
    <definedName name="_xlnm.Print_Area" localSheetId="13">'MRS(input) (3)'!$A$1:$L$31</definedName>
    <definedName name="_xlnm.Print_Area" localSheetId="18">'MRS(input) (4)'!$A$1:$L$31</definedName>
    <definedName name="_xlnm.Print_Area" localSheetId="23">'MRS(input) (5)'!$A$1:$L$31</definedName>
  </definedNames>
  <calcPr calcId="152511"/>
</workbook>
</file>

<file path=xl/calcChain.xml><?xml version="1.0" encoding="utf-8"?>
<calcChain xmlns="http://schemas.openxmlformats.org/spreadsheetml/2006/main">
  <c r="G26" i="56" l="1"/>
  <c r="G23" i="56"/>
  <c r="G16" i="56"/>
  <c r="G13" i="56"/>
  <c r="G8" i="56"/>
  <c r="I2" i="56"/>
  <c r="I1" i="56"/>
  <c r="K22" i="55"/>
  <c r="H22" i="55"/>
  <c r="F22" i="55"/>
  <c r="G24" i="56" s="1"/>
  <c r="G25" i="56" s="1"/>
  <c r="K21" i="55"/>
  <c r="K20" i="55"/>
  <c r="H20" i="55"/>
  <c r="F20" i="55"/>
  <c r="K19" i="55"/>
  <c r="H19" i="55"/>
  <c r="F19" i="55"/>
  <c r="G17" i="56" s="1"/>
  <c r="K18" i="55"/>
  <c r="H18" i="55"/>
  <c r="F18" i="55"/>
  <c r="K17" i="55"/>
  <c r="H17" i="55"/>
  <c r="F17" i="55"/>
  <c r="K16" i="55"/>
  <c r="H16" i="55"/>
  <c r="F16" i="55"/>
  <c r="K15" i="55"/>
  <c r="H15" i="55"/>
  <c r="F15" i="55"/>
  <c r="G22" i="56" s="1"/>
  <c r="L2" i="55"/>
  <c r="L1" i="55"/>
  <c r="C2" i="54"/>
  <c r="C1" i="54"/>
  <c r="G24" i="53"/>
  <c r="G25" i="53" s="1"/>
  <c r="G23" i="53"/>
  <c r="G22" i="53"/>
  <c r="G17" i="53"/>
  <c r="G14" i="53"/>
  <c r="G15" i="53" s="1"/>
  <c r="G13" i="53"/>
  <c r="G12" i="53"/>
  <c r="G8" i="53"/>
  <c r="I2" i="53"/>
  <c r="I1" i="53"/>
  <c r="E21" i="52"/>
  <c r="G18" i="53" s="1"/>
  <c r="E8" i="52"/>
  <c r="G26" i="53" s="1"/>
  <c r="G20" i="53" l="1"/>
  <c r="G20" i="56"/>
  <c r="F21" i="55"/>
  <c r="G18" i="56" s="1"/>
  <c r="G16" i="53"/>
  <c r="G10" i="53" s="1"/>
  <c r="G6" i="53" s="1"/>
  <c r="B26" i="52" s="1"/>
  <c r="G14" i="56"/>
  <c r="G12" i="56"/>
  <c r="G15" i="56" l="1"/>
  <c r="G10" i="56" s="1"/>
  <c r="G6" i="56" s="1"/>
  <c r="D26" i="55" s="1"/>
  <c r="G26" i="51" l="1"/>
  <c r="G23" i="51"/>
  <c r="G16" i="51"/>
  <c r="G13" i="51"/>
  <c r="G8" i="51"/>
  <c r="I2" i="51"/>
  <c r="I1" i="51"/>
  <c r="K22" i="50"/>
  <c r="H22" i="50"/>
  <c r="F22" i="50"/>
  <c r="G24" i="51" s="1"/>
  <c r="G25" i="51" s="1"/>
  <c r="K21" i="50"/>
  <c r="K20" i="50"/>
  <c r="H20" i="50"/>
  <c r="F20" i="50"/>
  <c r="K19" i="50"/>
  <c r="H19" i="50"/>
  <c r="F19" i="50"/>
  <c r="G17" i="51" s="1"/>
  <c r="K18" i="50"/>
  <c r="H18" i="50"/>
  <c r="F18" i="50"/>
  <c r="K17" i="50"/>
  <c r="H17" i="50"/>
  <c r="F17" i="50"/>
  <c r="K16" i="50"/>
  <c r="H16" i="50"/>
  <c r="F16" i="50"/>
  <c r="K15" i="50"/>
  <c r="H15" i="50"/>
  <c r="F15" i="50"/>
  <c r="G22" i="51" s="1"/>
  <c r="L2" i="50"/>
  <c r="L1" i="50"/>
  <c r="C2" i="49"/>
  <c r="C1" i="49"/>
  <c r="G25" i="48"/>
  <c r="G24" i="48"/>
  <c r="G23" i="48"/>
  <c r="G22" i="48"/>
  <c r="G17" i="48"/>
  <c r="G15" i="48"/>
  <c r="G14" i="48"/>
  <c r="G13" i="48"/>
  <c r="G12" i="48"/>
  <c r="G8" i="48"/>
  <c r="I2" i="48"/>
  <c r="I1" i="48"/>
  <c r="E21" i="47"/>
  <c r="G18" i="48" s="1"/>
  <c r="E8" i="47"/>
  <c r="G26" i="48" s="1"/>
  <c r="G20" i="48" s="1"/>
  <c r="G20" i="51" l="1"/>
  <c r="F21" i="50"/>
  <c r="G18" i="51" s="1"/>
  <c r="G16" i="48"/>
  <c r="G10" i="48" s="1"/>
  <c r="G6" i="48" s="1"/>
  <c r="B26" i="47" s="1"/>
  <c r="G14" i="51"/>
  <c r="G12" i="51"/>
  <c r="G15" i="51" l="1"/>
  <c r="G10" i="51" s="1"/>
  <c r="G6" i="51" s="1"/>
  <c r="D26" i="50" s="1"/>
  <c r="G26" i="46" l="1"/>
  <c r="G23" i="46"/>
  <c r="G17" i="46"/>
  <c r="G16" i="46"/>
  <c r="G13" i="46"/>
  <c r="G8" i="46"/>
  <c r="I2" i="46"/>
  <c r="I1" i="46"/>
  <c r="K22" i="45"/>
  <c r="H22" i="45"/>
  <c r="F22" i="45"/>
  <c r="G24" i="46" s="1"/>
  <c r="G25" i="46" s="1"/>
  <c r="K21" i="45"/>
  <c r="F21" i="45"/>
  <c r="G18" i="46" s="1"/>
  <c r="K20" i="45"/>
  <c r="H20" i="45"/>
  <c r="F20" i="45"/>
  <c r="K19" i="45"/>
  <c r="H19" i="45"/>
  <c r="F19" i="45"/>
  <c r="K18" i="45"/>
  <c r="H18" i="45"/>
  <c r="F18" i="45"/>
  <c r="K17" i="45"/>
  <c r="H17" i="45"/>
  <c r="F17" i="45"/>
  <c r="K16" i="45"/>
  <c r="H16" i="45"/>
  <c r="F16" i="45"/>
  <c r="K15" i="45"/>
  <c r="H15" i="45"/>
  <c r="F15" i="45"/>
  <c r="G22" i="46" s="1"/>
  <c r="L2" i="45"/>
  <c r="L1" i="45"/>
  <c r="C2" i="44"/>
  <c r="C1" i="44"/>
  <c r="G25" i="43"/>
  <c r="G24" i="43"/>
  <c r="G23" i="43"/>
  <c r="G22" i="43"/>
  <c r="G18" i="43"/>
  <c r="G17" i="43"/>
  <c r="G15" i="43"/>
  <c r="G14" i="43"/>
  <c r="G13" i="43"/>
  <c r="G12" i="43"/>
  <c r="G8" i="43"/>
  <c r="I2" i="43"/>
  <c r="I1" i="43"/>
  <c r="E21" i="42"/>
  <c r="E8" i="42"/>
  <c r="G26" i="43" s="1"/>
  <c r="G20" i="43" s="1"/>
  <c r="G20" i="46" l="1"/>
  <c r="G16" i="43"/>
  <c r="G10" i="43" s="1"/>
  <c r="G6" i="43" s="1"/>
  <c r="B26" i="42" s="1"/>
  <c r="G14" i="46"/>
  <c r="G15" i="46" s="1"/>
  <c r="G12" i="46"/>
  <c r="G10" i="46" l="1"/>
  <c r="G6" i="46" s="1"/>
  <c r="D26" i="45" s="1"/>
  <c r="G26" i="41" l="1"/>
  <c r="G16" i="41"/>
  <c r="G8" i="41"/>
  <c r="I2" i="41"/>
  <c r="I1" i="41"/>
  <c r="K22" i="40"/>
  <c r="H22" i="40"/>
  <c r="F22" i="40"/>
  <c r="G24" i="41" s="1"/>
  <c r="G25" i="41" s="1"/>
  <c r="K21" i="40"/>
  <c r="K20" i="40"/>
  <c r="H20" i="40"/>
  <c r="F20" i="40"/>
  <c r="K19" i="40"/>
  <c r="H19" i="40"/>
  <c r="F19" i="40"/>
  <c r="G17" i="41" s="1"/>
  <c r="K18" i="40"/>
  <c r="H18" i="40"/>
  <c r="F18" i="40"/>
  <c r="K17" i="40"/>
  <c r="H17" i="40"/>
  <c r="F17" i="40"/>
  <c r="K16" i="40"/>
  <c r="H16" i="40"/>
  <c r="F16" i="40"/>
  <c r="G23" i="41" s="1"/>
  <c r="K15" i="40"/>
  <c r="H15" i="40"/>
  <c r="F15" i="40"/>
  <c r="G22" i="41" s="1"/>
  <c r="L2" i="40"/>
  <c r="L1" i="40"/>
  <c r="C2" i="39"/>
  <c r="C1" i="39"/>
  <c r="G24" i="38"/>
  <c r="G25" i="38" s="1"/>
  <c r="G23" i="38"/>
  <c r="G22" i="38"/>
  <c r="G17" i="38"/>
  <c r="G14" i="38"/>
  <c r="G15" i="38" s="1"/>
  <c r="G13" i="38"/>
  <c r="G12" i="38"/>
  <c r="G8" i="38"/>
  <c r="I2" i="38"/>
  <c r="I1" i="38"/>
  <c r="E21" i="37"/>
  <c r="F21" i="40" s="1"/>
  <c r="G18" i="41" s="1"/>
  <c r="E8" i="37"/>
  <c r="G26" i="38" s="1"/>
  <c r="G20" i="38" l="1"/>
  <c r="G20" i="41"/>
  <c r="G18" i="38"/>
  <c r="G13" i="41"/>
  <c r="G16" i="38"/>
  <c r="G10" i="38" s="1"/>
  <c r="G6" i="38" s="1"/>
  <c r="B26" i="37" s="1"/>
  <c r="G14" i="41"/>
  <c r="G15" i="41" s="1"/>
  <c r="G12" i="41"/>
  <c r="G10" i="41" l="1"/>
  <c r="G6" i="41" s="1"/>
  <c r="D26" i="40" s="1"/>
  <c r="G26" i="35" l="1"/>
  <c r="G16" i="35"/>
  <c r="H22" i="36" l="1"/>
  <c r="H20" i="36"/>
  <c r="H19" i="36"/>
  <c r="H18" i="36"/>
  <c r="H17" i="36"/>
  <c r="H16" i="36"/>
  <c r="H15" i="36"/>
  <c r="K22" i="36" l="1"/>
  <c r="K21" i="36"/>
  <c r="K20" i="36"/>
  <c r="K19" i="36"/>
  <c r="K18" i="36"/>
  <c r="K17" i="36"/>
  <c r="K16" i="36"/>
  <c r="K15" i="36"/>
  <c r="F22" i="36"/>
  <c r="F20" i="36"/>
  <c r="F19" i="36"/>
  <c r="G17" i="35" s="1"/>
  <c r="F18" i="36"/>
  <c r="F17" i="36"/>
  <c r="F16" i="36"/>
  <c r="F15" i="36"/>
  <c r="L2" i="36"/>
  <c r="I2" i="35"/>
  <c r="L1" i="36"/>
  <c r="I1" i="35"/>
  <c r="G23" i="35" l="1"/>
  <c r="G13" i="35"/>
  <c r="G24" i="35"/>
  <c r="G25" i="35" s="1"/>
  <c r="G14" i="35"/>
  <c r="G22" i="35"/>
  <c r="G12" i="35"/>
  <c r="G8" i="35"/>
  <c r="C2" i="33"/>
  <c r="C1" i="33"/>
  <c r="G15" i="35" l="1"/>
  <c r="G20" i="35"/>
  <c r="I2" i="31"/>
  <c r="E21" i="30"/>
  <c r="F21" i="36" s="1"/>
  <c r="G18" i="35" s="1"/>
  <c r="G8" i="31"/>
  <c r="G17" i="31"/>
  <c r="G10" i="35" l="1"/>
  <c r="G6" i="35" s="1"/>
  <c r="D26" i="36" s="1"/>
  <c r="G18" i="31"/>
  <c r="G24" i="31"/>
  <c r="G25" i="31" s="1"/>
  <c r="G14" i="31"/>
  <c r="G15" i="31" s="1"/>
  <c r="G23" i="31"/>
  <c r="G13" i="31"/>
  <c r="G22" i="31"/>
  <c r="G12" i="31"/>
  <c r="G16" i="31"/>
  <c r="G26" i="31"/>
  <c r="G20" i="31" l="1"/>
  <c r="G10" i="31"/>
  <c r="G6" i="31" l="1"/>
  <c r="I1" i="31"/>
  <c r="B26" i="30" l="1"/>
</calcChain>
</file>

<file path=xl/sharedStrings.xml><?xml version="1.0" encoding="utf-8"?>
<sst xmlns="http://schemas.openxmlformats.org/spreadsheetml/2006/main" count="2015" uniqueCount="462">
  <si>
    <t>Units</t>
    <phoneticPr fontId="2"/>
  </si>
  <si>
    <t>Parameter</t>
  </si>
  <si>
    <t>MWh/p</t>
    <phoneticPr fontId="2"/>
  </si>
  <si>
    <t>1. Calculations for emission reductions</t>
    <phoneticPr fontId="2"/>
  </si>
  <si>
    <t>Fuel type</t>
    <phoneticPr fontId="2"/>
  </si>
  <si>
    <t>Value</t>
    <phoneticPr fontId="2"/>
  </si>
  <si>
    <t>Units</t>
    <phoneticPr fontId="2"/>
  </si>
  <si>
    <t>2. Selected default values, etc.</t>
    <phoneticPr fontId="2"/>
  </si>
  <si>
    <t>-</t>
    <phoneticPr fontId="2"/>
  </si>
  <si>
    <t>3. Calculations for reference emissions</t>
    <phoneticPr fontId="2"/>
  </si>
  <si>
    <t>4. Calculations of the project emissions</t>
    <phoneticPr fontId="2"/>
  </si>
  <si>
    <t>[List of Default Values]</t>
    <phoneticPr fontId="2"/>
  </si>
  <si>
    <r>
      <t>tCO</t>
    </r>
    <r>
      <rPr>
        <vertAlign val="subscript"/>
        <sz val="11"/>
        <color indexed="8"/>
        <rFont val="Arial"/>
        <family val="2"/>
      </rPr>
      <t>2</t>
    </r>
    <r>
      <rPr>
        <sz val="11"/>
        <color indexed="8"/>
        <rFont val="Arial"/>
        <family val="2"/>
      </rPr>
      <t>/p</t>
    </r>
    <phoneticPr fontId="2"/>
  </si>
  <si>
    <r>
      <t>RE</t>
    </r>
    <r>
      <rPr>
        <vertAlign val="subscript"/>
        <sz val="11"/>
        <color indexed="8"/>
        <rFont val="Arial"/>
        <family val="2"/>
      </rPr>
      <t>p</t>
    </r>
    <phoneticPr fontId="2"/>
  </si>
  <si>
    <r>
      <t>EC</t>
    </r>
    <r>
      <rPr>
        <vertAlign val="subscript"/>
        <sz val="11"/>
        <rFont val="Arial"/>
        <family val="2"/>
      </rPr>
      <t>PJ,i,p</t>
    </r>
    <phoneticPr fontId="2"/>
  </si>
  <si>
    <t>degree Celsius</t>
    <phoneticPr fontId="2"/>
  </si>
  <si>
    <t>Reference emissions</t>
    <phoneticPr fontId="2"/>
  </si>
  <si>
    <r>
      <t>TD</t>
    </r>
    <r>
      <rPr>
        <vertAlign val="subscript"/>
        <sz val="11"/>
        <rFont val="Arial"/>
        <family val="2"/>
      </rPr>
      <t>cooling</t>
    </r>
    <phoneticPr fontId="2"/>
  </si>
  <si>
    <r>
      <t>TD</t>
    </r>
    <r>
      <rPr>
        <vertAlign val="subscript"/>
        <sz val="11"/>
        <rFont val="Arial"/>
        <family val="2"/>
      </rPr>
      <t>chilled</t>
    </r>
    <phoneticPr fontId="2"/>
  </si>
  <si>
    <r>
      <t>CO</t>
    </r>
    <r>
      <rPr>
        <vertAlign val="subscript"/>
        <sz val="11"/>
        <rFont val="Arial"/>
        <family val="2"/>
      </rPr>
      <t>2</t>
    </r>
    <r>
      <rPr>
        <sz val="11"/>
        <rFont val="Arial"/>
        <family val="2"/>
      </rPr>
      <t xml:space="preserve"> emission factor for consumed electricity [grid]</t>
    </r>
    <phoneticPr fontId="2"/>
  </si>
  <si>
    <t>Electricity</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</si>
  <si>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</si>
  <si>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</si>
  <si>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[captive]</t>
    </r>
    <phoneticPr fontId="2"/>
  </si>
  <si>
    <t>Proportion of grid electricity over total electricity consumed at the project site</t>
    <phoneticPr fontId="2"/>
  </si>
  <si>
    <t>-</t>
    <phoneticPr fontId="2"/>
  </si>
  <si>
    <t>Proportion of captive electricity over total electricity consumed at the project site</t>
    <phoneticPr fontId="2"/>
  </si>
  <si>
    <t>MWh/p</t>
    <phoneticPr fontId="2"/>
  </si>
  <si>
    <r>
      <t>EC</t>
    </r>
    <r>
      <rPr>
        <vertAlign val="subscript"/>
        <sz val="11"/>
        <rFont val="Arial"/>
        <family val="2"/>
      </rPr>
      <t>PJ,i,p</t>
    </r>
    <phoneticPr fontId="2"/>
  </si>
  <si>
    <r>
      <t>COP</t>
    </r>
    <r>
      <rPr>
        <vertAlign val="subscript"/>
        <sz val="11"/>
        <rFont val="Arial"/>
        <family val="2"/>
      </rPr>
      <t>RE,i</t>
    </r>
    <phoneticPr fontId="2"/>
  </si>
  <si>
    <r>
      <t>tCO</t>
    </r>
    <r>
      <rPr>
        <vertAlign val="subscript"/>
        <sz val="11"/>
        <rFont val="Arial"/>
        <family val="2"/>
      </rPr>
      <t>2</t>
    </r>
    <r>
      <rPr>
        <sz val="11"/>
        <rFont val="Arial"/>
        <family val="2"/>
      </rPr>
      <t>/p</t>
    </r>
    <phoneticPr fontId="2"/>
  </si>
  <si>
    <r>
      <t>PE</t>
    </r>
    <r>
      <rPr>
        <vertAlign val="subscript"/>
        <sz val="11"/>
        <rFont val="Arial"/>
        <family val="2"/>
      </rPr>
      <t>p</t>
    </r>
    <phoneticPr fontId="2"/>
  </si>
  <si>
    <t>Project emissions</t>
    <phoneticPr fontId="2"/>
  </si>
  <si>
    <t xml:space="preserve">Monitoring Plan Sheet (Input Sheet) [Attachment to Project Design Document]  </t>
  </si>
  <si>
    <t>Sectoral scope: 03</t>
    <phoneticPr fontId="2"/>
  </si>
  <si>
    <t>(a)</t>
  </si>
  <si>
    <t>(b)</t>
  </si>
  <si>
    <t>(c)</t>
  </si>
  <si>
    <t>(d)</t>
  </si>
  <si>
    <t>(e)</t>
  </si>
  <si>
    <t>(f)</t>
  </si>
  <si>
    <t>(g)</t>
  </si>
  <si>
    <t>(h)</t>
  </si>
  <si>
    <t>(i)</t>
  </si>
  <si>
    <t>(j)</t>
  </si>
  <si>
    <t>Monitoring point No.</t>
  </si>
  <si>
    <t>Parameters</t>
  </si>
  <si>
    <t>Description of data</t>
  </si>
  <si>
    <t>Estimated Values</t>
  </si>
  <si>
    <t>Units</t>
  </si>
  <si>
    <t>Monitoring option</t>
  </si>
  <si>
    <t>Source of data</t>
  </si>
  <si>
    <t>Measurement methods and procedures</t>
  </si>
  <si>
    <t>Monitoring frequency</t>
  </si>
  <si>
    <t>Other comments</t>
  </si>
  <si>
    <t>(1)</t>
  </si>
  <si>
    <t>(2)</t>
  </si>
  <si>
    <t>(3)</t>
  </si>
  <si>
    <r>
      <t xml:space="preserve">Table 1: Parameters to be monitored </t>
    </r>
    <r>
      <rPr>
        <b/>
        <i/>
        <sz val="11"/>
        <rFont val="Arial"/>
        <family val="2"/>
      </rPr>
      <t>ex post</t>
    </r>
    <phoneticPr fontId="2"/>
  </si>
  <si>
    <r>
      <t>EC</t>
    </r>
    <r>
      <rPr>
        <vertAlign val="subscript"/>
        <sz val="11"/>
        <rFont val="Arial"/>
        <family val="2"/>
      </rPr>
      <t>PJ,i,p</t>
    </r>
    <phoneticPr fontId="2"/>
  </si>
  <si>
    <r>
      <t xml:space="preserve">Power consumption of project chiller </t>
    </r>
    <r>
      <rPr>
        <i/>
        <sz val="11"/>
        <rFont val="Arial"/>
        <family val="2"/>
      </rPr>
      <t>i</t>
    </r>
    <r>
      <rPr>
        <sz val="11"/>
        <rFont val="Arial"/>
        <family val="2"/>
      </rPr>
      <t xml:space="preserve"> during the period </t>
    </r>
    <r>
      <rPr>
        <i/>
        <sz val="11"/>
        <rFont val="Arial"/>
        <family val="2"/>
      </rPr>
      <t>p</t>
    </r>
    <phoneticPr fontId="2"/>
  </si>
  <si>
    <t>MWh/p</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</si>
  <si>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</si>
  <si>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</si>
  <si>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Invoice from the power company for Option B or monitored data for Option C</t>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</si>
  <si>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</si>
  <si>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</si>
  <si>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</si>
  <si>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</si>
  <si>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t>Option C</t>
    <phoneticPr fontId="2"/>
  </si>
  <si>
    <t>Monitored data</t>
    <phoneticPr fontId="2"/>
  </si>
  <si>
    <t>Data is measured by meter equipped to a generator.</t>
    <phoneticPr fontId="2"/>
  </si>
  <si>
    <t>Continuously</t>
    <phoneticPr fontId="2"/>
  </si>
  <si>
    <r>
      <t xml:space="preserve">Table 2: Project-specific parameters to be fixed </t>
    </r>
    <r>
      <rPr>
        <b/>
        <i/>
        <sz val="11"/>
        <rFont val="Arial"/>
        <family val="2"/>
      </rPr>
      <t>ex ante</t>
    </r>
    <phoneticPr fontId="2"/>
  </si>
  <si>
    <r>
      <t>EF</t>
    </r>
    <r>
      <rPr>
        <vertAlign val="subscript"/>
        <sz val="11"/>
        <rFont val="Arial"/>
        <family val="2"/>
      </rPr>
      <t>elec</t>
    </r>
    <phoneticPr fontId="2"/>
  </si>
  <si>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2"/>
  </si>
  <si>
    <t>CDM approved small scale methodology: AMS-I.A</t>
    <phoneticPr fontId="2"/>
  </si>
  <si>
    <r>
      <t>T</t>
    </r>
    <r>
      <rPr>
        <vertAlign val="subscript"/>
        <sz val="11"/>
        <rFont val="Arial"/>
        <family val="2"/>
      </rPr>
      <t>cooling-out,i</t>
    </r>
    <phoneticPr fontId="2"/>
  </si>
  <si>
    <t>degree Celsius</t>
    <phoneticPr fontId="2"/>
  </si>
  <si>
    <r>
      <t>T</t>
    </r>
    <r>
      <rPr>
        <vertAlign val="subscript"/>
        <sz val="11"/>
        <rFont val="Arial"/>
        <family val="2"/>
      </rPr>
      <t>chilled-out,i</t>
    </r>
    <phoneticPr fontId="2"/>
  </si>
  <si>
    <r>
      <t>COP</t>
    </r>
    <r>
      <rPr>
        <vertAlign val="subscript"/>
        <sz val="11"/>
        <rFont val="Arial"/>
        <family val="2"/>
      </rPr>
      <t>RE,i</t>
    </r>
    <phoneticPr fontId="2"/>
  </si>
  <si>
    <t>COP of reference chiller i under the standardizing temperature conditions</t>
    <phoneticPr fontId="2"/>
  </si>
  <si>
    <t>-</t>
    <phoneticPr fontId="2"/>
  </si>
  <si>
    <r>
      <t>COP</t>
    </r>
    <r>
      <rPr>
        <vertAlign val="subscript"/>
        <sz val="11"/>
        <rFont val="Arial"/>
        <family val="2"/>
      </rPr>
      <t>PJ,i</t>
    </r>
    <phoneticPr fontId="2"/>
  </si>
  <si>
    <r>
      <t>COP</t>
    </r>
    <r>
      <rPr>
        <vertAlign val="subscript"/>
        <sz val="11"/>
        <rFont val="Arial"/>
        <family val="2"/>
      </rPr>
      <t>PJ,tc,i</t>
    </r>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</si>
  <si>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</si>
  <si>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RC</t>
    </r>
    <r>
      <rPr>
        <vertAlign val="subscript"/>
        <sz val="11"/>
        <rFont val="Arial"/>
        <family val="2"/>
      </rPr>
      <t>gen</t>
    </r>
    <phoneticPr fontId="2"/>
  </si>
  <si>
    <t>Rated capacity of generator</t>
    <phoneticPr fontId="2"/>
  </si>
  <si>
    <t>kW</t>
    <phoneticPr fontId="2"/>
  </si>
  <si>
    <t>Specification of generator for captive electricity</t>
    <phoneticPr fontId="2"/>
  </si>
  <si>
    <r>
      <t xml:space="preserve">Table3: </t>
    </r>
    <r>
      <rPr>
        <b/>
        <i/>
        <sz val="11"/>
        <rFont val="Arial"/>
        <family val="2"/>
      </rPr>
      <t>Ex-ante</t>
    </r>
    <r>
      <rPr>
        <b/>
        <sz val="11"/>
        <rFont val="Arial"/>
        <family val="2"/>
      </rPr>
      <t xml:space="preserve"> estimation of CO</t>
    </r>
    <r>
      <rPr>
        <b/>
        <vertAlign val="subscript"/>
        <sz val="11"/>
        <rFont val="Arial"/>
        <family val="2"/>
      </rPr>
      <t>2</t>
    </r>
    <r>
      <rPr>
        <b/>
        <sz val="11"/>
        <rFont val="Arial"/>
        <family val="2"/>
      </rPr>
      <t xml:space="preserve"> emission reductions</t>
    </r>
    <phoneticPr fontId="2"/>
  </si>
  <si>
    <r>
      <t>tCO</t>
    </r>
    <r>
      <rPr>
        <vertAlign val="subscript"/>
        <sz val="11"/>
        <rFont val="Arial"/>
        <family val="2"/>
      </rPr>
      <t>2</t>
    </r>
    <r>
      <rPr>
        <sz val="11"/>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</si>
  <si>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</si>
  <si>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</si>
  <si>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</si>
  <si>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</si>
  <si>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</si>
  <si>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</si>
  <si>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Selected from the default values set in the methodology</t>
  </si>
  <si>
    <r>
      <t>CO</t>
    </r>
    <r>
      <rPr>
        <b/>
        <vertAlign val="subscript"/>
        <sz val="11"/>
        <color indexed="9"/>
        <rFont val="Arial"/>
        <family val="2"/>
      </rPr>
      <t>2</t>
    </r>
    <r>
      <rPr>
        <b/>
        <sz val="11"/>
        <color indexed="9"/>
        <rFont val="Arial"/>
        <family val="2"/>
      </rPr>
      <t xml:space="preserve"> emission reductions</t>
    </r>
  </si>
  <si>
    <t>Monitoring Structure Sheet [Attachment to Project Design Document]</t>
    <phoneticPr fontId="2"/>
  </si>
  <si>
    <t>Responsible personnel</t>
  </si>
  <si>
    <t>Role</t>
    <phoneticPr fontId="2"/>
  </si>
  <si>
    <t>Monitoring period</t>
    <phoneticPr fontId="2"/>
  </si>
  <si>
    <r>
      <t>tCO</t>
    </r>
    <r>
      <rPr>
        <vertAlign val="subscript"/>
        <sz val="11"/>
        <rFont val="Arial"/>
        <family val="2"/>
      </rPr>
      <t>2</t>
    </r>
    <r>
      <rPr>
        <sz val="11"/>
        <rFont val="Arial"/>
        <family val="2"/>
      </rPr>
      <t>/MWh</t>
    </r>
    <phoneticPr fontId="2"/>
  </si>
  <si>
    <r>
      <t>[For grid electricity]
CO</t>
    </r>
    <r>
      <rPr>
        <vertAlign val="subscript"/>
        <sz val="11"/>
        <rFont val="Arial"/>
        <family val="2"/>
      </rPr>
      <t>2</t>
    </r>
    <r>
      <rPr>
        <sz val="11"/>
        <rFont val="Arial"/>
        <family val="2"/>
      </rPr>
      <t xml:space="preserve"> emission factor for consumed electricity</t>
    </r>
    <phoneticPr fontId="2"/>
  </si>
  <si>
    <r>
      <t>[For captive electricity]
CO</t>
    </r>
    <r>
      <rPr>
        <vertAlign val="subscript"/>
        <sz val="11"/>
        <rFont val="Arial"/>
        <family val="2"/>
      </rPr>
      <t>2</t>
    </r>
    <r>
      <rPr>
        <sz val="11"/>
        <rFont val="Arial"/>
        <family val="2"/>
      </rPr>
      <t xml:space="preserve"> emission factor for consumed electricity</t>
    </r>
    <phoneticPr fontId="2"/>
  </si>
  <si>
    <t>COP of reference chiller i under the standardizing temperature conditions</t>
    <phoneticPr fontId="2"/>
  </si>
  <si>
    <r>
      <t>COP</t>
    </r>
    <r>
      <rPr>
        <vertAlign val="subscript"/>
        <sz val="11"/>
        <rFont val="Arial"/>
        <family val="2"/>
      </rPr>
      <t>RE,i</t>
    </r>
    <r>
      <rPr>
        <sz val="11"/>
        <rFont val="Arial"/>
        <family val="2"/>
      </rPr>
      <t xml:space="preserve"> (x&lt;300USRt)</t>
    </r>
    <phoneticPr fontId="2"/>
  </si>
  <si>
    <r>
      <t>COP</t>
    </r>
    <r>
      <rPr>
        <vertAlign val="subscript"/>
        <sz val="11"/>
        <rFont val="Arial"/>
        <family val="2"/>
      </rPr>
      <t>RE,i</t>
    </r>
    <r>
      <rPr>
        <sz val="11"/>
        <rFont val="Arial"/>
        <family val="2"/>
      </rPr>
      <t xml:space="preserve"> (300</t>
    </r>
    <r>
      <rPr>
        <sz val="11"/>
        <rFont val="ＭＳ Ｐゴシック"/>
        <family val="3"/>
        <charset val="128"/>
      </rPr>
      <t>≦</t>
    </r>
    <r>
      <rPr>
        <sz val="11"/>
        <rFont val="Arial"/>
        <family val="2"/>
      </rPr>
      <t>x&lt;450USRt)</t>
    </r>
    <phoneticPr fontId="2"/>
  </si>
  <si>
    <r>
      <t>COP</t>
    </r>
    <r>
      <rPr>
        <vertAlign val="subscript"/>
        <sz val="11"/>
        <rFont val="Arial"/>
        <family val="2"/>
      </rPr>
      <t>RE,i</t>
    </r>
    <r>
      <rPr>
        <sz val="11"/>
        <rFont val="Arial"/>
        <family val="2"/>
      </rPr>
      <t xml:space="preserve"> (450</t>
    </r>
    <r>
      <rPr>
        <sz val="11"/>
        <rFont val="ＭＳ Ｐゴシック"/>
        <family val="3"/>
        <charset val="128"/>
      </rPr>
      <t>≦</t>
    </r>
    <r>
      <rPr>
        <sz val="11"/>
        <rFont val="Arial"/>
        <family val="2"/>
      </rPr>
      <t>x&lt;500USRt)</t>
    </r>
    <phoneticPr fontId="2"/>
  </si>
  <si>
    <r>
      <t>COP</t>
    </r>
    <r>
      <rPr>
        <vertAlign val="subscript"/>
        <sz val="11"/>
        <rFont val="Arial"/>
        <family val="2"/>
      </rPr>
      <t>RE,i</t>
    </r>
    <r>
      <rPr>
        <sz val="11"/>
        <rFont val="Arial"/>
        <family val="2"/>
      </rPr>
      <t xml:space="preserve"> (500</t>
    </r>
    <r>
      <rPr>
        <sz val="11"/>
        <rFont val="ＭＳ Ｐゴシック"/>
        <family val="3"/>
        <charset val="128"/>
      </rPr>
      <t>≦</t>
    </r>
    <r>
      <rPr>
        <sz val="11"/>
        <rFont val="Arial"/>
        <family val="2"/>
      </rPr>
      <t>x&lt;700USRt)</t>
    </r>
    <phoneticPr fontId="2"/>
  </si>
  <si>
    <r>
      <t>COP</t>
    </r>
    <r>
      <rPr>
        <vertAlign val="subscript"/>
        <sz val="11"/>
        <rFont val="Arial"/>
        <family val="2"/>
      </rPr>
      <t>RE,i</t>
    </r>
    <r>
      <rPr>
        <sz val="11"/>
        <rFont val="Arial"/>
        <family val="2"/>
      </rPr>
      <t xml:space="preserve"> (700</t>
    </r>
    <r>
      <rPr>
        <sz val="11"/>
        <rFont val="ＭＳ Ｐゴシック"/>
        <family val="3"/>
        <charset val="128"/>
      </rPr>
      <t>≦</t>
    </r>
    <r>
      <rPr>
        <sz val="11"/>
        <rFont val="Arial"/>
        <family val="2"/>
      </rPr>
      <t>x&lt;1250USRt)</t>
    </r>
    <phoneticPr fontId="2"/>
  </si>
  <si>
    <t xml:space="preserve">Monitoring Report Sheet (Input Sheet) [For Verification]  </t>
    <phoneticPr fontId="16"/>
  </si>
  <si>
    <t>Monitoring Report Sheet (Calculation Process Sheet) [For Verification]</t>
    <phoneticPr fontId="16"/>
  </si>
  <si>
    <r>
      <t>COP</t>
    </r>
    <r>
      <rPr>
        <vertAlign val="subscript"/>
        <sz val="11"/>
        <rFont val="Arial"/>
        <family val="2"/>
      </rPr>
      <t>RE,i</t>
    </r>
    <phoneticPr fontId="2"/>
  </si>
  <si>
    <r>
      <t>COP</t>
    </r>
    <r>
      <rPr>
        <vertAlign val="subscript"/>
        <sz val="11"/>
        <rFont val="Arial"/>
        <family val="2"/>
      </rPr>
      <t>PJ,tc,i</t>
    </r>
    <phoneticPr fontId="2"/>
  </si>
  <si>
    <r>
      <t>COP</t>
    </r>
    <r>
      <rPr>
        <vertAlign val="subscript"/>
        <sz val="11"/>
        <rFont val="Arial"/>
        <family val="2"/>
      </rPr>
      <t>PJ,tc,i</t>
    </r>
    <phoneticPr fontId="2"/>
  </si>
  <si>
    <r>
      <t>COP</t>
    </r>
    <r>
      <rPr>
        <vertAlign val="subscript"/>
        <sz val="11"/>
        <rFont val="Arial"/>
        <family val="2"/>
      </rPr>
      <t>RE,i</t>
    </r>
    <phoneticPr fontId="2"/>
  </si>
  <si>
    <t>(b)</t>
    <phoneticPr fontId="16"/>
  </si>
  <si>
    <t>(c)</t>
    <phoneticPr fontId="16"/>
  </si>
  <si>
    <t>(d)</t>
    <phoneticPr fontId="16"/>
  </si>
  <si>
    <t>(e)</t>
    <phoneticPr fontId="16"/>
  </si>
  <si>
    <t>(f)</t>
    <phoneticPr fontId="16"/>
  </si>
  <si>
    <t>(g)</t>
    <phoneticPr fontId="16"/>
  </si>
  <si>
    <t>(h)</t>
    <phoneticPr fontId="16"/>
  </si>
  <si>
    <t>(i)</t>
    <phoneticPr fontId="16"/>
  </si>
  <si>
    <t>Monitoring Period</t>
    <phoneticPr fontId="21"/>
  </si>
  <si>
    <t>(j)</t>
    <phoneticPr fontId="16"/>
  </si>
  <si>
    <t>(k)</t>
    <phoneticPr fontId="16"/>
  </si>
  <si>
    <t>N/A</t>
  </si>
  <si>
    <t>N/A</t>
    <phoneticPr fontId="2"/>
  </si>
  <si>
    <t>N/A</t>
    <phoneticPr fontId="16"/>
  </si>
  <si>
    <r>
      <t xml:space="preserve">Table 2: Project-specific parameters fixed </t>
    </r>
    <r>
      <rPr>
        <b/>
        <i/>
        <sz val="11"/>
        <rFont val="Arial"/>
        <family val="2"/>
      </rPr>
      <t>ex ante</t>
    </r>
    <phoneticPr fontId="2"/>
  </si>
  <si>
    <t>Monitored Values</t>
    <phoneticPr fontId="16"/>
  </si>
  <si>
    <r>
      <t xml:space="preserve">Table 1: Parameters monitored </t>
    </r>
    <r>
      <rPr>
        <b/>
        <i/>
        <sz val="11"/>
        <rFont val="Arial"/>
        <family val="2"/>
      </rPr>
      <t>ex post</t>
    </r>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</si>
  <si>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</si>
  <si>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ER</t>
    </r>
    <r>
      <rPr>
        <vertAlign val="subscript"/>
        <sz val="11"/>
        <color indexed="8"/>
        <rFont val="Arial"/>
        <family val="2"/>
      </rPr>
      <t>p</t>
    </r>
    <phoneticPr fontId="2"/>
  </si>
  <si>
    <t>Monitoring Spreadsheet: JCM_ID_AM002_ver02.0</t>
    <phoneticPr fontId="2"/>
  </si>
  <si>
    <r>
      <t>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</si>
  <si>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r>
      <t>[for Option B]
Data is collected and recorded from invoices from the power company.
[for Option C]
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power imported from the grid to the project site.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</si>
  <si>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r>
      <t>Data is measured by measuring equipments in the factory.
- Specification of measuring equipments:</t>
    </r>
    <r>
      <rPr>
        <sz val="11"/>
        <rFont val="ＭＳ Ｐゴシック"/>
        <family val="3"/>
        <charset val="128"/>
      </rPr>
      <t xml:space="preserve">
</t>
    </r>
    <r>
      <rPr>
        <sz val="11"/>
        <rFont val="Arial"/>
        <family val="2"/>
      </rPr>
      <t xml:space="preserve">  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</si>
  <si>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r>
      <t>[for Option B]
Data is collected and recorded from invoices from the power company.
[for Option C]
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power imported from the grid to the project site.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</si>
  <si>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r>
      <t xml:space="preserve">Output cooling water temperature of project chiller </t>
    </r>
    <r>
      <rPr>
        <i/>
        <sz val="11"/>
        <rFont val="Arial"/>
        <family val="2"/>
      </rPr>
      <t>i</t>
    </r>
    <r>
      <rPr>
        <sz val="11"/>
        <rFont val="Arial"/>
        <family val="2"/>
      </rPr>
      <t xml:space="preserve"> set under the project specific condition</t>
    </r>
    <phoneticPr fontId="2"/>
  </si>
  <si>
    <r>
      <t xml:space="preserve">Output chilled water temperature of project chiller </t>
    </r>
    <r>
      <rPr>
        <i/>
        <sz val="11"/>
        <rFont val="Arial"/>
        <family val="2"/>
      </rPr>
      <t>i</t>
    </r>
    <r>
      <rPr>
        <sz val="11"/>
        <rFont val="Arial"/>
        <family val="2"/>
      </rPr>
      <t xml:space="preserve"> set under the project specific condition</t>
    </r>
    <phoneticPr fontId="2"/>
  </si>
  <si>
    <r>
      <t xml:space="preserve">COP of reference chiller </t>
    </r>
    <r>
      <rPr>
        <i/>
        <sz val="11"/>
        <rFont val="Arial"/>
        <family val="2"/>
      </rPr>
      <t>i</t>
    </r>
    <r>
      <rPr>
        <sz val="11"/>
        <rFont val="Arial"/>
        <family val="2"/>
      </rPr>
      <t xml:space="preserve"> under the standardizing temperature conditions</t>
    </r>
    <phoneticPr fontId="2"/>
  </si>
  <si>
    <r>
      <t xml:space="preserve">COP of project chiller </t>
    </r>
    <r>
      <rPr>
        <i/>
        <sz val="11"/>
        <rFont val="Arial"/>
        <family val="2"/>
      </rPr>
      <t>i</t>
    </r>
    <r>
      <rPr>
        <sz val="11"/>
        <rFont val="Arial"/>
        <family val="2"/>
      </rPr>
      <t xml:space="preserve"> under the project specific conditions</t>
    </r>
    <phoneticPr fontId="2"/>
  </si>
  <si>
    <r>
      <t xml:space="preserve">COP of project chiller </t>
    </r>
    <r>
      <rPr>
        <i/>
        <sz val="11"/>
        <rFont val="Arial"/>
        <family val="2"/>
      </rPr>
      <t>i</t>
    </r>
    <r>
      <rPr>
        <sz val="11"/>
        <rFont val="Arial"/>
        <family val="2"/>
      </rPr>
      <t xml:space="preserve"> calculated under the standardizing temperature conditions</t>
    </r>
    <phoneticPr fontId="2"/>
  </si>
  <si>
    <r>
      <t xml:space="preserve">Specifications of project chiller </t>
    </r>
    <r>
      <rPr>
        <i/>
        <sz val="11"/>
        <rFont val="Arial"/>
        <family val="2"/>
      </rPr>
      <t>i</t>
    </r>
    <r>
      <rPr>
        <sz val="11"/>
        <rFont val="Arial"/>
        <family val="2"/>
      </rPr>
      <t xml:space="preserve"> prepared for the quotation or factory acceptance test data by manufacturer</t>
    </r>
    <phoneticPr fontId="2"/>
  </si>
  <si>
    <r>
      <t>[For grid electricity]
CO</t>
    </r>
    <r>
      <rPr>
        <vertAlign val="subscript"/>
        <sz val="11"/>
        <rFont val="Arial"/>
        <family val="2"/>
      </rPr>
      <t>2</t>
    </r>
    <r>
      <rPr>
        <sz val="11"/>
        <rFont val="Arial"/>
        <family val="2"/>
      </rPr>
      <t xml:space="preserve"> emission factor for consumed electricity</t>
    </r>
    <phoneticPr fontId="2"/>
  </si>
  <si>
    <r>
      <t>[For captive electricity]
CO</t>
    </r>
    <r>
      <rPr>
        <vertAlign val="subscript"/>
        <sz val="11"/>
        <rFont val="Arial"/>
        <family val="2"/>
      </rPr>
      <t>2</t>
    </r>
    <r>
      <rPr>
        <sz val="11"/>
        <rFont val="Arial"/>
        <family val="2"/>
      </rPr>
      <t xml:space="preserve"> emission factor for consumed electricity</t>
    </r>
    <phoneticPr fontId="2"/>
  </si>
  <si>
    <r>
      <t xml:space="preserve">Emission reductions during the period </t>
    </r>
    <r>
      <rPr>
        <i/>
        <sz val="11"/>
        <color indexed="8"/>
        <rFont val="Arial"/>
        <family val="2"/>
      </rPr>
      <t>p</t>
    </r>
    <phoneticPr fontId="2"/>
  </si>
  <si>
    <r>
      <t xml:space="preserve">Reference emissions during the period </t>
    </r>
    <r>
      <rPr>
        <i/>
        <sz val="11"/>
        <color indexed="8"/>
        <rFont val="Arial"/>
        <family val="2"/>
      </rPr>
      <t>p</t>
    </r>
    <phoneticPr fontId="2"/>
  </si>
  <si>
    <r>
      <t xml:space="preserve">Power consumption of project chiller </t>
    </r>
    <r>
      <rPr>
        <i/>
        <sz val="11"/>
        <rFont val="Arial"/>
        <family val="2"/>
      </rPr>
      <t>i</t>
    </r>
    <phoneticPr fontId="2"/>
  </si>
  <si>
    <r>
      <t xml:space="preserve">Project emissions during the period </t>
    </r>
    <r>
      <rPr>
        <i/>
        <sz val="11"/>
        <rFont val="Arial"/>
        <family val="2"/>
      </rPr>
      <t>p</t>
    </r>
    <phoneticPr fontId="2"/>
  </si>
  <si>
    <r>
      <t xml:space="preserve">Table3: </t>
    </r>
    <r>
      <rPr>
        <b/>
        <i/>
        <sz val="11"/>
        <rFont val="Arial"/>
        <family val="2"/>
      </rPr>
      <t>Ex-post</t>
    </r>
    <r>
      <rPr>
        <b/>
        <sz val="11"/>
        <rFont val="Arial"/>
        <family val="2"/>
      </rPr>
      <t xml:space="preserve"> calculation of CO</t>
    </r>
    <r>
      <rPr>
        <b/>
        <vertAlign val="subscript"/>
        <sz val="11"/>
        <rFont val="Arial"/>
        <family val="2"/>
      </rPr>
      <t>2</t>
    </r>
    <r>
      <rPr>
        <b/>
        <sz val="11"/>
        <rFont val="Arial"/>
        <family val="2"/>
      </rPr>
      <t xml:space="preserve"> emission reductions</t>
    </r>
    <phoneticPr fontId="2"/>
  </si>
  <si>
    <t>Monitoring Plan Sheet (Calculation Process Sheet) [Attachment to Project Design Document]</t>
    <phoneticPr fontId="2"/>
  </si>
  <si>
    <t>Project Manager</t>
    <phoneticPr fontId="16"/>
  </si>
  <si>
    <t>Responsible for project planning, implementation,
monitoring results and reporting.</t>
    <phoneticPr fontId="16"/>
  </si>
  <si>
    <t>Project Deputy Managers</t>
    <phoneticPr fontId="16"/>
  </si>
  <si>
    <t>Appointed to be in charge of approving the archived
data after being checked and corrected when
necessary.</t>
    <phoneticPr fontId="16"/>
  </si>
  <si>
    <t>Facility Managers</t>
    <phoneticPr fontId="16"/>
  </si>
  <si>
    <t>Appointed to be in charge of monitoring procedure
(data collection and storage), including monitoring
equipments and calibrations, and training of monitoring
personnel.</t>
    <phoneticPr fontId="16"/>
  </si>
  <si>
    <t>N/A</t>
    <phoneticPr fontId="16"/>
  </si>
  <si>
    <t>Monitoring Spreadsheet: JCM_ID_AM002_ver02.0</t>
    <phoneticPr fontId="2"/>
  </si>
  <si>
    <t>MWh/p</t>
    <phoneticPr fontId="2"/>
  </si>
  <si>
    <t>-</t>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</si>
  <si>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</si>
  <si>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t>N/A</t>
    <phoneticPr fontId="2"/>
  </si>
  <si>
    <r>
      <t>tCO</t>
    </r>
    <r>
      <rPr>
        <vertAlign val="subscript"/>
        <sz val="11"/>
        <color indexed="8"/>
        <rFont val="Arial"/>
        <family val="2"/>
      </rPr>
      <t>2</t>
    </r>
    <r>
      <rPr>
        <sz val="11"/>
        <color indexed="8"/>
        <rFont val="Arial"/>
        <family val="2"/>
      </rPr>
      <t>/p</t>
    </r>
    <phoneticPr fontId="2"/>
  </si>
  <si>
    <r>
      <t>ER</t>
    </r>
    <r>
      <rPr>
        <vertAlign val="subscript"/>
        <sz val="11"/>
        <color indexed="8"/>
        <rFont val="Arial"/>
        <family val="2"/>
      </rPr>
      <t>p</t>
    </r>
    <phoneticPr fontId="2"/>
  </si>
  <si>
    <r>
      <t>ER</t>
    </r>
    <r>
      <rPr>
        <vertAlign val="subscript"/>
        <sz val="11"/>
        <color indexed="8"/>
        <rFont val="Arial"/>
        <family val="2"/>
      </rPr>
      <t>p</t>
    </r>
    <phoneticPr fontId="2"/>
  </si>
  <si>
    <t>2. Selected default values, etc.</t>
    <phoneticPr fontId="2"/>
  </si>
  <si>
    <t>COP of reference chiller i under the standardizing temperature conditions</t>
    <phoneticPr fontId="2"/>
  </si>
  <si>
    <r>
      <t>COP</t>
    </r>
    <r>
      <rPr>
        <vertAlign val="subscript"/>
        <sz val="11"/>
        <rFont val="Arial"/>
        <family val="2"/>
      </rPr>
      <t>RE,i</t>
    </r>
    <r>
      <rPr>
        <sz val="11"/>
        <rFont val="Arial"/>
        <family val="2"/>
      </rPr>
      <t xml:space="preserve"> (x&lt;300USRt)</t>
    </r>
    <phoneticPr fontId="2"/>
  </si>
  <si>
    <r>
      <t>COP</t>
    </r>
    <r>
      <rPr>
        <vertAlign val="subscript"/>
        <sz val="11"/>
        <rFont val="Arial"/>
        <family val="2"/>
      </rPr>
      <t>RE,i</t>
    </r>
    <r>
      <rPr>
        <sz val="11"/>
        <rFont val="Arial"/>
        <family val="2"/>
      </rPr>
      <t xml:space="preserve"> (300</t>
    </r>
    <r>
      <rPr>
        <sz val="11"/>
        <rFont val="ＭＳ Ｐゴシック"/>
        <family val="3"/>
        <charset val="128"/>
      </rPr>
      <t>≦</t>
    </r>
    <r>
      <rPr>
        <sz val="11"/>
        <rFont val="Arial"/>
        <family val="2"/>
      </rPr>
      <t>x&lt;450USRt)</t>
    </r>
    <phoneticPr fontId="2"/>
  </si>
  <si>
    <r>
      <t>COP</t>
    </r>
    <r>
      <rPr>
        <vertAlign val="subscript"/>
        <sz val="11"/>
        <rFont val="Arial"/>
        <family val="2"/>
      </rPr>
      <t>RE,i</t>
    </r>
    <r>
      <rPr>
        <sz val="11"/>
        <rFont val="Arial"/>
        <family val="2"/>
      </rPr>
      <t xml:space="preserve"> (450</t>
    </r>
    <r>
      <rPr>
        <sz val="11"/>
        <rFont val="ＭＳ Ｐゴシック"/>
        <family val="3"/>
        <charset val="128"/>
      </rPr>
      <t>≦</t>
    </r>
    <r>
      <rPr>
        <sz val="11"/>
        <rFont val="Arial"/>
        <family val="2"/>
      </rPr>
      <t>x&lt;500USRt)</t>
    </r>
    <phoneticPr fontId="2"/>
  </si>
  <si>
    <r>
      <t>COP</t>
    </r>
    <r>
      <rPr>
        <vertAlign val="subscript"/>
        <sz val="11"/>
        <rFont val="Arial"/>
        <family val="2"/>
      </rPr>
      <t>RE,i</t>
    </r>
    <r>
      <rPr>
        <sz val="11"/>
        <rFont val="Arial"/>
        <family val="2"/>
      </rPr>
      <t xml:space="preserve"> (500</t>
    </r>
    <r>
      <rPr>
        <sz val="11"/>
        <rFont val="ＭＳ Ｐゴシック"/>
        <family val="3"/>
        <charset val="128"/>
      </rPr>
      <t>≦</t>
    </r>
    <r>
      <rPr>
        <sz val="11"/>
        <rFont val="Arial"/>
        <family val="2"/>
      </rPr>
      <t>x&lt;700USRt)</t>
    </r>
    <phoneticPr fontId="2"/>
  </si>
  <si>
    <r>
      <t>COP</t>
    </r>
    <r>
      <rPr>
        <vertAlign val="subscript"/>
        <sz val="11"/>
        <rFont val="Arial"/>
        <family val="2"/>
      </rPr>
      <t>RE,i</t>
    </r>
    <r>
      <rPr>
        <sz val="11"/>
        <rFont val="Arial"/>
        <family val="2"/>
      </rPr>
      <t xml:space="preserve"> (700</t>
    </r>
    <r>
      <rPr>
        <sz val="11"/>
        <rFont val="ＭＳ Ｐゴシック"/>
        <family val="3"/>
        <charset val="128"/>
      </rPr>
      <t>≦</t>
    </r>
    <r>
      <rPr>
        <sz val="11"/>
        <rFont val="Arial"/>
        <family val="2"/>
      </rPr>
      <t>x&lt;1250USRt)</t>
    </r>
    <phoneticPr fontId="2"/>
  </si>
  <si>
    <t>Monitoring Structure Sheet [Attachment to Project Design Document]</t>
    <phoneticPr fontId="2"/>
  </si>
  <si>
    <t>Role</t>
    <phoneticPr fontId="2"/>
  </si>
  <si>
    <t xml:space="preserve">Monitoring Report Sheet (Input Sheet) [For Verification]  </t>
    <phoneticPr fontId="16"/>
  </si>
  <si>
    <r>
      <t xml:space="preserve">Table 1: Parameters monitored </t>
    </r>
    <r>
      <rPr>
        <b/>
        <i/>
        <sz val="11"/>
        <rFont val="Arial"/>
        <family val="2"/>
      </rPr>
      <t>ex post</t>
    </r>
    <phoneticPr fontId="2"/>
  </si>
  <si>
    <t>(b)</t>
    <phoneticPr fontId="16"/>
  </si>
  <si>
    <t>(c)</t>
    <phoneticPr fontId="16"/>
  </si>
  <si>
    <t>(d)</t>
    <phoneticPr fontId="16"/>
  </si>
  <si>
    <t>(e)</t>
    <phoneticPr fontId="16"/>
  </si>
  <si>
    <t>(f)</t>
    <phoneticPr fontId="16"/>
  </si>
  <si>
    <t>(f)</t>
    <phoneticPr fontId="16"/>
  </si>
  <si>
    <t>(g)</t>
    <phoneticPr fontId="16"/>
  </si>
  <si>
    <t>(g)</t>
    <phoneticPr fontId="16"/>
  </si>
  <si>
    <t>(h)</t>
    <phoneticPr fontId="16"/>
  </si>
  <si>
    <t>(h)</t>
    <phoneticPr fontId="16"/>
  </si>
  <si>
    <t>(i)</t>
    <phoneticPr fontId="16"/>
  </si>
  <si>
    <t>(i)</t>
    <phoneticPr fontId="16"/>
  </si>
  <si>
    <t>(j)</t>
    <phoneticPr fontId="16"/>
  </si>
  <si>
    <t>(j)</t>
    <phoneticPr fontId="16"/>
  </si>
  <si>
    <t>(k)</t>
    <phoneticPr fontId="16"/>
  </si>
  <si>
    <t>(k)</t>
    <phoneticPr fontId="16"/>
  </si>
  <si>
    <t>Monitoring period</t>
    <phoneticPr fontId="2"/>
  </si>
  <si>
    <t>Monitoring period</t>
    <phoneticPr fontId="2"/>
  </si>
  <si>
    <t>Monitored Values</t>
    <phoneticPr fontId="16"/>
  </si>
  <si>
    <t>Monitored Values</t>
    <phoneticPr fontId="16"/>
  </si>
  <si>
    <r>
      <t>EC</t>
    </r>
    <r>
      <rPr>
        <vertAlign val="subscript"/>
        <sz val="11"/>
        <rFont val="Arial"/>
        <family val="2"/>
      </rPr>
      <t>PJ,i,p</t>
    </r>
    <phoneticPr fontId="2"/>
  </si>
  <si>
    <r>
      <t xml:space="preserve">Power consumption of project chiller </t>
    </r>
    <r>
      <rPr>
        <i/>
        <sz val="11"/>
        <rFont val="Arial"/>
        <family val="2"/>
      </rPr>
      <t>i</t>
    </r>
    <r>
      <rPr>
        <sz val="11"/>
        <rFont val="Arial"/>
        <family val="2"/>
      </rPr>
      <t xml:space="preserve"> during the period </t>
    </r>
    <r>
      <rPr>
        <i/>
        <sz val="11"/>
        <rFont val="Arial"/>
        <family val="2"/>
      </rPr>
      <t>p</t>
    </r>
    <phoneticPr fontId="2"/>
  </si>
  <si>
    <t>MWh/p</t>
    <phoneticPr fontId="2"/>
  </si>
  <si>
    <t>Option C</t>
    <phoneticPr fontId="2"/>
  </si>
  <si>
    <t>Monitored data</t>
    <phoneticPr fontId="2"/>
  </si>
  <si>
    <r>
      <t>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</si>
  <si>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t>Continuously</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</si>
  <si>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</si>
  <si>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</si>
  <si>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Invoice from the power company for Option B or monitored data for Option C</t>
    <phoneticPr fontId="2"/>
  </si>
  <si>
    <r>
      <t>[for Option B]
Data is collected and recorded from invoices from the power company.
[for Option C]
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power imported from the grid to the project site.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</si>
  <si>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</si>
  <si>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</si>
  <si>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</si>
  <si>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</si>
  <si>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t>Data is measured by meter equipped to a generator.</t>
    <phoneticPr fontId="2"/>
  </si>
  <si>
    <r>
      <t xml:space="preserve">Table 2: Project-specific parameters fixed </t>
    </r>
    <r>
      <rPr>
        <b/>
        <i/>
        <sz val="11"/>
        <rFont val="Arial"/>
        <family val="2"/>
      </rPr>
      <t>ex ante</t>
    </r>
    <phoneticPr fontId="2"/>
  </si>
  <si>
    <r>
      <t xml:space="preserve">Table 2: Project-specific parameters fixed </t>
    </r>
    <r>
      <rPr>
        <b/>
        <i/>
        <sz val="11"/>
        <rFont val="Arial"/>
        <family val="2"/>
      </rPr>
      <t>ex ante</t>
    </r>
    <phoneticPr fontId="2"/>
  </si>
  <si>
    <r>
      <t>EF</t>
    </r>
    <r>
      <rPr>
        <vertAlign val="subscript"/>
        <sz val="11"/>
        <rFont val="Arial"/>
        <family val="2"/>
      </rPr>
      <t>elec</t>
    </r>
    <phoneticPr fontId="2"/>
  </si>
  <si>
    <r>
      <t>[For grid electricity]
CO</t>
    </r>
    <r>
      <rPr>
        <vertAlign val="subscript"/>
        <sz val="11"/>
        <rFont val="Arial"/>
        <family val="2"/>
      </rPr>
      <t>2</t>
    </r>
    <r>
      <rPr>
        <sz val="11"/>
        <rFont val="Arial"/>
        <family val="2"/>
      </rPr>
      <t xml:space="preserve"> emission factor for consumed electricity</t>
    </r>
    <phoneticPr fontId="2"/>
  </si>
  <si>
    <t>Monitoring Period</t>
    <phoneticPr fontId="21"/>
  </si>
  <si>
    <t>Monitoring Report Sheet (Calculation Process Sheet) [For Verification]</t>
    <phoneticPr fontId="16"/>
  </si>
  <si>
    <r>
      <t xml:space="preserve">Output cooling water temperature of project chiller </t>
    </r>
    <r>
      <rPr>
        <i/>
        <sz val="11"/>
        <rFont val="Arial"/>
        <family val="2"/>
      </rPr>
      <t>i</t>
    </r>
    <r>
      <rPr>
        <sz val="11"/>
        <rFont val="Arial"/>
        <family val="2"/>
      </rPr>
      <t xml:space="preserve"> set under the project specific condition</t>
    </r>
    <phoneticPr fontId="2"/>
  </si>
  <si>
    <t>Monitoring Structure Sheet [Attachment to Project Design Document]</t>
    <phoneticPr fontId="2"/>
  </si>
  <si>
    <t>Role</t>
    <phoneticPr fontId="2"/>
  </si>
  <si>
    <t>Project Manager</t>
    <phoneticPr fontId="16"/>
  </si>
  <si>
    <t>Responsible for project planning, implementation,
monitoring results and reporting.</t>
    <phoneticPr fontId="16"/>
  </si>
  <si>
    <t>Project Deputy Managers</t>
    <phoneticPr fontId="16"/>
  </si>
  <si>
    <t>Appointed to be in charge of approving the archived
data after being checked and corrected when
necessary.</t>
    <phoneticPr fontId="16"/>
  </si>
  <si>
    <t>Facility Managers</t>
    <phoneticPr fontId="16"/>
  </si>
  <si>
    <t>Appointed to be in charge of monitoring procedure
(data collection and storage), including monitoring
equipments and calibrations, and training of monitoring
personnel.</t>
    <phoneticPr fontId="16"/>
  </si>
  <si>
    <t>N/A</t>
    <phoneticPr fontId="16"/>
  </si>
  <si>
    <t xml:space="preserve">Monitoring Report Sheet (Input Sheet) [For Verification]  </t>
    <phoneticPr fontId="16"/>
  </si>
  <si>
    <r>
      <t xml:space="preserve">Table 1: Parameters monitored </t>
    </r>
    <r>
      <rPr>
        <b/>
        <i/>
        <sz val="11"/>
        <rFont val="Arial"/>
        <family val="2"/>
      </rPr>
      <t>ex post</t>
    </r>
    <phoneticPr fontId="2"/>
  </si>
  <si>
    <t>(b)</t>
    <phoneticPr fontId="16"/>
  </si>
  <si>
    <t>(c)</t>
    <phoneticPr fontId="16"/>
  </si>
  <si>
    <t>(d)</t>
    <phoneticPr fontId="16"/>
  </si>
  <si>
    <t>(e)</t>
    <phoneticPr fontId="16"/>
  </si>
  <si>
    <t>(f)</t>
    <phoneticPr fontId="16"/>
  </si>
  <si>
    <t>(g)</t>
    <phoneticPr fontId="16"/>
  </si>
  <si>
    <t>(h)</t>
    <phoneticPr fontId="16"/>
  </si>
  <si>
    <t>(i)</t>
    <phoneticPr fontId="16"/>
  </si>
  <si>
    <t>(j)</t>
    <phoneticPr fontId="16"/>
  </si>
  <si>
    <t>(k)</t>
    <phoneticPr fontId="16"/>
  </si>
  <si>
    <t>Monitoring period</t>
    <phoneticPr fontId="2"/>
  </si>
  <si>
    <t>Monitored Values</t>
    <phoneticPr fontId="16"/>
  </si>
  <si>
    <r>
      <t>EC</t>
    </r>
    <r>
      <rPr>
        <vertAlign val="subscript"/>
        <sz val="11"/>
        <rFont val="Arial"/>
        <family val="2"/>
      </rPr>
      <t>PJ,i,p</t>
    </r>
    <phoneticPr fontId="2"/>
  </si>
  <si>
    <r>
      <t xml:space="preserve">Power consumption of project chiller </t>
    </r>
    <r>
      <rPr>
        <i/>
        <sz val="11"/>
        <rFont val="Arial"/>
        <family val="2"/>
      </rPr>
      <t>i</t>
    </r>
    <r>
      <rPr>
        <sz val="11"/>
        <rFont val="Arial"/>
        <family val="2"/>
      </rPr>
      <t xml:space="preserve"> during the period </t>
    </r>
    <r>
      <rPr>
        <i/>
        <sz val="11"/>
        <rFont val="Arial"/>
        <family val="2"/>
      </rPr>
      <t>p</t>
    </r>
    <phoneticPr fontId="2"/>
  </si>
  <si>
    <t>MWh/p</t>
    <phoneticPr fontId="2"/>
  </si>
  <si>
    <t>Option C</t>
    <phoneticPr fontId="2"/>
  </si>
  <si>
    <t>Monitored data</t>
    <phoneticPr fontId="2"/>
  </si>
  <si>
    <r>
      <t>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</si>
  <si>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t>Continuously</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</si>
  <si>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</si>
  <si>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</si>
  <si>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Invoice from the power company for Option B or monitored data for Option C</t>
    <phoneticPr fontId="2"/>
  </si>
  <si>
    <r>
      <t>[for Option B]
Data is collected and recorded from invoices from the power company.
[for Option C]
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power imported from the grid to the project site.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</si>
  <si>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</si>
  <si>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</si>
  <si>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</si>
  <si>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</si>
  <si>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t>Data is measured by meter equipped to a generator.</t>
    <phoneticPr fontId="2"/>
  </si>
  <si>
    <r>
      <t xml:space="preserve">Table 2: Project-specific parameters fixed </t>
    </r>
    <r>
      <rPr>
        <b/>
        <i/>
        <sz val="11"/>
        <rFont val="Arial"/>
        <family val="2"/>
      </rPr>
      <t>ex ante</t>
    </r>
    <phoneticPr fontId="2"/>
  </si>
  <si>
    <r>
      <t>EF</t>
    </r>
    <r>
      <rPr>
        <vertAlign val="subscript"/>
        <sz val="11"/>
        <rFont val="Arial"/>
        <family val="2"/>
      </rPr>
      <t>elec</t>
    </r>
    <phoneticPr fontId="2"/>
  </si>
  <si>
    <r>
      <t>[For grid electricity]
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</si>
  <si>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</si>
  <si>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</si>
  <si>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r>
      <t>[For captive electricity]
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</si>
  <si>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</si>
  <si>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r>
      <t>T</t>
    </r>
    <r>
      <rPr>
        <vertAlign val="subscript"/>
        <sz val="11"/>
        <rFont val="Arial"/>
        <family val="2"/>
      </rPr>
      <t>cooling-out,i</t>
    </r>
    <phoneticPr fontId="2"/>
  </si>
  <si>
    <t>degree Celsius</t>
    <phoneticPr fontId="2"/>
  </si>
  <si>
    <r>
      <t>T</t>
    </r>
    <r>
      <rPr>
        <vertAlign val="subscript"/>
        <sz val="11"/>
        <rFont val="Arial"/>
        <family val="2"/>
      </rPr>
      <t>chilled-out,i</t>
    </r>
    <phoneticPr fontId="2"/>
  </si>
  <si>
    <r>
      <t xml:space="preserve">Output chilled water temperature of project chiller </t>
    </r>
    <r>
      <rPr>
        <i/>
        <sz val="11"/>
        <rFont val="Arial"/>
        <family val="2"/>
      </rPr>
      <t>i</t>
    </r>
    <r>
      <rPr>
        <sz val="11"/>
        <rFont val="Arial"/>
        <family val="2"/>
      </rPr>
      <t xml:space="preserve"> set under the project specific condition</t>
    </r>
    <phoneticPr fontId="2"/>
  </si>
  <si>
    <t>degree Celsius</t>
    <phoneticPr fontId="2"/>
  </si>
  <si>
    <r>
      <t>COP</t>
    </r>
    <r>
      <rPr>
        <vertAlign val="subscript"/>
        <sz val="11"/>
        <rFont val="Arial"/>
        <family val="2"/>
      </rPr>
      <t>RE,i</t>
    </r>
    <phoneticPr fontId="2"/>
  </si>
  <si>
    <r>
      <t xml:space="preserve">Table3: </t>
    </r>
    <r>
      <rPr>
        <b/>
        <i/>
        <sz val="11"/>
        <rFont val="Arial"/>
        <family val="2"/>
      </rPr>
      <t>Ex-post</t>
    </r>
    <r>
      <rPr>
        <b/>
        <sz val="11"/>
        <rFont val="Arial"/>
        <family val="2"/>
      </rPr>
      <t xml:space="preserve"> calculation of CO</t>
    </r>
    <r>
      <rPr>
        <b/>
        <vertAlign val="subscript"/>
        <sz val="11"/>
        <rFont val="Arial"/>
        <family val="2"/>
      </rPr>
      <t>2</t>
    </r>
    <r>
      <rPr>
        <b/>
        <sz val="11"/>
        <rFont val="Arial"/>
        <family val="2"/>
      </rPr>
      <t xml:space="preserve"> emission reductions</t>
    </r>
    <phoneticPr fontId="2"/>
  </si>
  <si>
    <t>Monitoring Period</t>
    <phoneticPr fontId="21"/>
  </si>
  <si>
    <r>
      <t>tCO</t>
    </r>
    <r>
      <rPr>
        <vertAlign val="subscript"/>
        <sz val="11"/>
        <rFont val="Arial"/>
        <family val="2"/>
      </rPr>
      <t>2</t>
    </r>
    <r>
      <rPr>
        <sz val="11"/>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</si>
  <si>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</si>
  <si>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</si>
  <si>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</si>
  <si>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</si>
  <si>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</si>
  <si>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Option C</t>
    <phoneticPr fontId="2"/>
  </si>
  <si>
    <t>Based on the actual measurement using measuring equipments (Data used: measured values)</t>
    <phoneticPr fontId="2"/>
  </si>
  <si>
    <t>Monitoring Report Sheet (Calculation Process Sheet) [For Verification]</t>
    <phoneticPr fontId="16"/>
  </si>
  <si>
    <t>1. Calculations for emission reductions</t>
    <phoneticPr fontId="2"/>
  </si>
  <si>
    <t>Fuel type</t>
    <phoneticPr fontId="2"/>
  </si>
  <si>
    <t>Value</t>
    <phoneticPr fontId="2"/>
  </si>
  <si>
    <t>Units</t>
    <phoneticPr fontId="2"/>
  </si>
  <si>
    <r>
      <t xml:space="preserve">Emission reductions during the period </t>
    </r>
    <r>
      <rPr>
        <i/>
        <sz val="11"/>
        <color indexed="8"/>
        <rFont val="Arial"/>
        <family val="2"/>
      </rPr>
      <t>p</t>
    </r>
    <phoneticPr fontId="2"/>
  </si>
  <si>
    <t>N/A</t>
    <phoneticPr fontId="16"/>
  </si>
  <si>
    <r>
      <t>tCO</t>
    </r>
    <r>
      <rPr>
        <vertAlign val="subscript"/>
        <sz val="11"/>
        <color indexed="8"/>
        <rFont val="Arial"/>
        <family val="2"/>
      </rPr>
      <t>2</t>
    </r>
    <r>
      <rPr>
        <sz val="11"/>
        <color indexed="8"/>
        <rFont val="Arial"/>
        <family val="2"/>
      </rPr>
      <t>/p</t>
    </r>
    <phoneticPr fontId="2"/>
  </si>
  <si>
    <r>
      <t>ER</t>
    </r>
    <r>
      <rPr>
        <vertAlign val="subscript"/>
        <sz val="11"/>
        <color indexed="8"/>
        <rFont val="Arial"/>
        <family val="2"/>
      </rPr>
      <t>p</t>
    </r>
    <phoneticPr fontId="2"/>
  </si>
  <si>
    <t>2. Selected default values, etc.</t>
    <phoneticPr fontId="2"/>
  </si>
  <si>
    <t>COP of reference chiller i under the standardizing temperature conditions</t>
    <phoneticPr fontId="2"/>
  </si>
  <si>
    <t>-</t>
    <phoneticPr fontId="2"/>
  </si>
  <si>
    <r>
      <t>COP</t>
    </r>
    <r>
      <rPr>
        <vertAlign val="subscript"/>
        <sz val="11"/>
        <rFont val="Arial"/>
        <family val="2"/>
      </rPr>
      <t>RE,i</t>
    </r>
    <phoneticPr fontId="2"/>
  </si>
  <si>
    <t>3. Calculations for reference emissions</t>
    <phoneticPr fontId="2"/>
  </si>
  <si>
    <r>
      <t xml:space="preserve">Reference emissions during the period </t>
    </r>
    <r>
      <rPr>
        <i/>
        <sz val="11"/>
        <color indexed="8"/>
        <rFont val="Arial"/>
        <family val="2"/>
      </rPr>
      <t>p</t>
    </r>
    <phoneticPr fontId="2"/>
  </si>
  <si>
    <r>
      <t>RE</t>
    </r>
    <r>
      <rPr>
        <vertAlign val="subscript"/>
        <sz val="11"/>
        <color indexed="8"/>
        <rFont val="Arial"/>
        <family val="2"/>
      </rPr>
      <t>p</t>
    </r>
    <phoneticPr fontId="2"/>
  </si>
  <si>
    <t>Reference emissions</t>
    <phoneticPr fontId="2"/>
  </si>
  <si>
    <r>
      <t>CO</t>
    </r>
    <r>
      <rPr>
        <vertAlign val="subscript"/>
        <sz val="11"/>
        <rFont val="Arial"/>
        <family val="2"/>
      </rPr>
      <t>2</t>
    </r>
    <r>
      <rPr>
        <sz val="11"/>
        <rFont val="Arial"/>
        <family val="2"/>
      </rPr>
      <t xml:space="preserve"> emission factor for consumed electricity [grid]</t>
    </r>
    <phoneticPr fontId="2"/>
  </si>
  <si>
    <t>Electricity</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</si>
  <si>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</si>
  <si>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</si>
  <si>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[captive]</t>
    </r>
    <phoneticPr fontId="2"/>
  </si>
  <si>
    <t>Proportion of grid electricity over total electricity consumed at the project site</t>
    <phoneticPr fontId="2"/>
  </si>
  <si>
    <t>Proportion of captive electricity over total electricity consumed at the project site</t>
    <phoneticPr fontId="2"/>
  </si>
  <si>
    <r>
      <t xml:space="preserve">Power consumption of project chiller </t>
    </r>
    <r>
      <rPr>
        <i/>
        <sz val="11"/>
        <rFont val="Arial"/>
        <family val="2"/>
      </rPr>
      <t>i</t>
    </r>
    <phoneticPr fontId="2"/>
  </si>
  <si>
    <t>MWh/p</t>
    <phoneticPr fontId="2"/>
  </si>
  <si>
    <r>
      <t>EC</t>
    </r>
    <r>
      <rPr>
        <vertAlign val="subscript"/>
        <sz val="11"/>
        <rFont val="Arial"/>
        <family val="2"/>
      </rPr>
      <t>PJ,i,p</t>
    </r>
    <phoneticPr fontId="2"/>
  </si>
  <si>
    <r>
      <t xml:space="preserve">COP of reference chiller </t>
    </r>
    <r>
      <rPr>
        <i/>
        <sz val="11"/>
        <rFont val="Arial"/>
        <family val="2"/>
      </rPr>
      <t>i</t>
    </r>
    <r>
      <rPr>
        <sz val="11"/>
        <rFont val="Arial"/>
        <family val="2"/>
      </rPr>
      <t xml:space="preserve"> under the standardizing temperature conditions</t>
    </r>
    <phoneticPr fontId="2"/>
  </si>
  <si>
    <r>
      <t xml:space="preserve">COP of project chiller </t>
    </r>
    <r>
      <rPr>
        <i/>
        <sz val="11"/>
        <rFont val="Arial"/>
        <family val="2"/>
      </rPr>
      <t>i</t>
    </r>
    <r>
      <rPr>
        <sz val="11"/>
        <rFont val="Arial"/>
        <family val="2"/>
      </rPr>
      <t xml:space="preserve"> calculated under the standardizing temperature conditions</t>
    </r>
    <phoneticPr fontId="2"/>
  </si>
  <si>
    <r>
      <t>COP</t>
    </r>
    <r>
      <rPr>
        <vertAlign val="subscript"/>
        <sz val="11"/>
        <rFont val="Arial"/>
        <family val="2"/>
      </rPr>
      <t>PJ,tc,i</t>
    </r>
    <phoneticPr fontId="2"/>
  </si>
  <si>
    <t>4. Calculations of the project emissions</t>
    <phoneticPr fontId="2"/>
  </si>
  <si>
    <r>
      <t xml:space="preserve">Project emissions during the period </t>
    </r>
    <r>
      <rPr>
        <i/>
        <sz val="11"/>
        <rFont val="Arial"/>
        <family val="2"/>
      </rPr>
      <t>p</t>
    </r>
    <phoneticPr fontId="2"/>
  </si>
  <si>
    <r>
      <t>PE</t>
    </r>
    <r>
      <rPr>
        <vertAlign val="subscript"/>
        <sz val="11"/>
        <rFont val="Arial"/>
        <family val="2"/>
      </rPr>
      <t>p</t>
    </r>
    <phoneticPr fontId="2"/>
  </si>
  <si>
    <t>Project emissions</t>
    <phoneticPr fontId="2"/>
  </si>
  <si>
    <t>[List of Default Values]</t>
    <phoneticPr fontId="2"/>
  </si>
  <si>
    <r>
      <t>COP</t>
    </r>
    <r>
      <rPr>
        <vertAlign val="subscript"/>
        <sz val="11"/>
        <rFont val="Arial"/>
        <family val="2"/>
      </rPr>
      <t>RE,i</t>
    </r>
    <r>
      <rPr>
        <sz val="11"/>
        <rFont val="Arial"/>
        <family val="2"/>
      </rPr>
      <t xml:space="preserve"> (x&lt;300USRt)</t>
    </r>
    <phoneticPr fontId="2"/>
  </si>
  <si>
    <r>
      <t>COP</t>
    </r>
    <r>
      <rPr>
        <vertAlign val="subscript"/>
        <sz val="11"/>
        <rFont val="Arial"/>
        <family val="2"/>
      </rPr>
      <t>RE,i</t>
    </r>
    <r>
      <rPr>
        <sz val="11"/>
        <rFont val="Arial"/>
        <family val="2"/>
      </rPr>
      <t xml:space="preserve"> (300</t>
    </r>
    <r>
      <rPr>
        <sz val="11"/>
        <rFont val="ＭＳ Ｐゴシック"/>
        <family val="3"/>
        <charset val="128"/>
      </rPr>
      <t>≦</t>
    </r>
    <r>
      <rPr>
        <sz val="11"/>
        <rFont val="Arial"/>
        <family val="2"/>
      </rPr>
      <t>x&lt;450USRt)</t>
    </r>
    <phoneticPr fontId="2"/>
  </si>
  <si>
    <r>
      <t>COP</t>
    </r>
    <r>
      <rPr>
        <vertAlign val="subscript"/>
        <sz val="11"/>
        <rFont val="Arial"/>
        <family val="2"/>
      </rPr>
      <t>RE,i</t>
    </r>
    <r>
      <rPr>
        <sz val="11"/>
        <rFont val="Arial"/>
        <family val="2"/>
      </rPr>
      <t xml:space="preserve"> (450</t>
    </r>
    <r>
      <rPr>
        <sz val="11"/>
        <rFont val="ＭＳ Ｐゴシック"/>
        <family val="3"/>
        <charset val="128"/>
      </rPr>
      <t>≦</t>
    </r>
    <r>
      <rPr>
        <sz val="11"/>
        <rFont val="Arial"/>
        <family val="2"/>
      </rPr>
      <t>x&lt;500USRt)</t>
    </r>
    <phoneticPr fontId="2"/>
  </si>
  <si>
    <r>
      <t>COP</t>
    </r>
    <r>
      <rPr>
        <vertAlign val="subscript"/>
        <sz val="11"/>
        <rFont val="Arial"/>
        <family val="2"/>
      </rPr>
      <t>RE,i</t>
    </r>
    <r>
      <rPr>
        <sz val="11"/>
        <rFont val="Arial"/>
        <family val="2"/>
      </rPr>
      <t xml:space="preserve"> (500</t>
    </r>
    <r>
      <rPr>
        <sz val="11"/>
        <rFont val="ＭＳ Ｐゴシック"/>
        <family val="3"/>
        <charset val="128"/>
      </rPr>
      <t>≦</t>
    </r>
    <r>
      <rPr>
        <sz val="11"/>
        <rFont val="Arial"/>
        <family val="2"/>
      </rPr>
      <t>x&lt;700USRt)</t>
    </r>
    <phoneticPr fontId="2"/>
  </si>
  <si>
    <r>
      <t>COP</t>
    </r>
    <r>
      <rPr>
        <vertAlign val="subscript"/>
        <sz val="11"/>
        <rFont val="Arial"/>
        <family val="2"/>
      </rPr>
      <t>RE,i</t>
    </r>
    <r>
      <rPr>
        <sz val="11"/>
        <rFont val="Arial"/>
        <family val="2"/>
      </rPr>
      <t xml:space="preserve"> (700</t>
    </r>
    <r>
      <rPr>
        <sz val="11"/>
        <rFont val="ＭＳ Ｐゴシック"/>
        <family val="3"/>
        <charset val="128"/>
      </rPr>
      <t>≦</t>
    </r>
    <r>
      <rPr>
        <sz val="11"/>
        <rFont val="Arial"/>
        <family val="2"/>
      </rPr>
      <t>x&lt;1250USRt)</t>
    </r>
    <phoneticPr fontId="2"/>
  </si>
  <si>
    <r>
      <t>TD</t>
    </r>
    <r>
      <rPr>
        <vertAlign val="subscript"/>
        <sz val="11"/>
        <rFont val="Arial"/>
        <family val="2"/>
      </rPr>
      <t>cooling</t>
    </r>
    <phoneticPr fontId="2"/>
  </si>
  <si>
    <t>degree Celsius</t>
    <phoneticPr fontId="2"/>
  </si>
  <si>
    <r>
      <t>TD</t>
    </r>
    <r>
      <rPr>
        <vertAlign val="subscript"/>
        <sz val="11"/>
        <rFont val="Arial"/>
        <family val="2"/>
      </rPr>
      <t>chilled</t>
    </r>
    <phoneticPr fontId="2"/>
  </si>
  <si>
    <t>Monitoring Plan Sheet (Calculation Process Sheet) [Attachment to Project Design Document]</t>
    <phoneticPr fontId="2"/>
  </si>
  <si>
    <t>N/A</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</si>
  <si>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</si>
  <si>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</si>
  <si>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r>
      <t>CO</t>
    </r>
    <r>
      <rPr>
        <vertAlign val="subscript"/>
        <sz val="11"/>
        <rFont val="Arial"/>
        <family val="2"/>
      </rPr>
      <t>2</t>
    </r>
    <r>
      <rPr>
        <sz val="11"/>
        <rFont val="Arial"/>
        <family val="2"/>
      </rPr>
      <t xml:space="preserve"> emission factor for consumed electricity [captive]</t>
    </r>
    <phoneticPr fontId="2"/>
  </si>
  <si>
    <t>Electricity</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</si>
  <si>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</si>
  <si>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</si>
  <si>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t>Proportion of grid electricity over total electricity consumed at the project site</t>
    <phoneticPr fontId="2"/>
  </si>
  <si>
    <t>-</t>
    <phoneticPr fontId="2"/>
  </si>
  <si>
    <t>Proportion of captive electricity over total electricity consumed at the project site</t>
    <phoneticPr fontId="2"/>
  </si>
  <si>
    <t>-</t>
    <phoneticPr fontId="2"/>
  </si>
  <si>
    <r>
      <t xml:space="preserve">Power consumption of project chiller </t>
    </r>
    <r>
      <rPr>
        <i/>
        <sz val="11"/>
        <rFont val="Arial"/>
        <family val="2"/>
      </rPr>
      <t>i</t>
    </r>
    <phoneticPr fontId="2"/>
  </si>
  <si>
    <t>MWh/p</t>
    <phoneticPr fontId="2"/>
  </si>
  <si>
    <r>
      <t>EC</t>
    </r>
    <r>
      <rPr>
        <vertAlign val="subscript"/>
        <sz val="11"/>
        <rFont val="Arial"/>
        <family val="2"/>
      </rPr>
      <t>PJ,i,p</t>
    </r>
    <phoneticPr fontId="2"/>
  </si>
  <si>
    <t>[List of Default Values]</t>
    <phoneticPr fontId="2"/>
  </si>
  <si>
    <r>
      <t>COP</t>
    </r>
    <r>
      <rPr>
        <vertAlign val="subscript"/>
        <sz val="11"/>
        <rFont val="Arial"/>
        <family val="2"/>
      </rPr>
      <t>RE,i</t>
    </r>
    <r>
      <rPr>
        <sz val="11"/>
        <rFont val="Arial"/>
        <family val="2"/>
      </rPr>
      <t xml:space="preserve"> (x&lt;300USRt)</t>
    </r>
    <phoneticPr fontId="2"/>
  </si>
  <si>
    <t>-</t>
    <phoneticPr fontId="2"/>
  </si>
  <si>
    <r>
      <t>COP</t>
    </r>
    <r>
      <rPr>
        <vertAlign val="subscript"/>
        <sz val="11"/>
        <rFont val="Arial"/>
        <family val="2"/>
      </rPr>
      <t>RE,i</t>
    </r>
    <r>
      <rPr>
        <sz val="11"/>
        <rFont val="Arial"/>
        <family val="2"/>
      </rPr>
      <t xml:space="preserve"> (300</t>
    </r>
    <r>
      <rPr>
        <sz val="11"/>
        <rFont val="ＭＳ Ｐゴシック"/>
        <family val="3"/>
        <charset val="128"/>
      </rPr>
      <t>≦</t>
    </r>
    <r>
      <rPr>
        <sz val="11"/>
        <rFont val="Arial"/>
        <family val="2"/>
      </rPr>
      <t>x&lt;450USRt)</t>
    </r>
    <phoneticPr fontId="2"/>
  </si>
  <si>
    <r>
      <t>COP</t>
    </r>
    <r>
      <rPr>
        <vertAlign val="subscript"/>
        <sz val="11"/>
        <rFont val="Arial"/>
        <family val="2"/>
      </rPr>
      <t>RE,i</t>
    </r>
    <r>
      <rPr>
        <sz val="11"/>
        <rFont val="Arial"/>
        <family val="2"/>
      </rPr>
      <t xml:space="preserve"> (450</t>
    </r>
    <r>
      <rPr>
        <sz val="11"/>
        <rFont val="ＭＳ Ｐゴシック"/>
        <family val="3"/>
        <charset val="128"/>
      </rPr>
      <t>≦</t>
    </r>
    <r>
      <rPr>
        <sz val="11"/>
        <rFont val="Arial"/>
        <family val="2"/>
      </rPr>
      <t>x&lt;500USRt)</t>
    </r>
    <phoneticPr fontId="2"/>
  </si>
  <si>
    <r>
      <t>COP</t>
    </r>
    <r>
      <rPr>
        <vertAlign val="subscript"/>
        <sz val="11"/>
        <rFont val="Arial"/>
        <family val="2"/>
      </rPr>
      <t>RE,i</t>
    </r>
    <r>
      <rPr>
        <sz val="11"/>
        <rFont val="Arial"/>
        <family val="2"/>
      </rPr>
      <t xml:space="preserve"> (500</t>
    </r>
    <r>
      <rPr>
        <sz val="11"/>
        <rFont val="ＭＳ Ｐゴシック"/>
        <family val="3"/>
        <charset val="128"/>
      </rPr>
      <t>≦</t>
    </r>
    <r>
      <rPr>
        <sz val="11"/>
        <rFont val="Arial"/>
        <family val="2"/>
      </rPr>
      <t>x&lt;700USRt)</t>
    </r>
    <phoneticPr fontId="2"/>
  </si>
  <si>
    <r>
      <t>COP</t>
    </r>
    <r>
      <rPr>
        <vertAlign val="subscript"/>
        <sz val="11"/>
        <rFont val="Arial"/>
        <family val="2"/>
      </rPr>
      <t>RE,i</t>
    </r>
    <r>
      <rPr>
        <sz val="11"/>
        <rFont val="Arial"/>
        <family val="2"/>
      </rPr>
      <t xml:space="preserve"> (700</t>
    </r>
    <r>
      <rPr>
        <sz val="11"/>
        <rFont val="ＭＳ Ｐゴシック"/>
        <family val="3"/>
        <charset val="128"/>
      </rPr>
      <t>≦</t>
    </r>
    <r>
      <rPr>
        <sz val="11"/>
        <rFont val="Arial"/>
        <family val="2"/>
      </rPr>
      <t>x&lt;1250USRt)</t>
    </r>
    <phoneticPr fontId="2"/>
  </si>
  <si>
    <r>
      <t>TD</t>
    </r>
    <r>
      <rPr>
        <vertAlign val="subscript"/>
        <sz val="11"/>
        <rFont val="Arial"/>
        <family val="2"/>
      </rPr>
      <t>cooling</t>
    </r>
    <phoneticPr fontId="2"/>
  </si>
  <si>
    <t>degree Celsius</t>
    <phoneticPr fontId="2"/>
  </si>
  <si>
    <r>
      <t>TD</t>
    </r>
    <r>
      <rPr>
        <vertAlign val="subscript"/>
        <sz val="11"/>
        <rFont val="Arial"/>
        <family val="2"/>
      </rPr>
      <t>chilled</t>
    </r>
    <phoneticPr fontId="2"/>
  </si>
  <si>
    <t>Monitoring Structure Sheet [Attachment to Project Design Document]</t>
    <phoneticPr fontId="2"/>
  </si>
  <si>
    <t>Role</t>
    <phoneticPr fontId="2"/>
  </si>
  <si>
    <t>Project Manager</t>
    <phoneticPr fontId="16"/>
  </si>
  <si>
    <t>Responsible for project planning, implementation,
monitoring results and reporting.</t>
    <phoneticPr fontId="16"/>
  </si>
  <si>
    <t>Project Deputy Managers</t>
    <phoneticPr fontId="16"/>
  </si>
  <si>
    <t>Appointed to be in charge of approving the archived
data after being checked and corrected when
necessary.</t>
    <phoneticPr fontId="16"/>
  </si>
  <si>
    <t>Facility Managers</t>
    <phoneticPr fontId="16"/>
  </si>
  <si>
    <t>Appointed to be in charge of monitoring procedure
(data collection and storage), including monitoring
equipments and calibrations, and training of monitoring
personnel.</t>
    <phoneticPr fontId="16"/>
  </si>
  <si>
    <t>N/A</t>
    <phoneticPr fontId="16"/>
  </si>
  <si>
    <t xml:space="preserve">Monitoring Report Sheet (Input Sheet) [For Verification]  </t>
    <phoneticPr fontId="16"/>
  </si>
  <si>
    <r>
      <t xml:space="preserve">Table 1: Parameters monitored </t>
    </r>
    <r>
      <rPr>
        <b/>
        <i/>
        <sz val="11"/>
        <rFont val="Arial"/>
        <family val="2"/>
      </rPr>
      <t>ex post</t>
    </r>
    <phoneticPr fontId="2"/>
  </si>
  <si>
    <t>(b)</t>
    <phoneticPr fontId="16"/>
  </si>
  <si>
    <t>(c)</t>
    <phoneticPr fontId="16"/>
  </si>
  <si>
    <t>(d)</t>
    <phoneticPr fontId="16"/>
  </si>
  <si>
    <t>(e)</t>
    <phoneticPr fontId="16"/>
  </si>
  <si>
    <t>(f)</t>
    <phoneticPr fontId="16"/>
  </si>
  <si>
    <t>(g)</t>
    <phoneticPr fontId="16"/>
  </si>
  <si>
    <t>(h)</t>
    <phoneticPr fontId="16"/>
  </si>
  <si>
    <t>(i)</t>
    <phoneticPr fontId="16"/>
  </si>
  <si>
    <t>(j)</t>
    <phoneticPr fontId="16"/>
  </si>
  <si>
    <t>(k)</t>
    <phoneticPr fontId="16"/>
  </si>
  <si>
    <t>Monitoring period</t>
    <phoneticPr fontId="2"/>
  </si>
  <si>
    <t>Monitored Values</t>
    <phoneticPr fontId="16"/>
  </si>
  <si>
    <r>
      <t xml:space="preserve">Power consumption of project chiller </t>
    </r>
    <r>
      <rPr>
        <i/>
        <sz val="11"/>
        <rFont val="Arial"/>
        <family val="2"/>
      </rPr>
      <t>i</t>
    </r>
    <r>
      <rPr>
        <sz val="11"/>
        <rFont val="Arial"/>
        <family val="2"/>
      </rPr>
      <t xml:space="preserve"> during the period </t>
    </r>
    <r>
      <rPr>
        <i/>
        <sz val="11"/>
        <rFont val="Arial"/>
        <family val="2"/>
      </rPr>
      <t>p</t>
    </r>
    <phoneticPr fontId="2"/>
  </si>
  <si>
    <t>Option C</t>
    <phoneticPr fontId="2"/>
  </si>
  <si>
    <t>Monitored data</t>
    <phoneticPr fontId="2"/>
  </si>
  <si>
    <r>
      <t>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electrical power consumption of project chiller.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</si>
  <si>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t>Continuously</t>
    <phoneticPr fontId="2"/>
  </si>
  <si>
    <r>
      <t>EI</t>
    </r>
    <r>
      <rPr>
        <vertAlign val="subscript"/>
        <sz val="11"/>
        <rFont val="Arial"/>
        <family val="2"/>
      </rPr>
      <t>grid,p</t>
    </r>
    <phoneticPr fontId="2"/>
  </si>
  <si>
    <r>
      <t xml:space="preserve">Electricity imported from the grid to the project site during the period </t>
    </r>
    <r>
      <rPr>
        <i/>
        <sz val="11"/>
        <rFont val="Arial"/>
        <family val="2"/>
      </rPr>
      <t>p</t>
    </r>
    <phoneticPr fontId="2"/>
  </si>
  <si>
    <t>Invoice from the power company for Option B or monitored data for Option C</t>
    <phoneticPr fontId="2"/>
  </si>
  <si>
    <r>
      <t>[for Option B]
Data is collected and recorded from invoices from the power company.
[for Option C]
Data is measured by measuring equipments in the factory.
- Specification of measuring equipments:</t>
    </r>
    <r>
      <rPr>
        <sz val="11"/>
        <rFont val="ＭＳ Ｐゴシック"/>
        <family val="3"/>
        <charset val="128"/>
      </rPr>
      <t xml:space="preserve">
　</t>
    </r>
    <r>
      <rPr>
        <sz val="11"/>
        <rFont val="Arial"/>
        <family val="2"/>
      </rPr>
      <t>1) Electrical power meter is applied for measurement of power imported from the grid to the project site.
  2) Meter is certified in compliance with national/international standards on electrical power meter.
- Measuring and recording:</t>
    </r>
    <r>
      <rPr>
        <sz val="11"/>
        <rFont val="ＭＳ Ｐゴシック"/>
        <family val="3"/>
        <charset val="128"/>
      </rPr>
      <t xml:space="preserve">
　</t>
    </r>
    <r>
      <rPr>
        <sz val="11"/>
        <rFont val="Arial"/>
        <family val="2"/>
      </rPr>
      <t xml:space="preserve">1) Measured data is automatically sent to a server where data is recorded and stored.
</t>
    </r>
    <r>
      <rPr>
        <sz val="11"/>
        <rFont val="ＭＳ Ｐゴシック"/>
        <family val="3"/>
        <charset val="128"/>
      </rPr>
      <t>　</t>
    </r>
    <r>
      <rPr>
        <sz val="11"/>
        <rFont val="Arial"/>
        <family val="2"/>
      </rPr>
      <t>2) Recorded data is checked its integrity once a month by responsible staff.
- Calibration:</t>
    </r>
    <r>
      <rPr>
        <sz val="11"/>
        <rFont val="ＭＳ Ｐゴシック"/>
        <family val="3"/>
        <charset val="128"/>
      </rPr>
      <t xml:space="preserve">
</t>
    </r>
    <r>
      <rPr>
        <sz val="11"/>
        <rFont val="Arial"/>
        <family val="2"/>
      </rPr>
      <t xml:space="preserve">  In case a calibration certificate issued by an entity accredited under national/international standards is not provided, such measuring equipment is required to be calibrated.</t>
    </r>
    <phoneticPr fontId="2"/>
  </si>
  <si>
    <t>Every month</t>
    <phoneticPr fontId="2"/>
  </si>
  <si>
    <r>
      <t>h</t>
    </r>
    <r>
      <rPr>
        <vertAlign val="subscript"/>
        <sz val="11"/>
        <rFont val="Arial"/>
        <family val="2"/>
      </rPr>
      <t>gen,p</t>
    </r>
    <phoneticPr fontId="2"/>
  </si>
  <si>
    <r>
      <t xml:space="preserve">Operating time of captive electricity generator during the period </t>
    </r>
    <r>
      <rPr>
        <i/>
        <sz val="11"/>
        <rFont val="Arial"/>
        <family val="2"/>
      </rPr>
      <t>p</t>
    </r>
    <phoneticPr fontId="2"/>
  </si>
  <si>
    <t>hours/p</t>
    <phoneticPr fontId="2"/>
  </si>
  <si>
    <t>Data is measured by meter equipped to a generator.</t>
    <phoneticPr fontId="2"/>
  </si>
  <si>
    <r>
      <t xml:space="preserve">Table 2: Project-specific parameters fixed </t>
    </r>
    <r>
      <rPr>
        <b/>
        <i/>
        <sz val="11"/>
        <rFont val="Arial"/>
        <family val="2"/>
      </rPr>
      <t>ex ante</t>
    </r>
    <phoneticPr fontId="2"/>
  </si>
  <si>
    <r>
      <t>EF</t>
    </r>
    <r>
      <rPr>
        <vertAlign val="subscript"/>
        <sz val="11"/>
        <rFont val="Arial"/>
        <family val="2"/>
      </rPr>
      <t>elec</t>
    </r>
    <phoneticPr fontId="2"/>
  </si>
  <si>
    <r>
      <t>[For grid electricity]
CO</t>
    </r>
    <r>
      <rPr>
        <vertAlign val="subscript"/>
        <sz val="11"/>
        <rFont val="Arial"/>
        <family val="2"/>
      </rPr>
      <t>2</t>
    </r>
    <r>
      <rPr>
        <sz val="11"/>
        <rFont val="Arial"/>
        <family val="2"/>
      </rPr>
      <t xml:space="preserve"> emission factor for consumed electricity</t>
    </r>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</si>
  <si>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</si>
  <si>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</si>
  <si>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r>
      <t>[For captive electricity]
CO</t>
    </r>
    <r>
      <rPr>
        <vertAlign val="subscript"/>
        <sz val="11"/>
        <rFont val="Arial"/>
        <family val="2"/>
      </rPr>
      <t>2</t>
    </r>
    <r>
      <rPr>
        <sz val="11"/>
        <rFont val="Arial"/>
        <family val="2"/>
      </rPr>
      <t xml:space="preserve"> emission factor for consumed electricity</t>
    </r>
    <phoneticPr fontId="2"/>
  </si>
  <si>
    <r>
      <t>T</t>
    </r>
    <r>
      <rPr>
        <vertAlign val="subscript"/>
        <sz val="11"/>
        <rFont val="Arial"/>
        <family val="2"/>
      </rPr>
      <t>cooling-out,i</t>
    </r>
    <phoneticPr fontId="2"/>
  </si>
  <si>
    <r>
      <t xml:space="preserve">Output cooling water temperature of project chiller </t>
    </r>
    <r>
      <rPr>
        <i/>
        <sz val="11"/>
        <rFont val="Arial"/>
        <family val="2"/>
      </rPr>
      <t>i</t>
    </r>
    <r>
      <rPr>
        <sz val="11"/>
        <rFont val="Arial"/>
        <family val="2"/>
      </rPr>
      <t xml:space="preserve"> set under the project specific condition</t>
    </r>
    <phoneticPr fontId="2"/>
  </si>
  <si>
    <r>
      <t>T</t>
    </r>
    <r>
      <rPr>
        <vertAlign val="subscript"/>
        <sz val="11"/>
        <rFont val="Arial"/>
        <family val="2"/>
      </rPr>
      <t>chilled-out,i</t>
    </r>
    <phoneticPr fontId="2"/>
  </si>
  <si>
    <r>
      <t xml:space="preserve">Output chilled water temperature of project chiller </t>
    </r>
    <r>
      <rPr>
        <i/>
        <sz val="11"/>
        <rFont val="Arial"/>
        <family val="2"/>
      </rPr>
      <t>i</t>
    </r>
    <r>
      <rPr>
        <sz val="11"/>
        <rFont val="Arial"/>
        <family val="2"/>
      </rPr>
      <t xml:space="preserve"> set under the project specific condition</t>
    </r>
    <phoneticPr fontId="2"/>
  </si>
  <si>
    <r>
      <t>COP</t>
    </r>
    <r>
      <rPr>
        <vertAlign val="subscript"/>
        <sz val="11"/>
        <rFont val="Arial"/>
        <family val="2"/>
      </rPr>
      <t>RE,i</t>
    </r>
    <phoneticPr fontId="2"/>
  </si>
  <si>
    <r>
      <t xml:space="preserve">COP of reference chiller </t>
    </r>
    <r>
      <rPr>
        <i/>
        <sz val="11"/>
        <rFont val="Arial"/>
        <family val="2"/>
      </rPr>
      <t>i</t>
    </r>
    <r>
      <rPr>
        <sz val="11"/>
        <rFont val="Arial"/>
        <family val="2"/>
      </rPr>
      <t xml:space="preserve"> under the standardizing temperature conditions</t>
    </r>
    <phoneticPr fontId="2"/>
  </si>
  <si>
    <t>-</t>
    <phoneticPr fontId="2"/>
  </si>
  <si>
    <r>
      <t>COP</t>
    </r>
    <r>
      <rPr>
        <vertAlign val="subscript"/>
        <sz val="11"/>
        <rFont val="Arial"/>
        <family val="2"/>
      </rPr>
      <t>PJ,i</t>
    </r>
    <phoneticPr fontId="2"/>
  </si>
  <si>
    <r>
      <t xml:space="preserve">COP of project chiller </t>
    </r>
    <r>
      <rPr>
        <i/>
        <sz val="11"/>
        <rFont val="Arial"/>
        <family val="2"/>
      </rPr>
      <t>i</t>
    </r>
    <r>
      <rPr>
        <sz val="11"/>
        <rFont val="Arial"/>
        <family val="2"/>
      </rPr>
      <t xml:space="preserve"> under the project specific conditions</t>
    </r>
    <phoneticPr fontId="2"/>
  </si>
  <si>
    <t>-</t>
    <phoneticPr fontId="2"/>
  </si>
  <si>
    <r>
      <t>COP</t>
    </r>
    <r>
      <rPr>
        <vertAlign val="subscript"/>
        <sz val="11"/>
        <rFont val="Arial"/>
        <family val="2"/>
      </rPr>
      <t>PJ,tc,i</t>
    </r>
    <phoneticPr fontId="2"/>
  </si>
  <si>
    <r>
      <t xml:space="preserve">COP of project chiller </t>
    </r>
    <r>
      <rPr>
        <i/>
        <sz val="11"/>
        <rFont val="Arial"/>
        <family val="2"/>
      </rPr>
      <t>i</t>
    </r>
    <r>
      <rPr>
        <sz val="11"/>
        <rFont val="Arial"/>
        <family val="2"/>
      </rPr>
      <t xml:space="preserve"> calculated under the standardizing temperature conditions</t>
    </r>
    <phoneticPr fontId="2"/>
  </si>
  <si>
    <t>-</t>
    <phoneticPr fontId="2"/>
  </si>
  <si>
    <r>
      <t>Calculated with the following equation;
COP</t>
    </r>
    <r>
      <rPr>
        <vertAlign val="subscript"/>
        <sz val="11"/>
        <rFont val="Arial"/>
        <family val="2"/>
      </rPr>
      <t>PJ,tc,i</t>
    </r>
    <r>
      <rPr>
        <sz val="11"/>
        <rFont val="Arial"/>
        <family val="2"/>
      </rPr>
      <t>= COP</t>
    </r>
    <r>
      <rPr>
        <vertAlign val="subscript"/>
        <sz val="11"/>
        <rFont val="Arial"/>
        <family val="2"/>
      </rPr>
      <t>PJ,i</t>
    </r>
    <r>
      <rPr>
        <sz val="11"/>
        <rFont val="Arial"/>
        <family val="2"/>
      </rPr>
      <t xml:space="preserve"> × [(T</t>
    </r>
    <r>
      <rPr>
        <vertAlign val="subscript"/>
        <sz val="11"/>
        <rFont val="Arial"/>
        <family val="2"/>
      </rPr>
      <t>cooling-out,i</t>
    </r>
    <r>
      <rPr>
        <sz val="11"/>
        <rFont val="Arial"/>
        <family val="2"/>
      </rPr>
      <t xml:space="preserve"> - T</t>
    </r>
    <r>
      <rPr>
        <vertAlign val="subscript"/>
        <sz val="11"/>
        <rFont val="Arial"/>
        <family val="2"/>
      </rPr>
      <t>chilled-out,i</t>
    </r>
    <r>
      <rPr>
        <sz val="11"/>
        <rFont val="Arial"/>
        <family val="2"/>
      </rPr>
      <t xml:space="preserve">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 ÷ (37 - 7 + TD</t>
    </r>
    <r>
      <rPr>
        <vertAlign val="subscript"/>
        <sz val="11"/>
        <rFont val="Arial"/>
        <family val="2"/>
      </rPr>
      <t>chilled</t>
    </r>
    <r>
      <rPr>
        <sz val="11"/>
        <rFont val="Arial"/>
        <family val="2"/>
      </rPr>
      <t xml:space="preserve"> + TD</t>
    </r>
    <r>
      <rPr>
        <vertAlign val="subscript"/>
        <sz val="11"/>
        <rFont val="Arial"/>
        <family val="2"/>
      </rPr>
      <t>cooling</t>
    </r>
    <r>
      <rPr>
        <sz val="11"/>
        <rFont val="Arial"/>
        <family val="2"/>
      </rPr>
      <t>)]</t>
    </r>
    <phoneticPr fontId="2"/>
  </si>
  <si>
    <r>
      <t>RC</t>
    </r>
    <r>
      <rPr>
        <vertAlign val="subscript"/>
        <sz val="11"/>
        <rFont val="Arial"/>
        <family val="2"/>
      </rPr>
      <t>gen</t>
    </r>
    <phoneticPr fontId="2"/>
  </si>
  <si>
    <t>Rated capacity of generator</t>
    <phoneticPr fontId="2"/>
  </si>
  <si>
    <t>kW</t>
    <phoneticPr fontId="2"/>
  </si>
  <si>
    <r>
      <t xml:space="preserve">Table3: </t>
    </r>
    <r>
      <rPr>
        <b/>
        <i/>
        <sz val="11"/>
        <rFont val="Arial"/>
        <family val="2"/>
      </rPr>
      <t>Ex-post</t>
    </r>
    <r>
      <rPr>
        <b/>
        <sz val="11"/>
        <rFont val="Arial"/>
        <family val="2"/>
      </rPr>
      <t xml:space="preserve"> calculation of CO</t>
    </r>
    <r>
      <rPr>
        <b/>
        <vertAlign val="subscript"/>
        <sz val="11"/>
        <rFont val="Arial"/>
        <family val="2"/>
      </rPr>
      <t>2</t>
    </r>
    <r>
      <rPr>
        <b/>
        <sz val="11"/>
        <rFont val="Arial"/>
        <family val="2"/>
      </rPr>
      <t xml:space="preserve"> emission reductions</t>
    </r>
    <phoneticPr fontId="2"/>
  </si>
  <si>
    <t>Monitoring Period</t>
    <phoneticPr fontId="21"/>
  </si>
  <si>
    <r>
      <t>tCO</t>
    </r>
    <r>
      <rPr>
        <vertAlign val="subscript"/>
        <sz val="11"/>
        <rFont val="Arial"/>
        <family val="2"/>
      </rPr>
      <t>2</t>
    </r>
    <r>
      <rPr>
        <sz val="11"/>
        <rFont val="Arial"/>
        <family val="2"/>
      </rPr>
      <t>/p</t>
    </r>
    <phoneticPr fontId="2"/>
  </si>
  <si>
    <t>[Monitoring option]</t>
    <phoneticPr fontId="2"/>
  </si>
  <si>
    <t>Option A</t>
    <phoneticPr fontId="2"/>
  </si>
  <si>
    <t>Based on public data which is measured by entities other than the project participants (Data used: publicly recognized data such as statistical data and specifications)</t>
    <phoneticPr fontId="2"/>
  </si>
  <si>
    <t>Option B</t>
    <phoneticPr fontId="2"/>
  </si>
  <si>
    <t>Based on the amount of transaction which is measured directly using measuring equipments (Data used: commercial evidence such as invoices)</t>
    <phoneticPr fontId="2"/>
  </si>
  <si>
    <t>Based on the actual measurement using measuring equipments (Data used: measured values)</t>
    <phoneticPr fontId="2"/>
  </si>
  <si>
    <t>Monitoring Report Sheet (Calculation Process Sheet) [For Verification]</t>
    <phoneticPr fontId="16"/>
  </si>
  <si>
    <t>1. Calculations for emission reductions</t>
    <phoneticPr fontId="2"/>
  </si>
  <si>
    <t>Fuel type</t>
    <phoneticPr fontId="2"/>
  </si>
  <si>
    <t>Value</t>
    <phoneticPr fontId="2"/>
  </si>
  <si>
    <t>Units</t>
    <phoneticPr fontId="2"/>
  </si>
  <si>
    <r>
      <t xml:space="preserve">Emission reductions during the period </t>
    </r>
    <r>
      <rPr>
        <i/>
        <sz val="11"/>
        <color indexed="8"/>
        <rFont val="Arial"/>
        <family val="2"/>
      </rPr>
      <t>p</t>
    </r>
    <phoneticPr fontId="2"/>
  </si>
  <si>
    <t>N/A</t>
    <phoneticPr fontId="16"/>
  </si>
  <si>
    <r>
      <t>tCO</t>
    </r>
    <r>
      <rPr>
        <vertAlign val="subscript"/>
        <sz val="11"/>
        <color indexed="8"/>
        <rFont val="Arial"/>
        <family val="2"/>
      </rPr>
      <t>2</t>
    </r>
    <r>
      <rPr>
        <sz val="11"/>
        <color indexed="8"/>
        <rFont val="Arial"/>
        <family val="2"/>
      </rPr>
      <t>/p</t>
    </r>
    <phoneticPr fontId="2"/>
  </si>
  <si>
    <r>
      <t>ER</t>
    </r>
    <r>
      <rPr>
        <vertAlign val="subscript"/>
        <sz val="11"/>
        <color indexed="8"/>
        <rFont val="Arial"/>
        <family val="2"/>
      </rPr>
      <t>p</t>
    </r>
    <phoneticPr fontId="2"/>
  </si>
  <si>
    <t>2. Selected default values, etc.</t>
    <phoneticPr fontId="2"/>
  </si>
  <si>
    <t>COP of reference chiller i under the standardizing temperature conditions</t>
    <phoneticPr fontId="2"/>
  </si>
  <si>
    <t>-</t>
    <phoneticPr fontId="2"/>
  </si>
  <si>
    <r>
      <t>COP</t>
    </r>
    <r>
      <rPr>
        <vertAlign val="subscript"/>
        <sz val="11"/>
        <rFont val="Arial"/>
        <family val="2"/>
      </rPr>
      <t>RE,i</t>
    </r>
    <phoneticPr fontId="2"/>
  </si>
  <si>
    <t>3. Calculations for reference emissions</t>
    <phoneticPr fontId="2"/>
  </si>
  <si>
    <r>
      <t xml:space="preserve">Reference emissions during the period </t>
    </r>
    <r>
      <rPr>
        <i/>
        <sz val="11"/>
        <color indexed="8"/>
        <rFont val="Arial"/>
        <family val="2"/>
      </rPr>
      <t>p</t>
    </r>
    <phoneticPr fontId="2"/>
  </si>
  <si>
    <r>
      <t>RE</t>
    </r>
    <r>
      <rPr>
        <vertAlign val="subscript"/>
        <sz val="11"/>
        <color indexed="8"/>
        <rFont val="Arial"/>
        <family val="2"/>
      </rPr>
      <t>p</t>
    </r>
    <phoneticPr fontId="2"/>
  </si>
  <si>
    <t>Reference emissions</t>
    <phoneticPr fontId="2"/>
  </si>
  <si>
    <r>
      <t>CO</t>
    </r>
    <r>
      <rPr>
        <vertAlign val="subscript"/>
        <sz val="11"/>
        <rFont val="Arial"/>
        <family val="2"/>
      </rPr>
      <t>2</t>
    </r>
    <r>
      <rPr>
        <sz val="11"/>
        <rFont val="Arial"/>
        <family val="2"/>
      </rPr>
      <t xml:space="preserve"> emission factor for consumed electricity [grid]</t>
    </r>
    <phoneticPr fontId="2"/>
  </si>
  <si>
    <t>Electricity</t>
    <phoneticPr fontId="2"/>
  </si>
  <si>
    <r>
      <t>CO</t>
    </r>
    <r>
      <rPr>
        <vertAlign val="subscript"/>
        <sz val="11"/>
        <rFont val="Arial"/>
        <family val="2"/>
      </rPr>
      <t>2</t>
    </r>
    <r>
      <rPr>
        <sz val="11"/>
        <rFont val="Arial"/>
        <family val="2"/>
      </rPr>
      <t xml:space="preserve"> emission factor for consumed electricity [captive]</t>
    </r>
    <phoneticPr fontId="2"/>
  </si>
  <si>
    <t>Electricity</t>
    <phoneticPr fontId="2"/>
  </si>
  <si>
    <r>
      <t>tCO</t>
    </r>
    <r>
      <rPr>
        <vertAlign val="subscript"/>
        <sz val="11"/>
        <rFont val="Arial"/>
        <family val="2"/>
      </rPr>
      <t>2</t>
    </r>
    <r>
      <rPr>
        <sz val="11"/>
        <rFont val="Arial"/>
        <family val="2"/>
      </rPr>
      <t>/MWh</t>
    </r>
    <phoneticPr fontId="2"/>
  </si>
  <si>
    <r>
      <t>EF</t>
    </r>
    <r>
      <rPr>
        <vertAlign val="subscript"/>
        <sz val="11"/>
        <rFont val="Arial"/>
        <family val="2"/>
      </rPr>
      <t>elec</t>
    </r>
    <phoneticPr fontId="2"/>
  </si>
  <si>
    <t>Proportion of grid electricity over total electricity consumed at the project site</t>
    <phoneticPr fontId="2"/>
  </si>
  <si>
    <t>Proportion of captive electricity over total electricity consumed at the project site</t>
    <phoneticPr fontId="2"/>
  </si>
  <si>
    <r>
      <t xml:space="preserve">Power consumption of project chiller </t>
    </r>
    <r>
      <rPr>
        <i/>
        <sz val="11"/>
        <rFont val="Arial"/>
        <family val="2"/>
      </rPr>
      <t>i</t>
    </r>
    <phoneticPr fontId="2"/>
  </si>
  <si>
    <r>
      <t xml:space="preserve">COP of reference chiller </t>
    </r>
    <r>
      <rPr>
        <i/>
        <sz val="11"/>
        <rFont val="Arial"/>
        <family val="2"/>
      </rPr>
      <t>i</t>
    </r>
    <r>
      <rPr>
        <sz val="11"/>
        <rFont val="Arial"/>
        <family val="2"/>
      </rPr>
      <t xml:space="preserve"> under the standardizing temperature conditions</t>
    </r>
    <phoneticPr fontId="2"/>
  </si>
  <si>
    <r>
      <t xml:space="preserve">COP of project chiller </t>
    </r>
    <r>
      <rPr>
        <i/>
        <sz val="11"/>
        <rFont val="Arial"/>
        <family val="2"/>
      </rPr>
      <t>i</t>
    </r>
    <r>
      <rPr>
        <sz val="11"/>
        <rFont val="Arial"/>
        <family val="2"/>
      </rPr>
      <t xml:space="preserve"> calculated under the standardizing temperature conditions</t>
    </r>
    <phoneticPr fontId="2"/>
  </si>
  <si>
    <r>
      <t>COP</t>
    </r>
    <r>
      <rPr>
        <vertAlign val="subscript"/>
        <sz val="11"/>
        <rFont val="Arial"/>
        <family val="2"/>
      </rPr>
      <t>PJ,tc,i</t>
    </r>
    <phoneticPr fontId="2"/>
  </si>
  <si>
    <t>4. Calculations of the project emissions</t>
    <phoneticPr fontId="2"/>
  </si>
  <si>
    <r>
      <t xml:space="preserve">Project emissions during the period </t>
    </r>
    <r>
      <rPr>
        <i/>
        <sz val="11"/>
        <rFont val="Arial"/>
        <family val="2"/>
      </rPr>
      <t>p</t>
    </r>
    <phoneticPr fontId="2"/>
  </si>
  <si>
    <r>
      <t>PE</t>
    </r>
    <r>
      <rPr>
        <vertAlign val="subscript"/>
        <sz val="11"/>
        <rFont val="Arial"/>
        <family val="2"/>
      </rPr>
      <t>p</t>
    </r>
    <phoneticPr fontId="2"/>
  </si>
  <si>
    <t>Project emissions</t>
    <phoneticPr fontId="2"/>
  </si>
  <si>
    <r>
      <t>CO</t>
    </r>
    <r>
      <rPr>
        <vertAlign val="subscript"/>
        <sz val="11"/>
        <rFont val="Arial"/>
        <family val="2"/>
      </rPr>
      <t>2</t>
    </r>
    <r>
      <rPr>
        <sz val="11"/>
        <rFont val="Arial"/>
        <family val="2"/>
      </rPr>
      <t xml:space="preserve"> emission factor for consumed electricity [grid]</t>
    </r>
    <phoneticPr fontId="2"/>
  </si>
  <si>
    <t>Proportion of grid electricity over total electricity consumed at the project site</t>
    <phoneticPr fontId="2"/>
  </si>
  <si>
    <t>Proportion of captive electricity over total electricity consumed at the project site</t>
    <phoneticPr fontId="2"/>
  </si>
  <si>
    <r>
      <t xml:space="preserve">Power consumption of project chiller </t>
    </r>
    <r>
      <rPr>
        <i/>
        <sz val="11"/>
        <rFont val="Arial"/>
        <family val="2"/>
      </rPr>
      <t>i</t>
    </r>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</si>
</sst>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_ "/>
    <numFmt numFmtId="177" formatCode="0.0_ "/>
    <numFmt numFmtId="178" formatCode="#,##0.000_ ;[Red]\-#,##0.000\ "/>
    <numFmt numFmtId="179" formatCode="#,##0.0_ ;[Red]\-#,##0.0\ "/>
    <numFmt numFmtId="180" formatCode="#,##0_ "/>
    <numFmt numFmtId="181" formatCode="#,##0_ ;[Red]\-#,##0\ "/>
    <numFmt numFmtId="182" formatCode="#,##0.00_ "/>
  </numFmts>
  <fonts count="23" x14ac:knownFonts="1">
    <font>
      <sz val="11"/>
      <color theme="1"/>
      <name val="ＭＳ Ｐゴシック"/>
      <family val="3"/>
      <charset val="128"/>
      <scheme val="minor"/>
    </font>
    <font>
      <sz val="11"/>
      <color indexed="8"/>
      <name val="ＭＳ Ｐゴシック"/>
      <family val="3"/>
      <charset val="128"/>
    </font>
    <font>
      <sz val="6"/>
      <name val="ＭＳ Ｐゴシック"/>
      <family val="3"/>
      <charset val="128"/>
    </font>
    <font>
      <sz val="11"/>
      <color indexed="8"/>
      <name val="Arial"/>
      <family val="2"/>
    </font>
    <font>
      <vertAlign val="subscript"/>
      <sz val="11"/>
      <color indexed="8"/>
      <name val="Arial"/>
      <family val="2"/>
    </font>
    <font>
      <b/>
      <sz val="11"/>
      <color indexed="9"/>
      <name val="Arial"/>
      <family val="2"/>
    </font>
    <font>
      <sz val="11"/>
      <name val="Arial"/>
      <family val="2"/>
    </font>
    <font>
      <sz val="11"/>
      <color theme="1"/>
      <name val="ＭＳ Ｐゴシック"/>
      <family val="3"/>
      <charset val="128"/>
      <scheme val="minor"/>
    </font>
    <font>
      <vertAlign val="subscript"/>
      <sz val="11"/>
      <name val="Arial"/>
      <family val="2"/>
    </font>
    <font>
      <sz val="11"/>
      <name val="ＭＳ Ｐゴシック"/>
      <family val="3"/>
      <charset val="128"/>
    </font>
    <font>
      <b/>
      <vertAlign val="subscript"/>
      <sz val="11"/>
      <color indexed="9"/>
      <name val="Arial"/>
      <family val="2"/>
    </font>
    <font>
      <b/>
      <sz val="11"/>
      <name val="Arial"/>
      <family val="2"/>
    </font>
    <font>
      <sz val="9"/>
      <name val="Arial"/>
      <family val="2"/>
    </font>
    <font>
      <sz val="11"/>
      <name val="ＭＳ Ｐゴシック"/>
      <family val="3"/>
      <charset val="128"/>
      <scheme val="minor"/>
    </font>
    <font>
      <i/>
      <sz val="11"/>
      <name val="Arial"/>
      <family val="2"/>
    </font>
    <font>
      <b/>
      <sz val="12"/>
      <color indexed="9"/>
      <name val="Arial"/>
      <family val="2"/>
    </font>
    <font>
      <sz val="6"/>
      <name val="ＭＳ Ｐゴシック"/>
      <family val="3"/>
      <charset val="128"/>
      <scheme val="minor"/>
    </font>
    <font>
      <b/>
      <i/>
      <sz val="11"/>
      <name val="Arial"/>
      <family val="2"/>
    </font>
    <font>
      <b/>
      <vertAlign val="subscript"/>
      <sz val="11"/>
      <name val="Arial"/>
      <family val="2"/>
    </font>
    <font>
      <b/>
      <sz val="12"/>
      <color theme="0"/>
      <name val="Arial"/>
      <family val="2"/>
    </font>
    <font>
      <b/>
      <sz val="11"/>
      <color theme="0"/>
      <name val="Arial"/>
      <family val="2"/>
    </font>
    <font>
      <sz val="6"/>
      <name val="ＭＳ Ｐゴシック"/>
      <family val="2"/>
      <charset val="128"/>
      <scheme val="minor"/>
    </font>
    <font>
      <i/>
      <sz val="11"/>
      <color indexed="8"/>
      <name val="Arial"/>
      <family val="2"/>
    </font>
  </fonts>
  <fills count="10">
    <fill>
      <patternFill patternType="none"/>
    </fill>
    <fill>
      <patternFill patternType="gray125"/>
    </fill>
    <fill>
      <patternFill patternType="solid">
        <fgColor indexed="9"/>
        <bgColor indexed="64"/>
      </patternFill>
    </fill>
    <fill>
      <patternFill patternType="solid">
        <fgColor theme="9" tint="0.59999389629810485"/>
        <bgColor indexed="65"/>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79998168889431442"/>
        <bgColor indexed="64"/>
      </patternFill>
    </fill>
  </fills>
  <borders count="47">
    <border>
      <left/>
      <right/>
      <top/>
      <bottom/>
      <diagonal/>
    </border>
    <border>
      <left style="thin">
        <color indexed="23"/>
      </left>
      <right style="thin">
        <color indexed="23"/>
      </right>
      <top style="thin">
        <color indexed="23"/>
      </top>
      <bottom style="thin">
        <color indexed="23"/>
      </bottom>
      <diagonal/>
    </border>
    <border>
      <left style="thin">
        <color indexed="23"/>
      </left>
      <right style="thin">
        <color indexed="23"/>
      </right>
      <top/>
      <bottom style="thin">
        <color indexed="23"/>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thin">
        <color indexed="23"/>
      </left>
      <right/>
      <top style="thin">
        <color indexed="23"/>
      </top>
      <bottom/>
      <diagonal/>
    </border>
    <border>
      <left style="thin">
        <color indexed="23"/>
      </left>
      <right style="thin">
        <color indexed="23"/>
      </right>
      <top/>
      <bottom/>
      <diagonal/>
    </border>
    <border>
      <left style="thin">
        <color indexed="23"/>
      </left>
      <right/>
      <top/>
      <bottom/>
      <diagonal/>
    </border>
    <border>
      <left/>
      <right/>
      <top style="thin">
        <color indexed="23"/>
      </top>
      <bottom style="thin">
        <color indexed="23"/>
      </bottom>
      <diagonal/>
    </border>
    <border>
      <left style="thin">
        <color indexed="23"/>
      </left>
      <right/>
      <top/>
      <bottom style="thin">
        <color indexed="23"/>
      </bottom>
      <diagonal/>
    </border>
    <border>
      <left/>
      <right style="thin">
        <color indexed="23"/>
      </right>
      <top/>
      <bottom style="thin">
        <color indexed="23"/>
      </bottom>
      <diagonal/>
    </border>
    <border>
      <left/>
      <right/>
      <top/>
      <bottom style="thin">
        <color indexed="23"/>
      </bottom>
      <diagonal/>
    </border>
    <border>
      <left style="medium">
        <color indexed="10"/>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indexed="64"/>
      </left>
      <right/>
      <top style="thin">
        <color indexed="23"/>
      </top>
      <bottom style="thin">
        <color theme="1" tint="0.499984740745262"/>
      </bottom>
      <diagonal/>
    </border>
    <border>
      <left/>
      <right/>
      <top style="thin">
        <color indexed="23"/>
      </top>
      <bottom style="thin">
        <color theme="1" tint="0.499984740745262"/>
      </bottom>
      <diagonal/>
    </border>
    <border>
      <left/>
      <right style="thin">
        <color indexed="23"/>
      </right>
      <top style="thin">
        <color indexed="23"/>
      </top>
      <bottom style="thin">
        <color theme="1" tint="0.499984740745262"/>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indexed="23"/>
      </left>
      <right/>
      <top style="thin">
        <color theme="1" tint="0.34998626667073579"/>
      </top>
      <bottom style="thin">
        <color indexed="23"/>
      </bottom>
      <diagonal/>
    </border>
    <border>
      <left/>
      <right style="thin">
        <color indexed="23"/>
      </right>
      <top style="thin">
        <color theme="1" tint="0.34998626667073579"/>
      </top>
      <bottom style="thin">
        <color indexed="23"/>
      </bottom>
      <diagonal/>
    </border>
    <border>
      <left/>
      <right/>
      <top style="thin">
        <color theme="1" tint="0.34998626667073579"/>
      </top>
      <bottom style="thin">
        <color indexed="23"/>
      </bottom>
      <diagonal/>
    </border>
    <border>
      <left style="thin">
        <color theme="1" tint="0.499984740745262"/>
      </left>
      <right/>
      <top/>
      <bottom style="thin">
        <color theme="1" tint="0.499984740745262"/>
      </bottom>
      <diagonal/>
    </border>
    <border>
      <left style="thin">
        <color indexed="23"/>
      </left>
      <right style="thin">
        <color indexed="23"/>
      </right>
      <top/>
      <bottom style="thin">
        <color theme="1" tint="0.499984740745262"/>
      </bottom>
      <diagonal/>
    </border>
    <border>
      <left style="thin">
        <color indexed="23"/>
      </left>
      <right/>
      <top style="thin">
        <color indexed="23"/>
      </top>
      <bottom style="thin">
        <color theme="1" tint="0.499984740745262"/>
      </bottom>
      <diagonal/>
    </border>
    <border>
      <left style="thin">
        <color indexed="23"/>
      </left>
      <right style="thin">
        <color indexed="23"/>
      </right>
      <top style="thin">
        <color indexed="23"/>
      </top>
      <bottom style="thin">
        <color theme="1" tint="0.499984740745262"/>
      </bottom>
      <diagonal/>
    </border>
    <border>
      <left style="thin">
        <color indexed="23"/>
      </left>
      <right style="thin">
        <color theme="1" tint="0.499984740745262"/>
      </right>
      <top style="thin">
        <color indexed="23"/>
      </top>
      <bottom style="thin">
        <color theme="1" tint="0.499984740745262"/>
      </bottom>
      <diagonal/>
    </border>
    <border>
      <left style="thin">
        <color theme="1" tint="0.499984740745262"/>
      </left>
      <right/>
      <top style="thin">
        <color theme="1" tint="0.499984740745262"/>
      </top>
      <bottom/>
      <diagonal/>
    </border>
    <border>
      <left/>
      <right/>
      <top style="thin">
        <color theme="1" tint="0.499984740745262"/>
      </top>
      <bottom style="thin">
        <color indexed="23"/>
      </bottom>
      <diagonal/>
    </border>
    <border>
      <left/>
      <right/>
      <top style="thin">
        <color theme="1" tint="0.499984740745262"/>
      </top>
      <bottom/>
      <diagonal/>
    </border>
    <border>
      <left/>
      <right style="thin">
        <color theme="1" tint="0.499984740745262"/>
      </right>
      <top style="thin">
        <color theme="1" tint="0.499984740745262"/>
      </top>
      <bottom/>
      <diagonal/>
    </border>
    <border>
      <left style="thin">
        <color theme="1" tint="0.499984740745262"/>
      </left>
      <right style="thin">
        <color indexed="23"/>
      </right>
      <top/>
      <bottom style="thin">
        <color indexed="23"/>
      </bottom>
      <diagonal/>
    </border>
    <border>
      <left style="thin">
        <color indexed="23"/>
      </left>
      <right style="thin">
        <color theme="1" tint="0.499984740745262"/>
      </right>
      <top style="thin">
        <color indexed="23"/>
      </top>
      <bottom style="thin">
        <color indexed="23"/>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indexed="23"/>
      </right>
      <top/>
      <bottom/>
      <diagonal/>
    </border>
    <border>
      <left/>
      <right style="thin">
        <color theme="1" tint="0.499984740745262"/>
      </right>
      <top/>
      <bottom style="thin">
        <color indexed="23"/>
      </bottom>
      <diagonal/>
    </border>
    <border>
      <left style="medium">
        <color rgb="FFFF0000"/>
      </left>
      <right style="medium">
        <color rgb="FFFF0000"/>
      </right>
      <top style="medium">
        <color rgb="FFFF0000"/>
      </top>
      <bottom style="medium">
        <color rgb="FFFF0000"/>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style="thin">
        <color rgb="FF808080"/>
      </left>
      <right style="thin">
        <color theme="1" tint="0.34998626667073579"/>
      </right>
      <top style="thin">
        <color rgb="FF808080"/>
      </top>
      <bottom style="thin">
        <color rgb="FF808080"/>
      </bottom>
      <diagonal/>
    </border>
    <border>
      <left style="thin">
        <color theme="1" tint="0.34998626667073579"/>
      </left>
      <right style="thin">
        <color theme="1" tint="0.34998626667073579"/>
      </right>
      <top style="thin">
        <color rgb="FF808080"/>
      </top>
      <bottom style="thin">
        <color rgb="FF808080"/>
      </bottom>
      <diagonal/>
    </border>
    <border>
      <left/>
      <right style="medium">
        <color indexed="10"/>
      </right>
      <top style="thin">
        <color rgb="FF808080"/>
      </top>
      <bottom style="thin">
        <color rgb="FF808080"/>
      </bottom>
      <diagonal/>
    </border>
  </borders>
  <cellStyleXfs count="3">
    <xf numFmtId="0" fontId="0" fillId="0" borderId="0">
      <alignment vertical="center"/>
    </xf>
    <xf numFmtId="0" fontId="7" fillId="3" borderId="0" applyNumberFormat="0" applyBorder="0" applyAlignment="0" applyProtection="0">
      <alignment vertical="center"/>
    </xf>
    <xf numFmtId="38" fontId="1" fillId="0" borderId="0" applyFont="0" applyFill="0" applyBorder="0" applyAlignment="0" applyProtection="0">
      <alignment vertical="center"/>
    </xf>
  </cellStyleXfs>
  <cellXfs count="199">
    <xf numFmtId="0" fontId="0" fillId="0" borderId="0" xfId="0">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Fill="1" applyBorder="1" applyAlignment="1">
      <alignment horizontal="center" vertical="center"/>
    </xf>
    <xf numFmtId="0" fontId="3" fillId="0" borderId="0" xfId="0" applyFont="1" applyBorder="1">
      <alignment vertical="center"/>
    </xf>
    <xf numFmtId="0" fontId="3" fillId="0" borderId="0" xfId="0" applyFont="1" applyAlignment="1">
      <alignment horizontal="center" vertical="center"/>
    </xf>
    <xf numFmtId="0" fontId="6" fillId="0" borderId="0" xfId="0" applyFont="1" applyFill="1" applyBorder="1">
      <alignment vertical="center"/>
    </xf>
    <xf numFmtId="0" fontId="6" fillId="0" borderId="0" xfId="0" applyFont="1" applyFill="1" applyBorder="1" applyAlignment="1">
      <alignment horizontal="left" vertical="center"/>
    </xf>
    <xf numFmtId="0" fontId="3" fillId="0" borderId="0" xfId="0" applyFont="1" applyAlignment="1">
      <alignment horizontal="right" vertical="center"/>
    </xf>
    <xf numFmtId="0" fontId="3" fillId="0" borderId="4" xfId="0" applyFont="1" applyBorder="1" applyAlignment="1">
      <alignment horizontal="center" vertical="center"/>
    </xf>
    <xf numFmtId="0" fontId="6" fillId="0"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10" xfId="0" applyFont="1" applyBorder="1" applyAlignment="1">
      <alignment horizontal="center" vertical="center"/>
    </xf>
    <xf numFmtId="176" fontId="6" fillId="0" borderId="1" xfId="0" applyNumberFormat="1" applyFont="1" applyFill="1" applyBorder="1">
      <alignment vertical="center"/>
    </xf>
    <xf numFmtId="0" fontId="5" fillId="0" borderId="0" xfId="0" applyFont="1">
      <alignment vertical="center"/>
    </xf>
    <xf numFmtId="0" fontId="6" fillId="0" borderId="1" xfId="0" applyFont="1" applyFill="1" applyBorder="1">
      <alignment vertical="center"/>
    </xf>
    <xf numFmtId="0" fontId="6" fillId="0" borderId="0" xfId="0" applyFont="1">
      <alignment vertical="center"/>
    </xf>
    <xf numFmtId="176" fontId="3" fillId="0" borderId="0" xfId="0" applyNumberFormat="1" applyFont="1" applyFill="1" applyBorder="1" applyAlignment="1">
      <alignment horizontal="center" vertical="center"/>
    </xf>
    <xf numFmtId="0" fontId="6" fillId="0" borderId="1" xfId="0" applyFont="1" applyBorder="1" applyAlignment="1">
      <alignment horizontal="center" vertical="center"/>
    </xf>
    <xf numFmtId="0" fontId="6" fillId="0" borderId="5" xfId="0" applyFont="1" applyFill="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6" fillId="0" borderId="2" xfId="0" applyFont="1" applyFill="1" applyBorder="1">
      <alignment vertical="center"/>
    </xf>
    <xf numFmtId="0" fontId="6" fillId="6" borderId="15" xfId="0" quotePrefix="1" applyFont="1" applyFill="1" applyBorder="1" applyAlignment="1">
      <alignment horizontal="center" vertical="center"/>
    </xf>
    <xf numFmtId="0" fontId="6" fillId="6" borderId="1" xfId="0" applyFont="1" applyFill="1" applyBorder="1" applyAlignment="1">
      <alignment vertical="center" wrapText="1"/>
    </xf>
    <xf numFmtId="0" fontId="6" fillId="6" borderId="1" xfId="0" applyFont="1" applyFill="1" applyBorder="1" applyAlignment="1">
      <alignment horizontal="center" vertical="center"/>
    </xf>
    <xf numFmtId="0" fontId="6" fillId="6" borderId="1" xfId="0" applyFont="1" applyFill="1" applyBorder="1" applyAlignment="1">
      <alignment vertical="center" wrapText="1"/>
    </xf>
    <xf numFmtId="0" fontId="3" fillId="6" borderId="4" xfId="0" applyFont="1" applyFill="1" applyBorder="1">
      <alignment vertical="center"/>
    </xf>
    <xf numFmtId="0" fontId="6" fillId="0" borderId="0" xfId="0" applyFont="1" applyAlignment="1">
      <alignment horizontal="right" vertical="center"/>
    </xf>
    <xf numFmtId="0" fontId="11" fillId="4" borderId="0" xfId="0" applyFont="1" applyFill="1" applyAlignment="1">
      <alignment vertical="center"/>
    </xf>
    <xf numFmtId="0" fontId="11" fillId="4" borderId="0" xfId="0" applyFont="1" applyFill="1" applyAlignment="1">
      <alignment horizontal="right" vertical="center"/>
    </xf>
    <xf numFmtId="0" fontId="11" fillId="0" borderId="0" xfId="0" applyFont="1" applyFill="1" applyBorder="1">
      <alignment vertical="center"/>
    </xf>
    <xf numFmtId="0" fontId="6" fillId="0" borderId="0" xfId="0" applyFont="1" applyAlignment="1">
      <alignment vertical="center" wrapText="1"/>
    </xf>
    <xf numFmtId="0" fontId="11" fillId="0" borderId="0" xfId="0" applyFont="1">
      <alignment vertical="center"/>
    </xf>
    <xf numFmtId="0" fontId="6" fillId="6" borderId="4" xfId="0" applyFont="1" applyFill="1" applyBorder="1">
      <alignment vertical="center"/>
    </xf>
    <xf numFmtId="0" fontId="6" fillId="0" borderId="0" xfId="0" applyFont="1" applyBorder="1">
      <alignment vertical="center"/>
    </xf>
    <xf numFmtId="38" fontId="6" fillId="0" borderId="0" xfId="2" applyFont="1">
      <alignment vertical="center"/>
    </xf>
    <xf numFmtId="0" fontId="6" fillId="0" borderId="0" xfId="0" applyFont="1" applyFill="1" applyBorder="1" applyAlignment="1">
      <alignment horizontal="left" vertical="center" wrapText="1"/>
    </xf>
    <xf numFmtId="0" fontId="5" fillId="5" borderId="15" xfId="0" applyFont="1" applyFill="1" applyBorder="1" applyAlignment="1">
      <alignment horizontal="center" vertical="center" wrapText="1"/>
    </xf>
    <xf numFmtId="0" fontId="5" fillId="5" borderId="15" xfId="0" applyFont="1" applyFill="1" applyBorder="1" applyAlignment="1">
      <alignment horizontal="center" vertical="center" wrapText="1"/>
    </xf>
    <xf numFmtId="0" fontId="3" fillId="0" borderId="0" xfId="0" applyFont="1">
      <alignment vertical="center"/>
    </xf>
    <xf numFmtId="0" fontId="3" fillId="0" borderId="0" xfId="0" applyFont="1" applyAlignment="1">
      <alignment horizontal="right" vertical="center"/>
    </xf>
    <xf numFmtId="0" fontId="5" fillId="5" borderId="15" xfId="0" applyFont="1" applyFill="1" applyBorder="1" applyAlignment="1">
      <alignment horizontal="center" vertical="center"/>
    </xf>
    <xf numFmtId="0" fontId="3" fillId="7" borderId="2" xfId="0" applyFont="1" applyFill="1" applyBorder="1">
      <alignment vertical="center"/>
    </xf>
    <xf numFmtId="0" fontId="3" fillId="7" borderId="10" xfId="0" applyFont="1" applyFill="1" applyBorder="1">
      <alignment vertical="center"/>
    </xf>
    <xf numFmtId="0" fontId="3" fillId="7" borderId="11" xfId="0" applyFont="1" applyFill="1" applyBorder="1">
      <alignment vertical="center"/>
    </xf>
    <xf numFmtId="0" fontId="3" fillId="7" borderId="8" xfId="0" applyFont="1" applyFill="1" applyBorder="1">
      <alignment vertical="center"/>
    </xf>
    <xf numFmtId="0" fontId="6" fillId="7" borderId="0" xfId="0" applyFont="1" applyFill="1" applyBorder="1">
      <alignment vertical="center"/>
    </xf>
    <xf numFmtId="0" fontId="3" fillId="7" borderId="1" xfId="0" applyFont="1" applyFill="1" applyBorder="1">
      <alignment vertical="center"/>
    </xf>
    <xf numFmtId="0" fontId="6" fillId="7" borderId="8" xfId="0" applyFont="1" applyFill="1" applyBorder="1">
      <alignment vertical="center"/>
    </xf>
    <xf numFmtId="0" fontId="6" fillId="7" borderId="5" xfId="0" applyFont="1" applyFill="1" applyBorder="1" applyAlignment="1">
      <alignment vertical="center"/>
    </xf>
    <xf numFmtId="0" fontId="6" fillId="7" borderId="1" xfId="0" applyFont="1" applyFill="1" applyBorder="1" applyAlignment="1">
      <alignment vertical="center"/>
    </xf>
    <xf numFmtId="0" fontId="6" fillId="7" borderId="7" xfId="0" applyFont="1" applyFill="1" applyBorder="1">
      <alignment vertical="center"/>
    </xf>
    <xf numFmtId="0" fontId="6" fillId="6" borderId="5" xfId="0" applyFont="1" applyFill="1" applyBorder="1">
      <alignment vertical="center"/>
    </xf>
    <xf numFmtId="0" fontId="6" fillId="6" borderId="9" xfId="0" applyFont="1" applyFill="1" applyBorder="1">
      <alignment vertical="center"/>
    </xf>
    <xf numFmtId="0" fontId="6" fillId="6" borderId="6" xfId="0" applyFont="1" applyFill="1" applyBorder="1">
      <alignment vertical="center"/>
    </xf>
    <xf numFmtId="0" fontId="6" fillId="6" borderId="7" xfId="0" applyFont="1" applyFill="1" applyBorder="1">
      <alignment vertical="center"/>
    </xf>
    <xf numFmtId="0" fontId="3" fillId="4" borderId="1" xfId="0" applyFont="1" applyFill="1" applyBorder="1">
      <alignment vertical="center"/>
    </xf>
    <xf numFmtId="0" fontId="6" fillId="4" borderId="1" xfId="0" applyFont="1" applyFill="1" applyBorder="1">
      <alignment vertical="center"/>
    </xf>
    <xf numFmtId="0" fontId="6" fillId="4" borderId="3" xfId="0" applyFont="1" applyFill="1" applyBorder="1">
      <alignment vertical="center"/>
    </xf>
    <xf numFmtId="0" fontId="5" fillId="4" borderId="4" xfId="0" applyFont="1" applyFill="1" applyBorder="1">
      <alignment vertical="center"/>
    </xf>
    <xf numFmtId="0" fontId="5" fillId="4" borderId="1" xfId="0" applyFont="1" applyFill="1" applyBorder="1" applyAlignment="1">
      <alignment horizontal="center" vertical="center"/>
    </xf>
    <xf numFmtId="0" fontId="5" fillId="4" borderId="2" xfId="0" applyFont="1" applyFill="1" applyBorder="1">
      <alignment vertical="center"/>
    </xf>
    <xf numFmtId="0" fontId="5" fillId="4" borderId="12" xfId="0" applyFont="1" applyFill="1" applyBorder="1">
      <alignment vertical="center"/>
    </xf>
    <xf numFmtId="0" fontId="5" fillId="4" borderId="0" xfId="0" applyFont="1" applyFill="1" applyBorder="1" applyAlignment="1">
      <alignment horizontal="center" vertical="center"/>
    </xf>
    <xf numFmtId="0" fontId="5" fillId="4" borderId="0" xfId="0" applyFont="1" applyFill="1" applyBorder="1">
      <alignment vertical="center"/>
    </xf>
    <xf numFmtId="0" fontId="3" fillId="4" borderId="0" xfId="0" applyFont="1" applyFill="1" applyBorder="1">
      <alignment vertical="center"/>
    </xf>
    <xf numFmtId="0" fontId="5" fillId="4" borderId="10" xfId="0" applyFont="1" applyFill="1" applyBorder="1">
      <alignment vertical="center"/>
    </xf>
    <xf numFmtId="0" fontId="5" fillId="4" borderId="12" xfId="0" applyFont="1" applyFill="1" applyBorder="1" applyAlignment="1">
      <alignment horizontal="center" vertical="center"/>
    </xf>
    <xf numFmtId="0" fontId="3" fillId="4" borderId="12" xfId="0" applyFont="1" applyFill="1" applyBorder="1">
      <alignment vertical="center"/>
    </xf>
    <xf numFmtId="0" fontId="3" fillId="0" borderId="0" xfId="0" applyFont="1">
      <alignment vertical="center"/>
    </xf>
    <xf numFmtId="0" fontId="3" fillId="0" borderId="0" xfId="0" applyFont="1" applyFill="1" applyBorder="1">
      <alignment vertical="center"/>
    </xf>
    <xf numFmtId="0" fontId="3" fillId="0" borderId="0" xfId="0" applyFont="1" applyBorder="1">
      <alignment vertical="center"/>
    </xf>
    <xf numFmtId="0" fontId="3" fillId="0" borderId="0" xfId="0" applyFont="1" applyAlignment="1">
      <alignment horizontal="center" vertical="center"/>
    </xf>
    <xf numFmtId="0" fontId="3" fillId="0" borderId="0" xfId="0" applyFont="1" applyAlignment="1">
      <alignment horizontal="right" vertical="center"/>
    </xf>
    <xf numFmtId="0" fontId="5" fillId="5" borderId="15" xfId="0" applyFont="1" applyFill="1" applyBorder="1" applyAlignment="1">
      <alignment horizontal="center" vertical="center" wrapText="1"/>
    </xf>
    <xf numFmtId="0" fontId="5" fillId="5" borderId="15" xfId="0" applyFont="1" applyFill="1" applyBorder="1" applyAlignment="1">
      <alignment horizontal="center" vertical="center"/>
    </xf>
    <xf numFmtId="0" fontId="5" fillId="0" borderId="0" xfId="0" applyFont="1">
      <alignment vertical="center"/>
    </xf>
    <xf numFmtId="0" fontId="0" fillId="0" borderId="0" xfId="0" applyFont="1">
      <alignment vertical="center"/>
    </xf>
    <xf numFmtId="0" fontId="6" fillId="0" borderId="15" xfId="0" applyFont="1" applyFill="1" applyBorder="1" applyAlignment="1" applyProtection="1">
      <alignment vertical="center" wrapText="1"/>
      <protection locked="0"/>
    </xf>
    <xf numFmtId="0" fontId="19" fillId="4" borderId="0" xfId="0" applyFont="1" applyFill="1" applyAlignment="1">
      <alignment vertical="center"/>
    </xf>
    <xf numFmtId="176" fontId="6" fillId="6" borderId="1" xfId="0" applyNumberFormat="1" applyFont="1" applyFill="1" applyBorder="1">
      <alignment vertical="center"/>
    </xf>
    <xf numFmtId="177" fontId="6" fillId="6" borderId="1" xfId="0" applyNumberFormat="1" applyFont="1" applyFill="1" applyBorder="1">
      <alignment vertical="center"/>
    </xf>
    <xf numFmtId="0" fontId="6" fillId="6" borderId="1" xfId="0" applyFont="1" applyFill="1" applyBorder="1" applyAlignment="1">
      <alignment vertical="center"/>
    </xf>
    <xf numFmtId="0" fontId="12" fillId="6" borderId="1" xfId="0" applyFont="1" applyFill="1" applyBorder="1" applyAlignment="1">
      <alignment vertical="center"/>
    </xf>
    <xf numFmtId="0" fontId="6" fillId="6" borderId="1" xfId="0" quotePrefix="1" applyFont="1" applyFill="1" applyBorder="1" applyAlignment="1">
      <alignment vertical="center"/>
    </xf>
    <xf numFmtId="0" fontId="3" fillId="4" borderId="26" xfId="0" applyFont="1" applyFill="1" applyBorder="1">
      <alignment vertical="center"/>
    </xf>
    <xf numFmtId="0" fontId="6" fillId="7" borderId="27" xfId="0" applyFont="1" applyFill="1" applyBorder="1">
      <alignment vertical="center"/>
    </xf>
    <xf numFmtId="0" fontId="6" fillId="6" borderId="27" xfId="0" applyFont="1" applyFill="1" applyBorder="1">
      <alignment vertical="center"/>
    </xf>
    <xf numFmtId="0" fontId="6" fillId="6" borderId="28" xfId="0" applyFont="1" applyFill="1" applyBorder="1">
      <alignment vertical="center"/>
    </xf>
    <xf numFmtId="0" fontId="6" fillId="6" borderId="19" xfId="0" applyFont="1" applyFill="1" applyBorder="1">
      <alignment vertical="center"/>
    </xf>
    <xf numFmtId="0" fontId="6" fillId="0" borderId="29" xfId="0" applyFont="1" applyFill="1" applyBorder="1" applyAlignment="1">
      <alignment horizontal="center" vertical="center"/>
    </xf>
    <xf numFmtId="0" fontId="6" fillId="0" borderId="30" xfId="0" applyFont="1" applyBorder="1" applyAlignment="1">
      <alignment horizontal="center" vertical="center"/>
    </xf>
    <xf numFmtId="0" fontId="5" fillId="4" borderId="31" xfId="0" applyFont="1" applyFill="1" applyBorder="1">
      <alignment vertical="center"/>
    </xf>
    <xf numFmtId="0" fontId="3" fillId="4" borderId="32" xfId="0" applyFont="1" applyFill="1" applyBorder="1">
      <alignment vertical="center"/>
    </xf>
    <xf numFmtId="0" fontId="5" fillId="4" borderId="32" xfId="0" applyFont="1" applyFill="1" applyBorder="1">
      <alignment vertical="center"/>
    </xf>
    <xf numFmtId="0" fontId="5" fillId="4" borderId="32"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34" xfId="0" applyFont="1" applyFill="1" applyBorder="1" applyAlignment="1">
      <alignment horizontal="center" vertical="center" shrinkToFit="1"/>
    </xf>
    <xf numFmtId="0" fontId="3" fillId="4" borderId="35" xfId="0" applyFont="1" applyFill="1" applyBorder="1">
      <alignment vertical="center"/>
    </xf>
    <xf numFmtId="0" fontId="3" fillId="0" borderId="36" xfId="0" applyFont="1" applyFill="1" applyBorder="1" applyAlignment="1">
      <alignment horizontal="center" vertical="center"/>
    </xf>
    <xf numFmtId="0" fontId="5" fillId="4" borderId="37" xfId="0" applyFont="1" applyFill="1" applyBorder="1">
      <alignment vertical="center"/>
    </xf>
    <xf numFmtId="0" fontId="11" fillId="4" borderId="36" xfId="0" applyFont="1" applyFill="1" applyBorder="1" applyAlignment="1">
      <alignment horizontal="center" vertical="center"/>
    </xf>
    <xf numFmtId="0" fontId="3" fillId="4" borderId="37" xfId="0" applyFont="1" applyFill="1" applyBorder="1">
      <alignment vertical="center"/>
    </xf>
    <xf numFmtId="0" fontId="6" fillId="0" borderId="36" xfId="0" applyFont="1" applyBorder="1" applyAlignment="1">
      <alignment horizontal="center" vertical="center"/>
    </xf>
    <xf numFmtId="0" fontId="5" fillId="4" borderId="38" xfId="0" applyFont="1" applyFill="1" applyBorder="1" applyAlignment="1">
      <alignment horizontal="center" vertical="center"/>
    </xf>
    <xf numFmtId="0" fontId="3" fillId="4" borderId="39" xfId="0" applyFont="1" applyFill="1" applyBorder="1">
      <alignment vertical="center"/>
    </xf>
    <xf numFmtId="0" fontId="3" fillId="0" borderId="36" xfId="0" applyFont="1" applyBorder="1" applyAlignment="1">
      <alignment horizontal="center" vertical="center"/>
    </xf>
    <xf numFmtId="0" fontId="6" fillId="2" borderId="36" xfId="0" applyFont="1" applyFill="1" applyBorder="1" applyAlignment="1">
      <alignment horizontal="center" vertical="center"/>
    </xf>
    <xf numFmtId="0" fontId="5" fillId="4" borderId="40" xfId="0" applyFont="1" applyFill="1" applyBorder="1" applyAlignment="1">
      <alignment horizontal="center" vertical="center"/>
    </xf>
    <xf numFmtId="0" fontId="6" fillId="8" borderId="15" xfId="0" applyFont="1" applyFill="1" applyBorder="1">
      <alignment vertical="center"/>
    </xf>
    <xf numFmtId="176" fontId="3" fillId="8" borderId="15" xfId="0" applyNumberFormat="1" applyFont="1" applyFill="1" applyBorder="1" applyAlignment="1">
      <alignment horizontal="center" vertical="center"/>
    </xf>
    <xf numFmtId="0" fontId="3" fillId="8" borderId="15" xfId="0" applyFont="1" applyFill="1" applyBorder="1" applyAlignment="1">
      <alignment horizontal="center" vertical="center"/>
    </xf>
    <xf numFmtId="176" fontId="6" fillId="8" borderId="15" xfId="0" applyNumberFormat="1" applyFont="1" applyFill="1" applyBorder="1" applyAlignment="1">
      <alignment horizontal="center" vertical="center"/>
    </xf>
    <xf numFmtId="0" fontId="12" fillId="8" borderId="15" xfId="0" applyFont="1" applyFill="1" applyBorder="1" applyAlignment="1">
      <alignment horizontal="center" vertical="center"/>
    </xf>
    <xf numFmtId="0" fontId="3" fillId="0" borderId="3" xfId="0" applyFont="1" applyBorder="1" applyAlignment="1">
      <alignment horizontal="center" vertical="center"/>
    </xf>
    <xf numFmtId="176" fontId="3" fillId="0" borderId="41" xfId="0" applyNumberFormat="1" applyFont="1" applyBorder="1">
      <alignment vertical="center"/>
    </xf>
    <xf numFmtId="176" fontId="6" fillId="0" borderId="41" xfId="0" applyNumberFormat="1" applyFont="1" applyBorder="1" applyAlignment="1">
      <alignment vertical="center" wrapText="1"/>
    </xf>
    <xf numFmtId="176" fontId="6" fillId="0" borderId="41" xfId="0" applyNumberFormat="1" applyFont="1" applyBorder="1">
      <alignment vertical="center"/>
    </xf>
    <xf numFmtId="176" fontId="6" fillId="9" borderId="1" xfId="0" applyNumberFormat="1" applyFont="1" applyFill="1" applyBorder="1">
      <alignment vertical="center"/>
    </xf>
    <xf numFmtId="0" fontId="6" fillId="9" borderId="1" xfId="0" applyFont="1" applyFill="1" applyBorder="1" applyAlignment="1">
      <alignment horizontal="center" vertical="center"/>
    </xf>
    <xf numFmtId="177" fontId="6" fillId="9" borderId="1" xfId="0" applyNumberFormat="1" applyFont="1" applyFill="1" applyBorder="1">
      <alignment vertical="center"/>
    </xf>
    <xf numFmtId="176" fontId="6" fillId="8" borderId="1" xfId="0" applyNumberFormat="1" applyFont="1" applyFill="1" applyBorder="1">
      <alignment vertical="center"/>
    </xf>
    <xf numFmtId="0" fontId="6" fillId="8" borderId="1" xfId="0" applyFont="1" applyFill="1" applyBorder="1" applyAlignment="1">
      <alignment horizontal="center" vertical="center"/>
    </xf>
    <xf numFmtId="40" fontId="6" fillId="6" borderId="29" xfId="2" applyNumberFormat="1" applyFont="1" applyFill="1" applyBorder="1">
      <alignment vertical="center"/>
    </xf>
    <xf numFmtId="0" fontId="6" fillId="6" borderId="29" xfId="0" applyFont="1" applyFill="1" applyBorder="1" applyAlignment="1">
      <alignment horizontal="center" vertical="center"/>
    </xf>
    <xf numFmtId="176" fontId="6" fillId="9" borderId="1" xfId="1" applyNumberFormat="1" applyFont="1" applyFill="1" applyBorder="1">
      <alignment vertical="center"/>
    </xf>
    <xf numFmtId="0" fontId="6" fillId="9" borderId="1" xfId="1" applyFont="1" applyFill="1" applyBorder="1" applyAlignment="1">
      <alignment horizontal="center" vertical="center"/>
    </xf>
    <xf numFmtId="38" fontId="6" fillId="2" borderId="1" xfId="2" applyFont="1" applyFill="1" applyBorder="1" applyProtection="1">
      <alignment vertical="center"/>
      <protection locked="0"/>
    </xf>
    <xf numFmtId="0" fontId="6" fillId="0" borderId="1" xfId="0" applyFont="1" applyFill="1" applyBorder="1" applyAlignment="1" applyProtection="1">
      <alignment vertical="center" wrapText="1"/>
      <protection locked="0"/>
    </xf>
    <xf numFmtId="0" fontId="6" fillId="2" borderId="1" xfId="0" applyFont="1" applyFill="1" applyBorder="1" applyAlignment="1" applyProtection="1">
      <alignment vertical="center" wrapText="1"/>
      <protection locked="0"/>
    </xf>
    <xf numFmtId="176" fontId="6" fillId="0" borderId="1" xfId="0" applyNumberFormat="1" applyFont="1" applyBorder="1" applyProtection="1">
      <alignment vertical="center"/>
      <protection locked="0"/>
    </xf>
    <xf numFmtId="176" fontId="6" fillId="0" borderId="1" xfId="0" applyNumberFormat="1" applyFont="1" applyFill="1" applyBorder="1" applyProtection="1">
      <alignment vertical="center"/>
    </xf>
    <xf numFmtId="178" fontId="6" fillId="2" borderId="1" xfId="2" applyNumberFormat="1" applyFont="1" applyFill="1" applyBorder="1" applyProtection="1">
      <alignment vertical="center"/>
      <protection locked="0"/>
    </xf>
    <xf numFmtId="179" fontId="6" fillId="2" borderId="1" xfId="2" applyNumberFormat="1" applyFont="1" applyFill="1" applyBorder="1" applyProtection="1">
      <alignment vertical="center"/>
      <protection locked="0"/>
    </xf>
    <xf numFmtId="178" fontId="6" fillId="6" borderId="1" xfId="2" applyNumberFormat="1" applyFont="1" applyFill="1" applyBorder="1">
      <alignment vertical="center"/>
    </xf>
    <xf numFmtId="179" fontId="6" fillId="6" borderId="1" xfId="2" applyNumberFormat="1" applyFont="1" applyFill="1" applyBorder="1">
      <alignment vertical="center"/>
    </xf>
    <xf numFmtId="180" fontId="6" fillId="6" borderId="1" xfId="0" applyNumberFormat="1" applyFont="1" applyFill="1" applyBorder="1">
      <alignment vertical="center"/>
    </xf>
    <xf numFmtId="0" fontId="5" fillId="5" borderId="22" xfId="0" applyFont="1" applyFill="1" applyBorder="1" applyAlignment="1">
      <alignment horizontal="center" vertical="center" wrapText="1"/>
    </xf>
    <xf numFmtId="0" fontId="6" fillId="6" borderId="4" xfId="0" applyFont="1" applyFill="1" applyBorder="1" applyAlignment="1">
      <alignment vertical="center" wrapText="1"/>
    </xf>
    <xf numFmtId="0" fontId="5" fillId="5" borderId="42" xfId="0" applyFont="1" applyFill="1" applyBorder="1" applyAlignment="1">
      <alignment horizontal="center" vertical="center" wrapText="1"/>
    </xf>
    <xf numFmtId="0" fontId="6" fillId="0" borderId="42" xfId="0" applyFont="1" applyFill="1" applyBorder="1" applyAlignment="1" applyProtection="1">
      <alignment horizontal="center" vertical="center" wrapText="1"/>
      <protection locked="0"/>
    </xf>
    <xf numFmtId="0" fontId="6" fillId="6" borderId="42" xfId="0" quotePrefix="1" applyFont="1" applyFill="1" applyBorder="1" applyAlignment="1">
      <alignment horizontal="center" vertical="center"/>
    </xf>
    <xf numFmtId="181" fontId="6" fillId="0" borderId="1" xfId="2" applyNumberFormat="1" applyFont="1" applyFill="1" applyBorder="1" applyProtection="1">
      <alignment vertical="center"/>
      <protection locked="0"/>
    </xf>
    <xf numFmtId="177" fontId="6" fillId="0" borderId="1" xfId="0" applyNumberFormat="1" applyFont="1" applyFill="1" applyBorder="1" applyProtection="1">
      <alignment vertical="center"/>
      <protection locked="0"/>
    </xf>
    <xf numFmtId="182" fontId="6" fillId="0" borderId="1" xfId="0" applyNumberFormat="1" applyFont="1" applyBorder="1" applyProtection="1">
      <alignment vertical="center"/>
      <protection locked="0"/>
    </xf>
    <xf numFmtId="180" fontId="6" fillId="0" borderId="1" xfId="2" applyNumberFormat="1" applyFont="1" applyFill="1" applyBorder="1" applyProtection="1">
      <alignment vertical="center"/>
      <protection locked="0"/>
    </xf>
    <xf numFmtId="0" fontId="6" fillId="6" borderId="1" xfId="0" applyFont="1" applyFill="1" applyBorder="1" applyAlignment="1">
      <alignment vertical="center" wrapText="1"/>
    </xf>
    <xf numFmtId="0" fontId="5" fillId="5" borderId="15"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6" fillId="6" borderId="4" xfId="0" applyFont="1" applyFill="1" applyBorder="1" applyAlignment="1">
      <alignment vertical="center" wrapText="1"/>
    </xf>
    <xf numFmtId="0" fontId="6" fillId="0" borderId="1" xfId="0" applyFont="1" applyBorder="1" applyAlignment="1" applyProtection="1">
      <alignment horizontal="center" vertical="center" wrapText="1"/>
      <protection locked="0"/>
    </xf>
    <xf numFmtId="0" fontId="6" fillId="6" borderId="1" xfId="0" applyFont="1" applyFill="1" applyBorder="1" applyAlignment="1">
      <alignment vertical="center" wrapText="1"/>
    </xf>
    <xf numFmtId="0" fontId="6" fillId="0" borderId="1" xfId="0" applyFont="1" applyBorder="1" applyAlignment="1" applyProtection="1">
      <alignment horizontal="left" vertical="center" wrapText="1"/>
      <protection locked="0"/>
    </xf>
    <xf numFmtId="0" fontId="5" fillId="5" borderId="15" xfId="0" applyFont="1" applyFill="1" applyBorder="1" applyAlignment="1">
      <alignment horizontal="center" vertical="center" wrapText="1"/>
    </xf>
    <xf numFmtId="0" fontId="6" fillId="0" borderId="1" xfId="0" applyFont="1" applyFill="1" applyBorder="1" applyAlignment="1">
      <alignment vertical="center" wrapText="1"/>
    </xf>
    <xf numFmtId="181" fontId="6" fillId="2" borderId="13" xfId="2" applyNumberFormat="1" applyFont="1" applyFill="1" applyBorder="1" applyAlignment="1">
      <alignment horizontal="right" vertical="center"/>
    </xf>
    <xf numFmtId="181" fontId="6" fillId="2" borderId="14" xfId="2" applyNumberFormat="1" applyFont="1" applyFill="1" applyBorder="1" applyAlignment="1">
      <alignment horizontal="right" vertical="center"/>
    </xf>
    <xf numFmtId="0" fontId="5" fillId="5" borderId="16" xfId="0" applyFont="1" applyFill="1" applyBorder="1" applyAlignment="1">
      <alignment horizontal="center" vertical="center"/>
    </xf>
    <xf numFmtId="0" fontId="6" fillId="0" borderId="1" xfId="0" applyFont="1" applyFill="1" applyBorder="1" applyAlignment="1" applyProtection="1">
      <alignment horizontal="left" vertical="center" wrapText="1"/>
      <protection locked="0"/>
    </xf>
    <xf numFmtId="0" fontId="5" fillId="4" borderId="0" xfId="0" applyFont="1" applyFill="1" applyAlignment="1">
      <alignment vertical="center"/>
    </xf>
    <xf numFmtId="0" fontId="6" fillId="6" borderId="3" xfId="0" applyFont="1" applyFill="1" applyBorder="1" applyAlignment="1">
      <alignment horizontal="left" vertical="center" wrapText="1"/>
    </xf>
    <xf numFmtId="0" fontId="6" fillId="6" borderId="4" xfId="0" applyFont="1" applyFill="1" applyBorder="1" applyAlignment="1">
      <alignment horizontal="left" vertical="center" wrapText="1"/>
    </xf>
    <xf numFmtId="0" fontId="6" fillId="6" borderId="7" xfId="0" applyFont="1" applyFill="1" applyBorder="1" applyAlignment="1">
      <alignment horizontal="center" vertical="center"/>
    </xf>
    <xf numFmtId="0" fontId="3" fillId="6" borderId="7" xfId="0" applyFont="1" applyFill="1" applyBorder="1" applyAlignment="1">
      <alignment horizontal="center" vertical="center"/>
    </xf>
    <xf numFmtId="0" fontId="3" fillId="6" borderId="2" xfId="0" applyFont="1" applyFill="1" applyBorder="1" applyAlignment="1">
      <alignment horizontal="center" vertical="center"/>
    </xf>
    <xf numFmtId="0" fontId="6" fillId="7" borderId="17" xfId="0" applyFont="1" applyFill="1" applyBorder="1" applyAlignment="1">
      <alignment vertical="center" wrapText="1"/>
    </xf>
    <xf numFmtId="0" fontId="13" fillId="7" borderId="18" xfId="0" applyFont="1" applyFill="1" applyBorder="1" applyAlignment="1">
      <alignment vertical="center" wrapText="1"/>
    </xf>
    <xf numFmtId="0" fontId="13" fillId="7" borderId="19" xfId="0" applyFont="1" applyFill="1" applyBorder="1" applyAlignment="1">
      <alignment vertical="center" wrapText="1"/>
    </xf>
    <xf numFmtId="0" fontId="15" fillId="4" borderId="0" xfId="0" applyFont="1" applyFill="1" applyAlignment="1">
      <alignment horizontal="left" vertical="center"/>
    </xf>
    <xf numFmtId="0" fontId="6" fillId="0" borderId="3" xfId="0" applyFont="1" applyFill="1" applyBorder="1" applyAlignment="1">
      <alignment vertical="center" wrapText="1"/>
    </xf>
    <xf numFmtId="0" fontId="6" fillId="0" borderId="9" xfId="0" applyFont="1" applyFill="1" applyBorder="1" applyAlignment="1">
      <alignment vertical="center" wrapText="1"/>
    </xf>
    <xf numFmtId="0" fontId="6" fillId="0" borderId="4" xfId="0" applyFont="1" applyFill="1" applyBorder="1" applyAlignment="1">
      <alignment vertical="center" wrapText="1"/>
    </xf>
    <xf numFmtId="0" fontId="6" fillId="6" borderId="3" xfId="0" applyFont="1" applyFill="1" applyBorder="1" applyAlignment="1">
      <alignment vertical="center"/>
    </xf>
    <xf numFmtId="0" fontId="6" fillId="6" borderId="4" xfId="0" applyFont="1" applyFill="1" applyBorder="1" applyAlignment="1">
      <alignment vertical="center"/>
    </xf>
    <xf numFmtId="0" fontId="6" fillId="6" borderId="3" xfId="0" applyFont="1" applyFill="1" applyBorder="1" applyAlignment="1">
      <alignment vertical="center" wrapText="1"/>
    </xf>
    <xf numFmtId="0" fontId="6" fillId="6" borderId="4" xfId="0" applyFont="1" applyFill="1" applyBorder="1" applyAlignment="1">
      <alignment vertical="center" wrapText="1"/>
    </xf>
    <xf numFmtId="38" fontId="6" fillId="2" borderId="13" xfId="2" applyNumberFormat="1" applyFont="1" applyFill="1" applyBorder="1" applyAlignment="1">
      <alignment horizontal="right" vertical="center"/>
    </xf>
    <xf numFmtId="38" fontId="6" fillId="2" borderId="14" xfId="2" applyNumberFormat="1" applyFont="1" applyFill="1" applyBorder="1" applyAlignment="1">
      <alignment horizontal="right" vertical="center"/>
    </xf>
    <xf numFmtId="0" fontId="20" fillId="5" borderId="44" xfId="0" applyFont="1" applyFill="1" applyBorder="1" applyAlignment="1">
      <alignment horizontal="center" vertical="center"/>
    </xf>
    <xf numFmtId="0" fontId="20" fillId="5" borderId="45" xfId="0" applyFont="1" applyFill="1" applyBorder="1" applyAlignment="1">
      <alignment horizontal="center" vertical="center"/>
    </xf>
    <xf numFmtId="49" fontId="6" fillId="0" borderId="43" xfId="0" applyNumberFormat="1" applyFont="1" applyBorder="1" applyAlignment="1" applyProtection="1">
      <alignment horizontal="center" vertical="center" wrapText="1"/>
      <protection locked="0"/>
    </xf>
    <xf numFmtId="49" fontId="6" fillId="0" borderId="46" xfId="0" applyNumberFormat="1" applyFont="1" applyBorder="1" applyAlignment="1" applyProtection="1">
      <alignment horizontal="center" vertical="center" wrapText="1"/>
      <protection locked="0"/>
    </xf>
    <xf numFmtId="0" fontId="6" fillId="6" borderId="10" xfId="0" applyFont="1" applyFill="1" applyBorder="1" applyAlignment="1">
      <alignment vertical="center" wrapText="1"/>
    </xf>
    <xf numFmtId="0" fontId="6" fillId="6" borderId="11" xfId="0" applyFont="1" applyFill="1" applyBorder="1" applyAlignment="1">
      <alignment vertical="center" wrapText="1"/>
    </xf>
    <xf numFmtId="0" fontId="6" fillId="6" borderId="10" xfId="0" applyFont="1" applyFill="1" applyBorder="1" applyAlignment="1">
      <alignment vertical="center"/>
    </xf>
    <xf numFmtId="0" fontId="6" fillId="6" borderId="11" xfId="0" applyFont="1" applyFill="1" applyBorder="1" applyAlignment="1">
      <alignment vertical="center"/>
    </xf>
    <xf numFmtId="0" fontId="5" fillId="5" borderId="20" xfId="0" applyFont="1" applyFill="1" applyBorder="1" applyAlignment="1">
      <alignment horizontal="center" vertical="center" wrapText="1"/>
    </xf>
    <xf numFmtId="0" fontId="5" fillId="5" borderId="21" xfId="0" applyFont="1" applyFill="1" applyBorder="1" applyAlignment="1">
      <alignment horizontal="center" vertical="center" wrapText="1"/>
    </xf>
    <xf numFmtId="0" fontId="5" fillId="5" borderId="22" xfId="0" applyFont="1" applyFill="1" applyBorder="1" applyAlignment="1">
      <alignment horizontal="center" vertical="center" wrapText="1"/>
    </xf>
    <xf numFmtId="0" fontId="6" fillId="6" borderId="23" xfId="0" applyFont="1" applyFill="1" applyBorder="1" applyAlignment="1">
      <alignment vertical="center" wrapText="1"/>
    </xf>
    <xf numFmtId="0" fontId="6" fillId="6" borderId="25" xfId="0" applyFont="1" applyFill="1" applyBorder="1" applyAlignment="1">
      <alignment vertical="center" wrapText="1"/>
    </xf>
    <xf numFmtId="0" fontId="6" fillId="6" borderId="24" xfId="0" applyFont="1" applyFill="1" applyBorder="1" applyAlignment="1">
      <alignment vertical="center" wrapText="1"/>
    </xf>
    <xf numFmtId="0" fontId="6" fillId="6" borderId="9" xfId="0" applyFont="1" applyFill="1" applyBorder="1" applyAlignment="1">
      <alignment vertical="center" wrapText="1"/>
    </xf>
    <xf numFmtId="0" fontId="6" fillId="6" borderId="23" xfId="0" applyFont="1" applyFill="1" applyBorder="1" applyAlignment="1">
      <alignment horizontal="center" vertical="center" wrapText="1"/>
    </xf>
    <xf numFmtId="0" fontId="6" fillId="6" borderId="24"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4" xfId="0" applyFont="1" applyFill="1" applyBorder="1" applyAlignment="1">
      <alignment horizontal="center" vertical="center" wrapText="1"/>
    </xf>
    <xf numFmtId="38" fontId="6" fillId="0" borderId="1" xfId="2" applyFont="1" applyFill="1" applyBorder="1" applyProtection="1">
      <alignment vertical="center"/>
      <protection locked="0"/>
    </xf>
  </cellXfs>
  <cellStyles count="3">
    <cellStyle name="40% - アクセント 6" xfId="1" builtinId="51"/>
    <cellStyle name="桁区切り" xfId="2" builtinId="6"/>
    <cellStyle name="標準" xfId="0" builtinId="0"/>
  </cellStyles>
  <dxfs count="0"/>
  <tableStyles count="0" defaultTableStyle="TableStyleMedium9" defaultPivotStyle="PivotStyleLight16"/>
  <colors>
    <mruColors>
      <color rgb="FF808080"/>
      <color rgb="FF66CC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tabSelected="1" view="pageBreakPreview" zoomScale="60" zoomScaleNormal="60" workbookViewId="0"/>
  </sheetViews>
  <sheetFormatPr defaultColWidth="9" defaultRowHeight="14.25" x14ac:dyDescent="0.15"/>
  <cols>
    <col min="1" max="1" width="2.5" style="16" customWidth="1"/>
    <col min="2" max="2" width="11.875" style="16" customWidth="1"/>
    <col min="3" max="3" width="12.625" style="16" customWidth="1"/>
    <col min="4" max="4" width="29" style="16" customWidth="1"/>
    <col min="5" max="5" width="11.25" style="16" customWidth="1"/>
    <col min="6" max="6" width="13.125" style="16" customWidth="1"/>
    <col min="7" max="7" width="11.5" style="16" customWidth="1"/>
    <col min="8" max="8" width="11.875" style="16" customWidth="1"/>
    <col min="9" max="9" width="62.625" style="16" customWidth="1"/>
    <col min="10" max="10" width="13.625" style="16" customWidth="1"/>
    <col min="11" max="11" width="11.625" style="16" customWidth="1"/>
    <col min="12" max="16384" width="9" style="16"/>
  </cols>
  <sheetData>
    <row r="1" spans="1:11" ht="18" customHeight="1" x14ac:dyDescent="0.15">
      <c r="K1" s="28" t="s">
        <v>138</v>
      </c>
    </row>
    <row r="2" spans="1:11" ht="18" customHeight="1" x14ac:dyDescent="0.15">
      <c r="K2" s="28" t="s">
        <v>34</v>
      </c>
    </row>
    <row r="3" spans="1:11" ht="27.75" customHeight="1" x14ac:dyDescent="0.15">
      <c r="A3" s="80" t="s">
        <v>33</v>
      </c>
      <c r="B3" s="29"/>
      <c r="C3" s="29"/>
      <c r="D3" s="29"/>
      <c r="E3" s="29"/>
      <c r="F3" s="29"/>
      <c r="G3" s="29"/>
      <c r="H3" s="29"/>
      <c r="I3" s="29"/>
      <c r="J3" s="29"/>
      <c r="K3" s="30"/>
    </row>
    <row r="5" spans="1:11" ht="15" customHeight="1" x14ac:dyDescent="0.15">
      <c r="A5" s="31" t="s">
        <v>58</v>
      </c>
      <c r="B5" s="31"/>
    </row>
    <row r="6" spans="1:11" ht="15" customHeight="1" x14ac:dyDescent="0.15">
      <c r="A6" s="31"/>
      <c r="B6" s="38" t="s">
        <v>35</v>
      </c>
      <c r="C6" s="38" t="s">
        <v>36</v>
      </c>
      <c r="D6" s="38" t="s">
        <v>37</v>
      </c>
      <c r="E6" s="38" t="s">
        <v>38</v>
      </c>
      <c r="F6" s="38" t="s">
        <v>39</v>
      </c>
      <c r="G6" s="38" t="s">
        <v>40</v>
      </c>
      <c r="H6" s="38" t="s">
        <v>41</v>
      </c>
      <c r="I6" s="38" t="s">
        <v>42</v>
      </c>
      <c r="J6" s="38" t="s">
        <v>43</v>
      </c>
      <c r="K6" s="38" t="s">
        <v>44</v>
      </c>
    </row>
    <row r="7" spans="1:11" s="32" customFormat="1" ht="30" customHeight="1" x14ac:dyDescent="0.15">
      <c r="B7" s="38" t="s">
        <v>45</v>
      </c>
      <c r="C7" s="38" t="s">
        <v>46</v>
      </c>
      <c r="D7" s="38" t="s">
        <v>47</v>
      </c>
      <c r="E7" s="38" t="s">
        <v>48</v>
      </c>
      <c r="F7" s="38" t="s">
        <v>49</v>
      </c>
      <c r="G7" s="38" t="s">
        <v>50</v>
      </c>
      <c r="H7" s="38" t="s">
        <v>51</v>
      </c>
      <c r="I7" s="38" t="s">
        <v>52</v>
      </c>
      <c r="J7" s="38" t="s">
        <v>53</v>
      </c>
      <c r="K7" s="38" t="s">
        <v>54</v>
      </c>
    </row>
    <row r="8" spans="1:11" ht="249.95" customHeight="1" x14ac:dyDescent="0.15">
      <c r="B8" s="23" t="s">
        <v>55</v>
      </c>
      <c r="C8" s="26" t="s">
        <v>14</v>
      </c>
      <c r="D8" s="24" t="s">
        <v>60</v>
      </c>
      <c r="E8" s="128">
        <v>2902</v>
      </c>
      <c r="F8" s="83" t="s">
        <v>61</v>
      </c>
      <c r="G8" s="129" t="s">
        <v>69</v>
      </c>
      <c r="H8" s="129" t="s">
        <v>70</v>
      </c>
      <c r="I8" s="130" t="s">
        <v>141</v>
      </c>
      <c r="J8" s="130" t="s">
        <v>72</v>
      </c>
      <c r="K8" s="130"/>
    </row>
    <row r="9" spans="1:11" ht="300" customHeight="1" x14ac:dyDescent="0.15">
      <c r="B9" s="23" t="s">
        <v>56</v>
      </c>
      <c r="C9" s="26" t="s">
        <v>62</v>
      </c>
      <c r="D9" s="24" t="s">
        <v>63</v>
      </c>
      <c r="E9" s="146">
        <v>75879</v>
      </c>
      <c r="F9" s="83" t="s">
        <v>61</v>
      </c>
      <c r="G9" s="129" t="s">
        <v>95</v>
      </c>
      <c r="H9" s="129" t="s">
        <v>64</v>
      </c>
      <c r="I9" s="130" t="s">
        <v>142</v>
      </c>
      <c r="J9" s="130" t="s">
        <v>65</v>
      </c>
      <c r="K9" s="130"/>
    </row>
    <row r="10" spans="1:11" ht="51" customHeight="1" x14ac:dyDescent="0.15">
      <c r="B10" s="23" t="s">
        <v>57</v>
      </c>
      <c r="C10" s="26" t="s">
        <v>66</v>
      </c>
      <c r="D10" s="24" t="s">
        <v>67</v>
      </c>
      <c r="E10" s="143">
        <v>0</v>
      </c>
      <c r="F10" s="83" t="s">
        <v>68</v>
      </c>
      <c r="G10" s="129" t="s">
        <v>69</v>
      </c>
      <c r="H10" s="129" t="s">
        <v>70</v>
      </c>
      <c r="I10" s="130" t="s">
        <v>71</v>
      </c>
      <c r="J10" s="130" t="s">
        <v>72</v>
      </c>
      <c r="K10" s="130"/>
    </row>
    <row r="11" spans="1:11" ht="8.25" customHeight="1" x14ac:dyDescent="0.15"/>
    <row r="12" spans="1:11" ht="15" customHeight="1" x14ac:dyDescent="0.15">
      <c r="A12" s="31" t="s">
        <v>73</v>
      </c>
    </row>
    <row r="13" spans="1:11" ht="15" customHeight="1" x14ac:dyDescent="0.15">
      <c r="B13" s="39" t="s">
        <v>35</v>
      </c>
      <c r="C13" s="154" t="s">
        <v>36</v>
      </c>
      <c r="D13" s="154"/>
      <c r="E13" s="39" t="s">
        <v>37</v>
      </c>
      <c r="F13" s="39" t="s">
        <v>38</v>
      </c>
      <c r="G13" s="154" t="s">
        <v>39</v>
      </c>
      <c r="H13" s="154"/>
      <c r="I13" s="154"/>
      <c r="J13" s="154" t="s">
        <v>40</v>
      </c>
      <c r="K13" s="154"/>
    </row>
    <row r="14" spans="1:11" ht="30" customHeight="1" x14ac:dyDescent="0.15">
      <c r="B14" s="39" t="s">
        <v>46</v>
      </c>
      <c r="C14" s="154" t="s">
        <v>47</v>
      </c>
      <c r="D14" s="154"/>
      <c r="E14" s="39" t="s">
        <v>48</v>
      </c>
      <c r="F14" s="39" t="s">
        <v>49</v>
      </c>
      <c r="G14" s="154" t="s">
        <v>51</v>
      </c>
      <c r="H14" s="154"/>
      <c r="I14" s="154"/>
      <c r="J14" s="154" t="s">
        <v>54</v>
      </c>
      <c r="K14" s="154"/>
    </row>
    <row r="15" spans="1:11" ht="68.25" customHeight="1" x14ac:dyDescent="0.15">
      <c r="B15" s="83" t="s">
        <v>74</v>
      </c>
      <c r="C15" s="152" t="s">
        <v>105</v>
      </c>
      <c r="D15" s="152"/>
      <c r="E15" s="133">
        <v>0.81399999999999995</v>
      </c>
      <c r="F15" s="83" t="s">
        <v>104</v>
      </c>
      <c r="G15" s="153" t="s">
        <v>75</v>
      </c>
      <c r="H15" s="153"/>
      <c r="I15" s="153"/>
      <c r="J15" s="151"/>
      <c r="K15" s="151"/>
    </row>
    <row r="16" spans="1:11" ht="33" customHeight="1" x14ac:dyDescent="0.15">
      <c r="B16" s="83" t="s">
        <v>74</v>
      </c>
      <c r="C16" s="152" t="s">
        <v>106</v>
      </c>
      <c r="D16" s="152"/>
      <c r="E16" s="134">
        <v>0.8</v>
      </c>
      <c r="F16" s="83" t="s">
        <v>104</v>
      </c>
      <c r="G16" s="153" t="s">
        <v>76</v>
      </c>
      <c r="H16" s="153"/>
      <c r="I16" s="153"/>
      <c r="J16" s="151"/>
      <c r="K16" s="151"/>
    </row>
    <row r="17" spans="1:11" ht="51" customHeight="1" x14ac:dyDescent="0.15">
      <c r="B17" s="83" t="s">
        <v>77</v>
      </c>
      <c r="C17" s="152" t="s">
        <v>143</v>
      </c>
      <c r="D17" s="152"/>
      <c r="E17" s="145">
        <v>36.85</v>
      </c>
      <c r="F17" s="84" t="s">
        <v>78</v>
      </c>
      <c r="G17" s="153" t="s">
        <v>148</v>
      </c>
      <c r="H17" s="153"/>
      <c r="I17" s="153"/>
      <c r="J17" s="151"/>
      <c r="K17" s="151"/>
    </row>
    <row r="18" spans="1:11" ht="51" customHeight="1" x14ac:dyDescent="0.15">
      <c r="B18" s="83" t="s">
        <v>79</v>
      </c>
      <c r="C18" s="152" t="s">
        <v>144</v>
      </c>
      <c r="D18" s="152"/>
      <c r="E18" s="145">
        <v>6.12</v>
      </c>
      <c r="F18" s="84" t="s">
        <v>78</v>
      </c>
      <c r="G18" s="153" t="s">
        <v>148</v>
      </c>
      <c r="H18" s="153"/>
      <c r="I18" s="153"/>
      <c r="J18" s="151"/>
      <c r="K18" s="151"/>
    </row>
    <row r="19" spans="1:11" ht="33" customHeight="1" x14ac:dyDescent="0.15">
      <c r="B19" s="83" t="s">
        <v>80</v>
      </c>
      <c r="C19" s="152" t="s">
        <v>145</v>
      </c>
      <c r="D19" s="152"/>
      <c r="E19" s="131">
        <v>5.85</v>
      </c>
      <c r="F19" s="85" t="s">
        <v>82</v>
      </c>
      <c r="G19" s="153" t="s">
        <v>98</v>
      </c>
      <c r="H19" s="153"/>
      <c r="I19" s="153"/>
      <c r="J19" s="151"/>
      <c r="K19" s="151"/>
    </row>
    <row r="20" spans="1:11" ht="33" customHeight="1" x14ac:dyDescent="0.15">
      <c r="B20" s="83" t="s">
        <v>83</v>
      </c>
      <c r="C20" s="152" t="s">
        <v>146</v>
      </c>
      <c r="D20" s="152"/>
      <c r="E20" s="131">
        <v>5.98</v>
      </c>
      <c r="F20" s="85" t="s">
        <v>82</v>
      </c>
      <c r="G20" s="153" t="s">
        <v>148</v>
      </c>
      <c r="H20" s="153"/>
      <c r="I20" s="153"/>
      <c r="J20" s="151"/>
      <c r="K20" s="151"/>
    </row>
    <row r="21" spans="1:11" ht="33" customHeight="1" x14ac:dyDescent="0.15">
      <c r="B21" s="83" t="s">
        <v>84</v>
      </c>
      <c r="C21" s="152" t="s">
        <v>147</v>
      </c>
      <c r="D21" s="152"/>
      <c r="E21" s="132">
        <f>E20*((E17-E18+'MPS(calc_process)'!F35+'MPS(calc_process)'!F36)/(37-7+'MPS(calc_process)'!F35+'MPS(calc_process)'!F36))</f>
        <v>6.1122848484848493</v>
      </c>
      <c r="F21" s="85" t="s">
        <v>82</v>
      </c>
      <c r="G21" s="159" t="s">
        <v>136</v>
      </c>
      <c r="H21" s="159"/>
      <c r="I21" s="159"/>
      <c r="J21" s="151"/>
      <c r="K21" s="151"/>
    </row>
    <row r="22" spans="1:11" ht="21" customHeight="1" x14ac:dyDescent="0.15">
      <c r="B22" s="83" t="s">
        <v>86</v>
      </c>
      <c r="C22" s="152" t="s">
        <v>87</v>
      </c>
      <c r="D22" s="152"/>
      <c r="E22" s="144">
        <v>0</v>
      </c>
      <c r="F22" s="83" t="s">
        <v>88</v>
      </c>
      <c r="G22" s="153" t="s">
        <v>89</v>
      </c>
      <c r="H22" s="153"/>
      <c r="I22" s="153"/>
      <c r="J22" s="151"/>
      <c r="K22" s="151"/>
    </row>
    <row r="23" spans="1:11" ht="6.75" customHeight="1" x14ac:dyDescent="0.15"/>
    <row r="24" spans="1:11" ht="17.25" customHeight="1" x14ac:dyDescent="0.15">
      <c r="A24" s="33" t="s">
        <v>90</v>
      </c>
      <c r="B24" s="33"/>
    </row>
    <row r="25" spans="1:11" ht="17.25" customHeight="1" thickBot="1" x14ac:dyDescent="0.2">
      <c r="B25" s="158" t="s">
        <v>99</v>
      </c>
      <c r="C25" s="158"/>
      <c r="D25" s="42" t="s">
        <v>49</v>
      </c>
    </row>
    <row r="26" spans="1:11" ht="19.5" thickBot="1" x14ac:dyDescent="0.2">
      <c r="B26" s="156">
        <f>'MPS(calc_process)'!G6</f>
        <v>105</v>
      </c>
      <c r="C26" s="157"/>
      <c r="D26" s="34" t="s">
        <v>91</v>
      </c>
    </row>
    <row r="27" spans="1:11" ht="20.100000000000001" customHeight="1" x14ac:dyDescent="0.15">
      <c r="B27" s="35"/>
      <c r="C27" s="35"/>
      <c r="F27" s="36"/>
      <c r="G27" s="36"/>
    </row>
    <row r="28" spans="1:11" ht="15" customHeight="1" x14ac:dyDescent="0.15">
      <c r="A28" s="31" t="s">
        <v>92</v>
      </c>
    </row>
    <row r="29" spans="1:11" ht="15" customHeight="1" x14ac:dyDescent="0.15">
      <c r="B29" s="15" t="s">
        <v>93</v>
      </c>
      <c r="C29" s="155" t="s">
        <v>94</v>
      </c>
      <c r="D29" s="155"/>
      <c r="E29" s="155"/>
      <c r="F29" s="155"/>
      <c r="G29" s="155"/>
      <c r="H29" s="155"/>
      <c r="I29" s="155"/>
      <c r="J29" s="37"/>
    </row>
    <row r="30" spans="1:11" ht="15" customHeight="1" x14ac:dyDescent="0.15">
      <c r="B30" s="15" t="s">
        <v>95</v>
      </c>
      <c r="C30" s="155" t="s">
        <v>96</v>
      </c>
      <c r="D30" s="155"/>
      <c r="E30" s="155"/>
      <c r="F30" s="155"/>
      <c r="G30" s="155"/>
      <c r="H30" s="155"/>
      <c r="I30" s="155"/>
      <c r="J30" s="37"/>
    </row>
    <row r="31" spans="1:11" ht="15" customHeight="1" x14ac:dyDescent="0.15">
      <c r="B31" s="15" t="s">
        <v>69</v>
      </c>
      <c r="C31" s="155" t="s">
        <v>97</v>
      </c>
      <c r="D31" s="155"/>
      <c r="E31" s="155"/>
      <c r="F31" s="155"/>
      <c r="G31" s="155"/>
      <c r="H31" s="155"/>
      <c r="I31" s="155"/>
      <c r="J31" s="37"/>
    </row>
  </sheetData>
  <sheetProtection password="C7C3" sheet="1" objects="1" scenarios="1" formatCells="0" formatRows="0"/>
  <mergeCells count="35">
    <mergeCell ref="J22:K22"/>
    <mergeCell ref="C16:D16"/>
    <mergeCell ref="G16:I16"/>
    <mergeCell ref="J16:K16"/>
    <mergeCell ref="C20:D20"/>
    <mergeCell ref="G20:I20"/>
    <mergeCell ref="J20:K20"/>
    <mergeCell ref="C21:D21"/>
    <mergeCell ref="G21:I21"/>
    <mergeCell ref="J21:K21"/>
    <mergeCell ref="J19:K19"/>
    <mergeCell ref="C30:I30"/>
    <mergeCell ref="C31:I31"/>
    <mergeCell ref="B26:C26"/>
    <mergeCell ref="C19:D19"/>
    <mergeCell ref="C29:I29"/>
    <mergeCell ref="C22:D22"/>
    <mergeCell ref="G22:I22"/>
    <mergeCell ref="G19:I19"/>
    <mergeCell ref="B25:C25"/>
    <mergeCell ref="C13:D13"/>
    <mergeCell ref="C14:D14"/>
    <mergeCell ref="J13:K13"/>
    <mergeCell ref="J14:K14"/>
    <mergeCell ref="G13:I13"/>
    <mergeCell ref="G14:I14"/>
    <mergeCell ref="J15:K15"/>
    <mergeCell ref="J18:K18"/>
    <mergeCell ref="C15:D15"/>
    <mergeCell ref="G15:I15"/>
    <mergeCell ref="C18:D18"/>
    <mergeCell ref="G18:I18"/>
    <mergeCell ref="C17:D17"/>
    <mergeCell ref="G17:I17"/>
    <mergeCell ref="J17:K17"/>
  </mergeCells>
  <phoneticPr fontId="2"/>
  <pageMargins left="0.70866141732283472" right="0.70866141732283472" top="0.74803149606299213" bottom="0.74803149606299213" header="0.31496062992125984" footer="0.31496062992125984"/>
  <pageSetup paperSize="9" scale="69" fitToHeight="2" orientation="landscape" r:id="rId1"/>
  <headerFooter>
    <oddFooter>&amp;C&amp;"Arial,標準"II-1</oddFooter>
  </headerFooter>
  <rowBreaks count="1" manualBreakCount="1">
    <brk id="11" max="10"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7"/>
  <sheetViews>
    <sheetView showGridLines="0" view="pageBreakPreview" zoomScale="60" zoomScaleNormal="10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 (2)'!K1</f>
        <v>Monitoring Spreadsheet: JCM_ID_AM002_ver02.0</v>
      </c>
    </row>
    <row r="2" spans="1:11" ht="18" customHeight="1" x14ac:dyDescent="0.15">
      <c r="I2" s="74" t="str">
        <f>'MPS(input) (2)'!K2</f>
        <v>Sectoral scope: 03</v>
      </c>
    </row>
    <row r="3" spans="1:11" ht="27.75" customHeight="1" x14ac:dyDescent="0.15">
      <c r="A3" s="160" t="s">
        <v>224</v>
      </c>
      <c r="B3" s="160"/>
      <c r="C3" s="160"/>
      <c r="D3" s="160"/>
      <c r="E3" s="160"/>
      <c r="F3" s="160"/>
      <c r="G3" s="160"/>
      <c r="H3" s="160"/>
      <c r="I3" s="160"/>
    </row>
    <row r="4" spans="1:11" ht="11.25" customHeight="1" x14ac:dyDescent="0.15"/>
    <row r="5" spans="1:11" ht="18.75" customHeight="1" thickBot="1" x14ac:dyDescent="0.2">
      <c r="A5" s="93" t="s">
        <v>3</v>
      </c>
      <c r="B5" s="94"/>
      <c r="C5" s="94"/>
      <c r="D5" s="94"/>
      <c r="E5" s="95"/>
      <c r="F5" s="96" t="s">
        <v>4</v>
      </c>
      <c r="G5" s="97" t="s">
        <v>5</v>
      </c>
      <c r="H5" s="97" t="s">
        <v>0</v>
      </c>
      <c r="I5" s="98" t="s">
        <v>1</v>
      </c>
    </row>
    <row r="6" spans="1:11" ht="18.75" customHeight="1" thickBot="1" x14ac:dyDescent="0.2">
      <c r="A6" s="99"/>
      <c r="B6" s="43" t="s">
        <v>151</v>
      </c>
      <c r="C6" s="43"/>
      <c r="D6" s="44"/>
      <c r="E6" s="45"/>
      <c r="F6" s="12" t="s">
        <v>163</v>
      </c>
      <c r="G6" s="116" t="e">
        <f>ROUNDDOWN(G10-G20,0)</f>
        <v>#DIV/0!</v>
      </c>
      <c r="H6" s="9" t="s">
        <v>12</v>
      </c>
      <c r="I6" s="100" t="s">
        <v>170</v>
      </c>
    </row>
    <row r="7" spans="1:11" ht="18.75" customHeight="1" x14ac:dyDescent="0.15">
      <c r="A7" s="101" t="s">
        <v>7</v>
      </c>
      <c r="B7" s="57"/>
      <c r="C7" s="58"/>
      <c r="D7" s="59"/>
      <c r="E7" s="60"/>
      <c r="F7" s="61"/>
      <c r="G7" s="62"/>
      <c r="H7" s="61"/>
      <c r="I7" s="102"/>
      <c r="J7" s="77"/>
      <c r="K7" s="77"/>
    </row>
    <row r="8" spans="1:11" ht="33" customHeight="1" x14ac:dyDescent="0.15">
      <c r="A8" s="103"/>
      <c r="B8" s="166" t="s">
        <v>81</v>
      </c>
      <c r="C8" s="167"/>
      <c r="D8" s="167"/>
      <c r="E8" s="168"/>
      <c r="F8" s="10" t="s">
        <v>130</v>
      </c>
      <c r="G8" s="122">
        <f>'MPS(input) (2)'!E19</f>
        <v>5.94</v>
      </c>
      <c r="H8" s="123" t="s">
        <v>8</v>
      </c>
      <c r="I8" s="104" t="s">
        <v>29</v>
      </c>
    </row>
    <row r="9" spans="1:11" ht="18.75" customHeight="1" thickBot="1" x14ac:dyDescent="0.2">
      <c r="A9" s="101" t="s">
        <v>9</v>
      </c>
      <c r="B9" s="63"/>
      <c r="C9" s="69"/>
      <c r="D9" s="64"/>
      <c r="E9" s="64"/>
      <c r="F9" s="64"/>
      <c r="G9" s="65"/>
      <c r="H9" s="64"/>
      <c r="I9" s="105"/>
    </row>
    <row r="10" spans="1:11" ht="19.5" customHeight="1" thickBot="1" x14ac:dyDescent="0.2">
      <c r="A10" s="106"/>
      <c r="B10" s="46" t="s">
        <v>152</v>
      </c>
      <c r="C10" s="47"/>
      <c r="D10" s="48"/>
      <c r="E10" s="48"/>
      <c r="F10" s="115" t="s">
        <v>130</v>
      </c>
      <c r="G10" s="117" t="e">
        <f>(G16*G14*(G18/G17)*G12)+(G16*G15*(G18/G17)*G13)</f>
        <v>#DIV/0!</v>
      </c>
      <c r="H10" s="9" t="s">
        <v>12</v>
      </c>
      <c r="I10" s="107" t="s">
        <v>13</v>
      </c>
    </row>
    <row r="11" spans="1:11" ht="18.75" customHeight="1" x14ac:dyDescent="0.15">
      <c r="A11" s="106"/>
      <c r="B11" s="49"/>
      <c r="C11" s="53" t="s">
        <v>16</v>
      </c>
      <c r="D11" s="54"/>
      <c r="E11" s="27"/>
      <c r="F11" s="11" t="s">
        <v>130</v>
      </c>
      <c r="G11" s="22"/>
      <c r="H11" s="18"/>
      <c r="I11" s="104"/>
    </row>
    <row r="12" spans="1:11" ht="18.75" customHeight="1" x14ac:dyDescent="0.15">
      <c r="A12" s="106"/>
      <c r="B12" s="49"/>
      <c r="C12" s="163"/>
      <c r="D12" s="54" t="s">
        <v>19</v>
      </c>
      <c r="E12" s="34"/>
      <c r="F12" s="10" t="s">
        <v>20</v>
      </c>
      <c r="G12" s="119">
        <f>'MRS(input) (2)'!F15</f>
        <v>0.81399999999999995</v>
      </c>
      <c r="H12" s="120" t="s">
        <v>21</v>
      </c>
      <c r="I12" s="104" t="s">
        <v>22</v>
      </c>
    </row>
    <row r="13" spans="1:11" ht="18.75" customHeight="1" x14ac:dyDescent="0.15">
      <c r="A13" s="106"/>
      <c r="B13" s="49"/>
      <c r="C13" s="163"/>
      <c r="D13" s="54" t="s">
        <v>23</v>
      </c>
      <c r="E13" s="34"/>
      <c r="F13" s="10" t="s">
        <v>20</v>
      </c>
      <c r="G13" s="121">
        <f>'MRS(input) (2)'!F16</f>
        <v>0.8</v>
      </c>
      <c r="H13" s="120" t="s">
        <v>21</v>
      </c>
      <c r="I13" s="104" t="s">
        <v>22</v>
      </c>
    </row>
    <row r="14" spans="1:11" ht="39" customHeight="1" x14ac:dyDescent="0.15">
      <c r="A14" s="106"/>
      <c r="B14" s="49"/>
      <c r="C14" s="163"/>
      <c r="D14" s="161" t="s">
        <v>24</v>
      </c>
      <c r="E14" s="162"/>
      <c r="F14" s="19" t="s">
        <v>130</v>
      </c>
      <c r="G14" s="13" t="e">
        <f>'MRS(input) (2)'!F$9/('MRS(input) (2)'!F$9+'MRS(input) (2)'!F$10*'MRS(input) (2)'!F$22/1000)</f>
        <v>#DIV/0!</v>
      </c>
      <c r="H14" s="10" t="s">
        <v>8</v>
      </c>
      <c r="I14" s="104" t="s">
        <v>8</v>
      </c>
    </row>
    <row r="15" spans="1:11" ht="39" customHeight="1" x14ac:dyDescent="0.15">
      <c r="A15" s="106"/>
      <c r="B15" s="49"/>
      <c r="C15" s="163"/>
      <c r="D15" s="161" t="s">
        <v>26</v>
      </c>
      <c r="E15" s="162"/>
      <c r="F15" s="19" t="s">
        <v>130</v>
      </c>
      <c r="G15" s="13" t="e">
        <f>1-G14</f>
        <v>#DIV/0!</v>
      </c>
      <c r="H15" s="10" t="s">
        <v>8</v>
      </c>
      <c r="I15" s="104" t="s">
        <v>8</v>
      </c>
    </row>
    <row r="16" spans="1:11" ht="18.75" customHeight="1" x14ac:dyDescent="0.15">
      <c r="A16" s="106"/>
      <c r="B16" s="49"/>
      <c r="C16" s="163"/>
      <c r="D16" s="54" t="s">
        <v>153</v>
      </c>
      <c r="E16" s="34"/>
      <c r="F16" s="19" t="s">
        <v>20</v>
      </c>
      <c r="G16" s="81">
        <f>'MRS(input) (2)'!F8</f>
        <v>0</v>
      </c>
      <c r="H16" s="25" t="s">
        <v>2</v>
      </c>
      <c r="I16" s="108" t="s">
        <v>14</v>
      </c>
    </row>
    <row r="17" spans="1:9" ht="39" customHeight="1" x14ac:dyDescent="0.15">
      <c r="A17" s="106"/>
      <c r="B17" s="46"/>
      <c r="C17" s="164"/>
      <c r="D17" s="161" t="s">
        <v>145</v>
      </c>
      <c r="E17" s="162"/>
      <c r="F17" s="10" t="s">
        <v>130</v>
      </c>
      <c r="G17" s="122">
        <f>'MRS(input) (2)'!F19</f>
        <v>5.94</v>
      </c>
      <c r="H17" s="123" t="s">
        <v>8</v>
      </c>
      <c r="I17" s="104" t="s">
        <v>29</v>
      </c>
    </row>
    <row r="18" spans="1:9" ht="39" customHeight="1" x14ac:dyDescent="0.15">
      <c r="A18" s="99"/>
      <c r="B18" s="44"/>
      <c r="C18" s="165"/>
      <c r="D18" s="161" t="s">
        <v>147</v>
      </c>
      <c r="E18" s="162"/>
      <c r="F18" s="10" t="s">
        <v>130</v>
      </c>
      <c r="G18" s="126">
        <f>'MRS(input) (2)'!F21</f>
        <v>6.1388424242424247</v>
      </c>
      <c r="H18" s="127" t="s">
        <v>8</v>
      </c>
      <c r="I18" s="108" t="s">
        <v>84</v>
      </c>
    </row>
    <row r="19" spans="1:9" ht="18.75" customHeight="1" thickBot="1" x14ac:dyDescent="0.2">
      <c r="A19" s="101" t="s">
        <v>10</v>
      </c>
      <c r="B19" s="66"/>
      <c r="C19" s="66"/>
      <c r="D19" s="66"/>
      <c r="E19" s="67"/>
      <c r="F19" s="68"/>
      <c r="G19" s="65"/>
      <c r="H19" s="68"/>
      <c r="I19" s="109"/>
    </row>
    <row r="20" spans="1:9" ht="18.75" customHeight="1" thickBot="1" x14ac:dyDescent="0.2">
      <c r="A20" s="103"/>
      <c r="B20" s="50" t="s">
        <v>154</v>
      </c>
      <c r="C20" s="50"/>
      <c r="D20" s="50"/>
      <c r="E20" s="51"/>
      <c r="F20" s="21" t="s">
        <v>130</v>
      </c>
      <c r="G20" s="118" t="e">
        <f>(G26*G22*G24)+(G26*G23*G25)</f>
        <v>#DIV/0!</v>
      </c>
      <c r="H20" s="20" t="s">
        <v>30</v>
      </c>
      <c r="I20" s="104" t="s">
        <v>31</v>
      </c>
    </row>
    <row r="21" spans="1:9" ht="18.75" customHeight="1" x14ac:dyDescent="0.15">
      <c r="A21" s="103"/>
      <c r="B21" s="52"/>
      <c r="C21" s="55" t="s">
        <v>32</v>
      </c>
      <c r="D21" s="54"/>
      <c r="E21" s="34"/>
      <c r="F21" s="18" t="s">
        <v>130</v>
      </c>
      <c r="G21" s="22"/>
      <c r="H21" s="20"/>
      <c r="I21" s="104"/>
    </row>
    <row r="22" spans="1:9" ht="18.75" customHeight="1" x14ac:dyDescent="0.15">
      <c r="A22" s="103"/>
      <c r="B22" s="52"/>
      <c r="C22" s="56"/>
      <c r="D22" s="54" t="s">
        <v>19</v>
      </c>
      <c r="E22" s="34"/>
      <c r="F22" s="10" t="s">
        <v>20</v>
      </c>
      <c r="G22" s="119">
        <f>'MRS(input) (2)'!F15</f>
        <v>0.81399999999999995</v>
      </c>
      <c r="H22" s="120" t="s">
        <v>21</v>
      </c>
      <c r="I22" s="104" t="s">
        <v>22</v>
      </c>
    </row>
    <row r="23" spans="1:9" ht="18.75" customHeight="1" x14ac:dyDescent="0.15">
      <c r="A23" s="103"/>
      <c r="B23" s="52"/>
      <c r="C23" s="56"/>
      <c r="D23" s="54" t="s">
        <v>23</v>
      </c>
      <c r="E23" s="34"/>
      <c r="F23" s="10" t="s">
        <v>20</v>
      </c>
      <c r="G23" s="121">
        <f>'MRS(input) (2)'!$F$16</f>
        <v>0.8</v>
      </c>
      <c r="H23" s="120" t="s">
        <v>21</v>
      </c>
      <c r="I23" s="104" t="s">
        <v>22</v>
      </c>
    </row>
    <row r="24" spans="1:9" ht="39" customHeight="1" x14ac:dyDescent="0.15">
      <c r="A24" s="103"/>
      <c r="B24" s="52"/>
      <c r="C24" s="56"/>
      <c r="D24" s="161" t="s">
        <v>24</v>
      </c>
      <c r="E24" s="162"/>
      <c r="F24" s="19" t="s">
        <v>130</v>
      </c>
      <c r="G24" s="13" t="e">
        <f>'MRS(input) (2)'!F$9/('MRS(input) (2)'!F$9+'MRS(input) (2)'!F$10*'MRS(input) (2)'!F$22/1000)</f>
        <v>#DIV/0!</v>
      </c>
      <c r="H24" s="10" t="s">
        <v>8</v>
      </c>
      <c r="I24" s="104" t="s">
        <v>8</v>
      </c>
    </row>
    <row r="25" spans="1:9" ht="39" customHeight="1" x14ac:dyDescent="0.15">
      <c r="A25" s="103"/>
      <c r="B25" s="52"/>
      <c r="C25" s="56"/>
      <c r="D25" s="161" t="s">
        <v>26</v>
      </c>
      <c r="E25" s="162"/>
      <c r="F25" s="19" t="s">
        <v>130</v>
      </c>
      <c r="G25" s="13" t="e">
        <f>1-G24</f>
        <v>#DIV/0!</v>
      </c>
      <c r="H25" s="10" t="s">
        <v>8</v>
      </c>
      <c r="I25" s="104" t="s">
        <v>8</v>
      </c>
    </row>
    <row r="26" spans="1:9" ht="18.75" customHeight="1" x14ac:dyDescent="0.15">
      <c r="A26" s="86"/>
      <c r="B26" s="87"/>
      <c r="C26" s="88"/>
      <c r="D26" s="89" t="s">
        <v>153</v>
      </c>
      <c r="E26" s="90"/>
      <c r="F26" s="91" t="s">
        <v>20</v>
      </c>
      <c r="G26" s="124">
        <f>'MRS(input) (2)'!F8</f>
        <v>0</v>
      </c>
      <c r="H26" s="125" t="s">
        <v>2</v>
      </c>
      <c r="I26" s="92" t="s">
        <v>14</v>
      </c>
    </row>
    <row r="27" spans="1:9" x14ac:dyDescent="0.15">
      <c r="A27" s="71"/>
      <c r="B27" s="71"/>
      <c r="C27" s="71"/>
      <c r="D27" s="71"/>
      <c r="E27" s="71"/>
      <c r="F27" s="7"/>
      <c r="G27" s="6"/>
      <c r="H27" s="6"/>
      <c r="I27" s="3"/>
    </row>
    <row r="28" spans="1:9" ht="21.75" customHeight="1" x14ac:dyDescent="0.15">
      <c r="E28" s="71" t="s">
        <v>11</v>
      </c>
      <c r="F28" s="72"/>
    </row>
    <row r="29" spans="1:9" ht="21.75" customHeight="1" x14ac:dyDescent="0.15">
      <c r="E29" s="110" t="s">
        <v>174</v>
      </c>
      <c r="F29" s="111">
        <v>4.92</v>
      </c>
      <c r="G29" s="112" t="s">
        <v>8</v>
      </c>
    </row>
    <row r="30" spans="1:9" ht="21.75" customHeight="1" x14ac:dyDescent="0.15">
      <c r="E30" s="110" t="s">
        <v>175</v>
      </c>
      <c r="F30" s="113">
        <v>5.33</v>
      </c>
      <c r="G30" s="112" t="s">
        <v>8</v>
      </c>
      <c r="H30" s="71"/>
    </row>
    <row r="31" spans="1:9" ht="21.75" customHeight="1" x14ac:dyDescent="0.15">
      <c r="E31" s="110" t="s">
        <v>176</v>
      </c>
      <c r="F31" s="111">
        <v>5.59</v>
      </c>
      <c r="G31" s="112" t="s">
        <v>8</v>
      </c>
      <c r="H31" s="71"/>
    </row>
    <row r="32" spans="1:9" ht="21.75" customHeight="1" x14ac:dyDescent="0.15">
      <c r="E32" s="110" t="s">
        <v>177</v>
      </c>
      <c r="F32" s="111">
        <v>5.85</v>
      </c>
      <c r="G32" s="112" t="s">
        <v>8</v>
      </c>
      <c r="H32" s="71"/>
    </row>
    <row r="33" spans="5:8" s="73" customFormat="1" ht="21.75" customHeight="1" x14ac:dyDescent="0.15">
      <c r="E33" s="110" t="s">
        <v>178</v>
      </c>
      <c r="F33" s="111">
        <v>5.94</v>
      </c>
      <c r="G33" s="112" t="s">
        <v>8</v>
      </c>
      <c r="H33" s="71"/>
    </row>
    <row r="34" spans="5:8" s="73" customFormat="1" ht="21.75" customHeight="1" x14ac:dyDescent="0.15">
      <c r="E34" s="71"/>
      <c r="F34" s="17"/>
      <c r="G34" s="3"/>
      <c r="H34" s="71"/>
    </row>
    <row r="35" spans="5:8" s="73" customFormat="1" ht="21.75" customHeight="1" x14ac:dyDescent="0.15">
      <c r="E35" s="110" t="s">
        <v>17</v>
      </c>
      <c r="F35" s="113">
        <v>1.5</v>
      </c>
      <c r="G35" s="114" t="s">
        <v>15</v>
      </c>
      <c r="H35" s="71"/>
    </row>
    <row r="36" spans="5:8" s="73" customFormat="1" ht="21.75" customHeight="1" x14ac:dyDescent="0.15">
      <c r="E36" s="110" t="s">
        <v>18</v>
      </c>
      <c r="F36" s="113">
        <v>1.5</v>
      </c>
      <c r="G36" s="114" t="s">
        <v>15</v>
      </c>
      <c r="H36" s="71"/>
    </row>
    <row r="37" spans="5:8" s="73" customFormat="1" x14ac:dyDescent="0.15">
      <c r="E37" s="71"/>
      <c r="F37" s="71"/>
      <c r="G37" s="71"/>
      <c r="H37" s="71"/>
    </row>
  </sheetData>
  <sheetProtection password="C7C3"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&amp;C&amp;"Arial,標準"II-5</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60" zoomScaleNormal="60" workbookViewId="0"/>
  </sheetViews>
  <sheetFormatPr defaultColWidth="9" defaultRowHeight="14.25" x14ac:dyDescent="0.15"/>
  <cols>
    <col min="1" max="1" width="2.5" style="16" customWidth="1"/>
    <col min="2" max="2" width="11.875" style="16" customWidth="1"/>
    <col min="3" max="3" width="12.625" style="16" customWidth="1"/>
    <col min="4" max="4" width="29" style="16" customWidth="1"/>
    <col min="5" max="5" width="11.25" style="16" customWidth="1"/>
    <col min="6" max="6" width="13.125" style="16" customWidth="1"/>
    <col min="7" max="7" width="11.5" style="16" customWidth="1"/>
    <col min="8" max="8" width="11.875" style="16" customWidth="1"/>
    <col min="9" max="9" width="62.625" style="16" customWidth="1"/>
    <col min="10" max="10" width="13.625" style="16" customWidth="1"/>
    <col min="11" max="11" width="11.625" style="16" customWidth="1"/>
    <col min="12" max="16384" width="9" style="16"/>
  </cols>
  <sheetData>
    <row r="1" spans="1:11" ht="18" customHeight="1" x14ac:dyDescent="0.15">
      <c r="K1" s="28" t="s">
        <v>164</v>
      </c>
    </row>
    <row r="2" spans="1:11" ht="18" customHeight="1" x14ac:dyDescent="0.15">
      <c r="K2" s="28" t="s">
        <v>34</v>
      </c>
    </row>
    <row r="3" spans="1:11" ht="27.75" customHeight="1" x14ac:dyDescent="0.15">
      <c r="A3" s="80" t="s">
        <v>33</v>
      </c>
      <c r="B3" s="29"/>
      <c r="C3" s="29"/>
      <c r="D3" s="29"/>
      <c r="E3" s="29"/>
      <c r="F3" s="29"/>
      <c r="G3" s="29"/>
      <c r="H3" s="29"/>
      <c r="I3" s="29"/>
      <c r="J3" s="29"/>
      <c r="K3" s="30"/>
    </row>
    <row r="5" spans="1:11" ht="15" customHeight="1" x14ac:dyDescent="0.15">
      <c r="A5" s="31" t="s">
        <v>58</v>
      </c>
      <c r="B5" s="31"/>
    </row>
    <row r="6" spans="1:11" ht="15" customHeight="1" x14ac:dyDescent="0.15">
      <c r="A6" s="31"/>
      <c r="B6" s="148" t="s">
        <v>35</v>
      </c>
      <c r="C6" s="148" t="s">
        <v>36</v>
      </c>
      <c r="D6" s="148" t="s">
        <v>37</v>
      </c>
      <c r="E6" s="148" t="s">
        <v>38</v>
      </c>
      <c r="F6" s="148" t="s">
        <v>39</v>
      </c>
      <c r="G6" s="148" t="s">
        <v>40</v>
      </c>
      <c r="H6" s="148" t="s">
        <v>41</v>
      </c>
      <c r="I6" s="148" t="s">
        <v>42</v>
      </c>
      <c r="J6" s="148" t="s">
        <v>43</v>
      </c>
      <c r="K6" s="148" t="s">
        <v>44</v>
      </c>
    </row>
    <row r="7" spans="1:11" s="32" customFormat="1" ht="30" customHeight="1" x14ac:dyDescent="0.15">
      <c r="B7" s="148" t="s">
        <v>45</v>
      </c>
      <c r="C7" s="148" t="s">
        <v>46</v>
      </c>
      <c r="D7" s="148" t="s">
        <v>47</v>
      </c>
      <c r="E7" s="148" t="s">
        <v>48</v>
      </c>
      <c r="F7" s="148" t="s">
        <v>49</v>
      </c>
      <c r="G7" s="148" t="s">
        <v>50</v>
      </c>
      <c r="H7" s="148" t="s">
        <v>51</v>
      </c>
      <c r="I7" s="148" t="s">
        <v>52</v>
      </c>
      <c r="J7" s="148" t="s">
        <v>53</v>
      </c>
      <c r="K7" s="148" t="s">
        <v>54</v>
      </c>
    </row>
    <row r="8" spans="1:11" ht="249.95" customHeight="1" x14ac:dyDescent="0.15">
      <c r="B8" s="23" t="s">
        <v>55</v>
      </c>
      <c r="C8" s="147" t="s">
        <v>14</v>
      </c>
      <c r="D8" s="147" t="s">
        <v>60</v>
      </c>
      <c r="E8" s="198">
        <f>2566855.2/1000</f>
        <v>2566.8552</v>
      </c>
      <c r="F8" s="83" t="s">
        <v>2</v>
      </c>
      <c r="G8" s="129" t="s">
        <v>69</v>
      </c>
      <c r="H8" s="129" t="s">
        <v>70</v>
      </c>
      <c r="I8" s="130" t="s">
        <v>141</v>
      </c>
      <c r="J8" s="130" t="s">
        <v>72</v>
      </c>
      <c r="K8" s="130"/>
    </row>
    <row r="9" spans="1:11" ht="300" customHeight="1" x14ac:dyDescent="0.15">
      <c r="B9" s="23" t="s">
        <v>56</v>
      </c>
      <c r="C9" s="147" t="s">
        <v>62</v>
      </c>
      <c r="D9" s="147" t="s">
        <v>63</v>
      </c>
      <c r="E9" s="146">
        <v>75879</v>
      </c>
      <c r="F9" s="83" t="s">
        <v>2</v>
      </c>
      <c r="G9" s="129" t="s">
        <v>95</v>
      </c>
      <c r="H9" s="129" t="s">
        <v>64</v>
      </c>
      <c r="I9" s="129" t="s">
        <v>142</v>
      </c>
      <c r="J9" s="130" t="s">
        <v>65</v>
      </c>
      <c r="K9" s="130"/>
    </row>
    <row r="10" spans="1:11" ht="51" customHeight="1" x14ac:dyDescent="0.15">
      <c r="B10" s="23" t="s">
        <v>57</v>
      </c>
      <c r="C10" s="147" t="s">
        <v>66</v>
      </c>
      <c r="D10" s="147" t="s">
        <v>67</v>
      </c>
      <c r="E10" s="143">
        <v>0</v>
      </c>
      <c r="F10" s="83" t="s">
        <v>68</v>
      </c>
      <c r="G10" s="129" t="s">
        <v>69</v>
      </c>
      <c r="H10" s="129" t="s">
        <v>70</v>
      </c>
      <c r="I10" s="130" t="s">
        <v>71</v>
      </c>
      <c r="J10" s="130" t="s">
        <v>72</v>
      </c>
      <c r="K10" s="130"/>
    </row>
    <row r="11" spans="1:11" ht="8.25" customHeight="1" x14ac:dyDescent="0.15"/>
    <row r="12" spans="1:11" ht="15" customHeight="1" x14ac:dyDescent="0.15">
      <c r="A12" s="31" t="s">
        <v>73</v>
      </c>
    </row>
    <row r="13" spans="1:11" ht="15" customHeight="1" x14ac:dyDescent="0.15">
      <c r="B13" s="148" t="s">
        <v>35</v>
      </c>
      <c r="C13" s="154" t="s">
        <v>36</v>
      </c>
      <c r="D13" s="154"/>
      <c r="E13" s="148" t="s">
        <v>37</v>
      </c>
      <c r="F13" s="148" t="s">
        <v>38</v>
      </c>
      <c r="G13" s="154" t="s">
        <v>39</v>
      </c>
      <c r="H13" s="154"/>
      <c r="I13" s="154"/>
      <c r="J13" s="154" t="s">
        <v>40</v>
      </c>
      <c r="K13" s="154"/>
    </row>
    <row r="14" spans="1:11" ht="30" customHeight="1" x14ac:dyDescent="0.15">
      <c r="B14" s="148" t="s">
        <v>46</v>
      </c>
      <c r="C14" s="154" t="s">
        <v>47</v>
      </c>
      <c r="D14" s="154"/>
      <c r="E14" s="148" t="s">
        <v>48</v>
      </c>
      <c r="F14" s="148" t="s">
        <v>49</v>
      </c>
      <c r="G14" s="154" t="s">
        <v>51</v>
      </c>
      <c r="H14" s="154"/>
      <c r="I14" s="154"/>
      <c r="J14" s="154" t="s">
        <v>54</v>
      </c>
      <c r="K14" s="154"/>
    </row>
    <row r="15" spans="1:11" ht="68.25" customHeight="1" x14ac:dyDescent="0.15">
      <c r="B15" s="83" t="s">
        <v>22</v>
      </c>
      <c r="C15" s="152" t="s">
        <v>149</v>
      </c>
      <c r="D15" s="152"/>
      <c r="E15" s="133">
        <v>0.81399999999999995</v>
      </c>
      <c r="F15" s="83" t="s">
        <v>21</v>
      </c>
      <c r="G15" s="153" t="s">
        <v>75</v>
      </c>
      <c r="H15" s="153"/>
      <c r="I15" s="153"/>
      <c r="J15" s="151"/>
      <c r="K15" s="151"/>
    </row>
    <row r="16" spans="1:11" ht="33" customHeight="1" x14ac:dyDescent="0.15">
      <c r="B16" s="83" t="s">
        <v>22</v>
      </c>
      <c r="C16" s="152" t="s">
        <v>150</v>
      </c>
      <c r="D16" s="152"/>
      <c r="E16" s="134">
        <v>0.8</v>
      </c>
      <c r="F16" s="83" t="s">
        <v>21</v>
      </c>
      <c r="G16" s="153" t="s">
        <v>76</v>
      </c>
      <c r="H16" s="153"/>
      <c r="I16" s="153"/>
      <c r="J16" s="151"/>
      <c r="K16" s="151"/>
    </row>
    <row r="17" spans="1:11" ht="51" customHeight="1" x14ac:dyDescent="0.15">
      <c r="B17" s="83" t="s">
        <v>77</v>
      </c>
      <c r="C17" s="152" t="s">
        <v>143</v>
      </c>
      <c r="D17" s="152"/>
      <c r="E17" s="145">
        <v>36.89</v>
      </c>
      <c r="F17" s="84" t="s">
        <v>15</v>
      </c>
      <c r="G17" s="153" t="s">
        <v>148</v>
      </c>
      <c r="H17" s="153"/>
      <c r="I17" s="153"/>
      <c r="J17" s="151"/>
      <c r="K17" s="151"/>
    </row>
    <row r="18" spans="1:11" ht="51" customHeight="1" x14ac:dyDescent="0.15">
      <c r="B18" s="83" t="s">
        <v>79</v>
      </c>
      <c r="C18" s="152" t="s">
        <v>144</v>
      </c>
      <c r="D18" s="152"/>
      <c r="E18" s="145">
        <v>6.07</v>
      </c>
      <c r="F18" s="84" t="s">
        <v>15</v>
      </c>
      <c r="G18" s="153" t="s">
        <v>148</v>
      </c>
      <c r="H18" s="153"/>
      <c r="I18" s="153"/>
      <c r="J18" s="151"/>
      <c r="K18" s="151"/>
    </row>
    <row r="19" spans="1:11" ht="33" customHeight="1" x14ac:dyDescent="0.15">
      <c r="B19" s="83" t="s">
        <v>29</v>
      </c>
      <c r="C19" s="152" t="s">
        <v>145</v>
      </c>
      <c r="D19" s="152"/>
      <c r="E19" s="131">
        <v>5.94</v>
      </c>
      <c r="F19" s="85" t="s">
        <v>8</v>
      </c>
      <c r="G19" s="153" t="s">
        <v>98</v>
      </c>
      <c r="H19" s="153"/>
      <c r="I19" s="153"/>
      <c r="J19" s="151"/>
      <c r="K19" s="151"/>
    </row>
    <row r="20" spans="1:11" ht="33" customHeight="1" x14ac:dyDescent="0.15">
      <c r="B20" s="83" t="s">
        <v>83</v>
      </c>
      <c r="C20" s="152" t="s">
        <v>146</v>
      </c>
      <c r="D20" s="152"/>
      <c r="E20" s="131">
        <v>5.99</v>
      </c>
      <c r="F20" s="85" t="s">
        <v>8</v>
      </c>
      <c r="G20" s="153" t="s">
        <v>148</v>
      </c>
      <c r="H20" s="153"/>
      <c r="I20" s="153"/>
      <c r="J20" s="151"/>
      <c r="K20" s="151"/>
    </row>
    <row r="21" spans="1:11" ht="33" customHeight="1" x14ac:dyDescent="0.15">
      <c r="B21" s="83" t="s">
        <v>84</v>
      </c>
      <c r="C21" s="152" t="s">
        <v>147</v>
      </c>
      <c r="D21" s="152"/>
      <c r="E21" s="132">
        <f>E20*((E17-E18+'MPS(calc_process) (3)'!F35+'MPS(calc_process) (3)'!F36)/(37-7+'MPS(calc_process) (3)'!F35+'MPS(calc_process) (3)'!F36))</f>
        <v>6.1388424242424247</v>
      </c>
      <c r="F21" s="85" t="s">
        <v>8</v>
      </c>
      <c r="G21" s="159" t="s">
        <v>85</v>
      </c>
      <c r="H21" s="159"/>
      <c r="I21" s="159"/>
      <c r="J21" s="151"/>
      <c r="K21" s="151"/>
    </row>
    <row r="22" spans="1:11" ht="21" customHeight="1" x14ac:dyDescent="0.15">
      <c r="B22" s="83" t="s">
        <v>86</v>
      </c>
      <c r="C22" s="152" t="s">
        <v>87</v>
      </c>
      <c r="D22" s="152"/>
      <c r="E22" s="144">
        <v>0</v>
      </c>
      <c r="F22" s="83" t="s">
        <v>88</v>
      </c>
      <c r="G22" s="153" t="s">
        <v>89</v>
      </c>
      <c r="H22" s="153"/>
      <c r="I22" s="153"/>
      <c r="J22" s="151"/>
      <c r="K22" s="151"/>
    </row>
    <row r="23" spans="1:11" ht="6.75" customHeight="1" x14ac:dyDescent="0.15"/>
    <row r="24" spans="1:11" ht="17.25" customHeight="1" x14ac:dyDescent="0.15">
      <c r="A24" s="33" t="s">
        <v>90</v>
      </c>
      <c r="B24" s="33"/>
    </row>
    <row r="25" spans="1:11" ht="17.25" customHeight="1" thickBot="1" x14ac:dyDescent="0.2">
      <c r="B25" s="158" t="s">
        <v>99</v>
      </c>
      <c r="C25" s="158"/>
      <c r="D25" s="76" t="s">
        <v>49</v>
      </c>
    </row>
    <row r="26" spans="1:11" ht="19.5" thickBot="1" x14ac:dyDescent="0.2">
      <c r="B26" s="156">
        <f>'MPS(calc_process) (3)'!G6</f>
        <v>69</v>
      </c>
      <c r="C26" s="157"/>
      <c r="D26" s="34" t="s">
        <v>30</v>
      </c>
    </row>
    <row r="27" spans="1:11" ht="20.100000000000001" customHeight="1" x14ac:dyDescent="0.15">
      <c r="B27" s="35"/>
      <c r="C27" s="35"/>
      <c r="F27" s="36"/>
      <c r="G27" s="36"/>
    </row>
    <row r="28" spans="1:11" ht="15" customHeight="1" x14ac:dyDescent="0.15">
      <c r="A28" s="31" t="s">
        <v>92</v>
      </c>
    </row>
    <row r="29" spans="1:11" ht="15" customHeight="1" x14ac:dyDescent="0.15">
      <c r="B29" s="15" t="s">
        <v>93</v>
      </c>
      <c r="C29" s="155" t="s">
        <v>94</v>
      </c>
      <c r="D29" s="155"/>
      <c r="E29" s="155"/>
      <c r="F29" s="155"/>
      <c r="G29" s="155"/>
      <c r="H29" s="155"/>
      <c r="I29" s="155"/>
      <c r="J29" s="37"/>
    </row>
    <row r="30" spans="1:11" ht="15" customHeight="1" x14ac:dyDescent="0.15">
      <c r="B30" s="15" t="s">
        <v>95</v>
      </c>
      <c r="C30" s="155" t="s">
        <v>96</v>
      </c>
      <c r="D30" s="155"/>
      <c r="E30" s="155"/>
      <c r="F30" s="155"/>
      <c r="G30" s="155"/>
      <c r="H30" s="155"/>
      <c r="I30" s="155"/>
      <c r="J30" s="37"/>
    </row>
    <row r="31" spans="1:11" ht="15" customHeight="1" x14ac:dyDescent="0.15">
      <c r="B31" s="15" t="s">
        <v>69</v>
      </c>
      <c r="C31" s="155" t="s">
        <v>97</v>
      </c>
      <c r="D31" s="155"/>
      <c r="E31" s="155"/>
      <c r="F31" s="155"/>
      <c r="G31" s="155"/>
      <c r="H31" s="155"/>
      <c r="I31" s="155"/>
      <c r="J31" s="37"/>
    </row>
  </sheetData>
  <sheetProtection password="C7C3" sheet="1" objects="1" scenarios="1" formatCells="0" formatRows="0"/>
  <mergeCells count="35">
    <mergeCell ref="B25:C25"/>
    <mergeCell ref="B26:C26"/>
    <mergeCell ref="C29:I29"/>
    <mergeCell ref="C30:I30"/>
    <mergeCell ref="C31:I31"/>
    <mergeCell ref="C21:D21"/>
    <mergeCell ref="G21:I21"/>
    <mergeCell ref="J21:K21"/>
    <mergeCell ref="C22:D22"/>
    <mergeCell ref="G22:I22"/>
    <mergeCell ref="J22:K22"/>
    <mergeCell ref="C19:D19"/>
    <mergeCell ref="G19:I19"/>
    <mergeCell ref="J19:K19"/>
    <mergeCell ref="C20:D20"/>
    <mergeCell ref="G20:I20"/>
    <mergeCell ref="J20:K20"/>
    <mergeCell ref="C17:D17"/>
    <mergeCell ref="G17:I17"/>
    <mergeCell ref="J17:K17"/>
    <mergeCell ref="C18:D18"/>
    <mergeCell ref="G18:I18"/>
    <mergeCell ref="J18:K18"/>
    <mergeCell ref="C15:D15"/>
    <mergeCell ref="G15:I15"/>
    <mergeCell ref="J15:K15"/>
    <mergeCell ref="C16:D16"/>
    <mergeCell ref="G16:I16"/>
    <mergeCell ref="J16:K16"/>
    <mergeCell ref="C13:D13"/>
    <mergeCell ref="G13:I13"/>
    <mergeCell ref="J13:K13"/>
    <mergeCell ref="C14:D14"/>
    <mergeCell ref="G14:I14"/>
    <mergeCell ref="J14:K14"/>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&amp;C&amp;"Arial,標準"II-1</oddFooter>
  </headerFooter>
  <rowBreaks count="1" manualBreakCount="1">
    <brk id="11" max="10" man="1"/>
  </row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7"/>
  <sheetViews>
    <sheetView showGridLines="0" view="pageBreakPreview" zoomScale="60" zoomScaleNormal="10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 (3)'!K1</f>
        <v>Monitoring Spreadsheet: JCM_ID_AM002_ver02.0</v>
      </c>
    </row>
    <row r="2" spans="1:11" ht="18" customHeight="1" x14ac:dyDescent="0.15">
      <c r="I2" s="74" t="str">
        <f>'MPS(input) (3)'!K2</f>
        <v>Sectoral scope: 03</v>
      </c>
    </row>
    <row r="3" spans="1:11" ht="27.75" customHeight="1" x14ac:dyDescent="0.15">
      <c r="A3" s="160" t="s">
        <v>156</v>
      </c>
      <c r="B3" s="160"/>
      <c r="C3" s="160"/>
      <c r="D3" s="160"/>
      <c r="E3" s="160"/>
      <c r="F3" s="160"/>
      <c r="G3" s="160"/>
      <c r="H3" s="160"/>
      <c r="I3" s="160"/>
    </row>
    <row r="4" spans="1:11" ht="11.25" customHeight="1" x14ac:dyDescent="0.15"/>
    <row r="5" spans="1:11" ht="18.75" customHeight="1" thickBot="1" x14ac:dyDescent="0.2">
      <c r="A5" s="93" t="s">
        <v>3</v>
      </c>
      <c r="B5" s="94"/>
      <c r="C5" s="94"/>
      <c r="D5" s="94"/>
      <c r="E5" s="95"/>
      <c r="F5" s="96" t="s">
        <v>4</v>
      </c>
      <c r="G5" s="97" t="s">
        <v>5</v>
      </c>
      <c r="H5" s="97" t="s">
        <v>0</v>
      </c>
      <c r="I5" s="98" t="s">
        <v>1</v>
      </c>
    </row>
    <row r="6" spans="1:11" ht="18.75" customHeight="1" thickBot="1" x14ac:dyDescent="0.2">
      <c r="A6" s="99"/>
      <c r="B6" s="43" t="s">
        <v>151</v>
      </c>
      <c r="C6" s="43"/>
      <c r="D6" s="44"/>
      <c r="E6" s="45"/>
      <c r="F6" s="12" t="s">
        <v>168</v>
      </c>
      <c r="G6" s="116">
        <f>ROUNDDOWN(G10-G20,0)</f>
        <v>69</v>
      </c>
      <c r="H6" s="9" t="s">
        <v>12</v>
      </c>
      <c r="I6" s="100" t="s">
        <v>170</v>
      </c>
    </row>
    <row r="7" spans="1:11" ht="18.75" customHeight="1" x14ac:dyDescent="0.15">
      <c r="A7" s="101" t="s">
        <v>7</v>
      </c>
      <c r="B7" s="57"/>
      <c r="C7" s="58"/>
      <c r="D7" s="59"/>
      <c r="E7" s="60"/>
      <c r="F7" s="61"/>
      <c r="G7" s="62"/>
      <c r="H7" s="61"/>
      <c r="I7" s="102"/>
      <c r="J7" s="77"/>
      <c r="K7" s="77"/>
    </row>
    <row r="8" spans="1:11" ht="33" customHeight="1" x14ac:dyDescent="0.15">
      <c r="A8" s="103"/>
      <c r="B8" s="166" t="s">
        <v>81</v>
      </c>
      <c r="C8" s="167"/>
      <c r="D8" s="167"/>
      <c r="E8" s="168"/>
      <c r="F8" s="10" t="s">
        <v>130</v>
      </c>
      <c r="G8" s="122">
        <f>'MPS(input) (3)'!E19</f>
        <v>5.94</v>
      </c>
      <c r="H8" s="123" t="s">
        <v>8</v>
      </c>
      <c r="I8" s="104" t="s">
        <v>29</v>
      </c>
    </row>
    <row r="9" spans="1:11" ht="18.75" customHeight="1" thickBot="1" x14ac:dyDescent="0.2">
      <c r="A9" s="101" t="s">
        <v>9</v>
      </c>
      <c r="B9" s="63"/>
      <c r="C9" s="69"/>
      <c r="D9" s="64"/>
      <c r="E9" s="64"/>
      <c r="F9" s="64"/>
      <c r="G9" s="65"/>
      <c r="H9" s="64"/>
      <c r="I9" s="105"/>
    </row>
    <row r="10" spans="1:11" ht="19.5" customHeight="1" thickBot="1" x14ac:dyDescent="0.2">
      <c r="A10" s="106"/>
      <c r="B10" s="46" t="s">
        <v>152</v>
      </c>
      <c r="C10" s="47"/>
      <c r="D10" s="48"/>
      <c r="E10" s="48"/>
      <c r="F10" s="115" t="s">
        <v>130</v>
      </c>
      <c r="G10" s="117">
        <f>(G16*G14*(G18/G17)*G12)+(G16*G15*(G18/G17)*G13)</f>
        <v>2159.3637968516632</v>
      </c>
      <c r="H10" s="9" t="s">
        <v>12</v>
      </c>
      <c r="I10" s="107" t="s">
        <v>13</v>
      </c>
    </row>
    <row r="11" spans="1:11" ht="18.75" customHeight="1" x14ac:dyDescent="0.15">
      <c r="A11" s="106"/>
      <c r="B11" s="49"/>
      <c r="C11" s="53" t="s">
        <v>16</v>
      </c>
      <c r="D11" s="54"/>
      <c r="E11" s="27"/>
      <c r="F11" s="11" t="s">
        <v>130</v>
      </c>
      <c r="G11" s="22"/>
      <c r="H11" s="18"/>
      <c r="I11" s="104"/>
    </row>
    <row r="12" spans="1:11" ht="18.75" customHeight="1" x14ac:dyDescent="0.15">
      <c r="A12" s="106"/>
      <c r="B12" s="49"/>
      <c r="C12" s="163"/>
      <c r="D12" s="54" t="s">
        <v>19</v>
      </c>
      <c r="E12" s="34"/>
      <c r="F12" s="10" t="s">
        <v>20</v>
      </c>
      <c r="G12" s="119">
        <f>'MPS(input) (3)'!E15</f>
        <v>0.81399999999999995</v>
      </c>
      <c r="H12" s="120" t="s">
        <v>21</v>
      </c>
      <c r="I12" s="104" t="s">
        <v>22</v>
      </c>
    </row>
    <row r="13" spans="1:11" ht="18.75" customHeight="1" x14ac:dyDescent="0.15">
      <c r="A13" s="106"/>
      <c r="B13" s="49"/>
      <c r="C13" s="163"/>
      <c r="D13" s="54" t="s">
        <v>23</v>
      </c>
      <c r="E13" s="34"/>
      <c r="F13" s="10" t="s">
        <v>20</v>
      </c>
      <c r="G13" s="121">
        <f>'MPS(input) (3)'!$E$16</f>
        <v>0.8</v>
      </c>
      <c r="H13" s="120" t="s">
        <v>21</v>
      </c>
      <c r="I13" s="104" t="s">
        <v>22</v>
      </c>
    </row>
    <row r="14" spans="1:11" ht="39" customHeight="1" x14ac:dyDescent="0.15">
      <c r="A14" s="106"/>
      <c r="B14" s="49"/>
      <c r="C14" s="163"/>
      <c r="D14" s="161" t="s">
        <v>24</v>
      </c>
      <c r="E14" s="162"/>
      <c r="F14" s="19" t="s">
        <v>130</v>
      </c>
      <c r="G14" s="13">
        <f>'MPS(input) (3)'!$E$9/('MPS(input) (3)'!$E$9+'MPS(input) (3)'!$E$10*'MPS(input) (3)'!$E$22/1000)</f>
        <v>1</v>
      </c>
      <c r="H14" s="10" t="s">
        <v>8</v>
      </c>
      <c r="I14" s="104" t="s">
        <v>8</v>
      </c>
    </row>
    <row r="15" spans="1:11" ht="39" customHeight="1" x14ac:dyDescent="0.15">
      <c r="A15" s="106"/>
      <c r="B15" s="49"/>
      <c r="C15" s="163"/>
      <c r="D15" s="161" t="s">
        <v>26</v>
      </c>
      <c r="E15" s="162"/>
      <c r="F15" s="19" t="s">
        <v>130</v>
      </c>
      <c r="G15" s="13">
        <f>1-G14</f>
        <v>0</v>
      </c>
      <c r="H15" s="10" t="s">
        <v>8</v>
      </c>
      <c r="I15" s="104" t="s">
        <v>8</v>
      </c>
    </row>
    <row r="16" spans="1:11" ht="18.75" customHeight="1" x14ac:dyDescent="0.15">
      <c r="A16" s="106"/>
      <c r="B16" s="49"/>
      <c r="C16" s="163"/>
      <c r="D16" s="54" t="s">
        <v>153</v>
      </c>
      <c r="E16" s="34"/>
      <c r="F16" s="19" t="s">
        <v>20</v>
      </c>
      <c r="G16" s="81">
        <f>'MPS(input) (3)'!E8</f>
        <v>2566.8552</v>
      </c>
      <c r="H16" s="25" t="s">
        <v>2</v>
      </c>
      <c r="I16" s="108" t="s">
        <v>14</v>
      </c>
    </row>
    <row r="17" spans="1:9" ht="39" customHeight="1" x14ac:dyDescent="0.15">
      <c r="A17" s="106"/>
      <c r="B17" s="46"/>
      <c r="C17" s="164"/>
      <c r="D17" s="161" t="s">
        <v>145</v>
      </c>
      <c r="E17" s="162"/>
      <c r="F17" s="10" t="s">
        <v>130</v>
      </c>
      <c r="G17" s="122">
        <f>'MPS(input) (3)'!E19</f>
        <v>5.94</v>
      </c>
      <c r="H17" s="123" t="s">
        <v>8</v>
      </c>
      <c r="I17" s="104" t="s">
        <v>29</v>
      </c>
    </row>
    <row r="18" spans="1:9" ht="39" customHeight="1" x14ac:dyDescent="0.15">
      <c r="A18" s="99"/>
      <c r="B18" s="44"/>
      <c r="C18" s="165"/>
      <c r="D18" s="161" t="s">
        <v>147</v>
      </c>
      <c r="E18" s="162"/>
      <c r="F18" s="10" t="s">
        <v>130</v>
      </c>
      <c r="G18" s="126">
        <f>'MPS(input) (3)'!E21</f>
        <v>6.1388424242424247</v>
      </c>
      <c r="H18" s="127" t="s">
        <v>8</v>
      </c>
      <c r="I18" s="108" t="s">
        <v>84</v>
      </c>
    </row>
    <row r="19" spans="1:9" ht="18.75" customHeight="1" thickBot="1" x14ac:dyDescent="0.2">
      <c r="A19" s="101" t="s">
        <v>10</v>
      </c>
      <c r="B19" s="66"/>
      <c r="C19" s="66"/>
      <c r="D19" s="66"/>
      <c r="E19" s="67"/>
      <c r="F19" s="68"/>
      <c r="G19" s="65"/>
      <c r="H19" s="68"/>
      <c r="I19" s="109"/>
    </row>
    <row r="20" spans="1:9" ht="18.75" customHeight="1" thickBot="1" x14ac:dyDescent="0.2">
      <c r="A20" s="103"/>
      <c r="B20" s="50" t="s">
        <v>154</v>
      </c>
      <c r="C20" s="50"/>
      <c r="D20" s="50"/>
      <c r="E20" s="51"/>
      <c r="F20" s="21" t="s">
        <v>130</v>
      </c>
      <c r="G20" s="118">
        <f>(G26*G22*G24)+(G26*G23*G25)</f>
        <v>2089.4201327999999</v>
      </c>
      <c r="H20" s="20" t="s">
        <v>30</v>
      </c>
      <c r="I20" s="104" t="s">
        <v>31</v>
      </c>
    </row>
    <row r="21" spans="1:9" ht="18.75" customHeight="1" x14ac:dyDescent="0.15">
      <c r="A21" s="103"/>
      <c r="B21" s="52"/>
      <c r="C21" s="55" t="s">
        <v>32</v>
      </c>
      <c r="D21" s="54"/>
      <c r="E21" s="34"/>
      <c r="F21" s="18" t="s">
        <v>130</v>
      </c>
      <c r="G21" s="22"/>
      <c r="H21" s="20"/>
      <c r="I21" s="104"/>
    </row>
    <row r="22" spans="1:9" ht="18.75" customHeight="1" x14ac:dyDescent="0.15">
      <c r="A22" s="103"/>
      <c r="B22" s="52"/>
      <c r="C22" s="56"/>
      <c r="D22" s="54" t="s">
        <v>19</v>
      </c>
      <c r="E22" s="34"/>
      <c r="F22" s="10" t="s">
        <v>20</v>
      </c>
      <c r="G22" s="119">
        <f>'MPS(input) (3)'!E15</f>
        <v>0.81399999999999995</v>
      </c>
      <c r="H22" s="120" t="s">
        <v>21</v>
      </c>
      <c r="I22" s="104" t="s">
        <v>22</v>
      </c>
    </row>
    <row r="23" spans="1:9" ht="18.75" customHeight="1" x14ac:dyDescent="0.15">
      <c r="A23" s="103"/>
      <c r="B23" s="52"/>
      <c r="C23" s="56"/>
      <c r="D23" s="54" t="s">
        <v>23</v>
      </c>
      <c r="E23" s="34"/>
      <c r="F23" s="10" t="s">
        <v>20</v>
      </c>
      <c r="G23" s="121">
        <f>'MPS(input) (3)'!$E$16</f>
        <v>0.8</v>
      </c>
      <c r="H23" s="120" t="s">
        <v>21</v>
      </c>
      <c r="I23" s="104" t="s">
        <v>22</v>
      </c>
    </row>
    <row r="24" spans="1:9" ht="39" customHeight="1" x14ac:dyDescent="0.15">
      <c r="A24" s="103"/>
      <c r="B24" s="52"/>
      <c r="C24" s="56"/>
      <c r="D24" s="161" t="s">
        <v>24</v>
      </c>
      <c r="E24" s="162"/>
      <c r="F24" s="19" t="s">
        <v>130</v>
      </c>
      <c r="G24" s="13">
        <f>'MPS(input) (3)'!$E$9/('MPS(input) (3)'!$E$9+'MPS(input) (3)'!$E$10*'MPS(input) (3)'!$E$22/1000)</f>
        <v>1</v>
      </c>
      <c r="H24" s="10" t="s">
        <v>8</v>
      </c>
      <c r="I24" s="104" t="s">
        <v>8</v>
      </c>
    </row>
    <row r="25" spans="1:9" ht="39" customHeight="1" x14ac:dyDescent="0.15">
      <c r="A25" s="103"/>
      <c r="B25" s="52"/>
      <c r="C25" s="56"/>
      <c r="D25" s="161" t="s">
        <v>26</v>
      </c>
      <c r="E25" s="162"/>
      <c r="F25" s="19" t="s">
        <v>130</v>
      </c>
      <c r="G25" s="13">
        <f>1-G24</f>
        <v>0</v>
      </c>
      <c r="H25" s="10" t="s">
        <v>8</v>
      </c>
      <c r="I25" s="104" t="s">
        <v>8</v>
      </c>
    </row>
    <row r="26" spans="1:9" ht="18.75" customHeight="1" x14ac:dyDescent="0.15">
      <c r="A26" s="86"/>
      <c r="B26" s="87"/>
      <c r="C26" s="88"/>
      <c r="D26" s="89" t="s">
        <v>153</v>
      </c>
      <c r="E26" s="90"/>
      <c r="F26" s="91" t="s">
        <v>20</v>
      </c>
      <c r="G26" s="124">
        <f>'MPS(input) (3)'!E8</f>
        <v>2566.8552</v>
      </c>
      <c r="H26" s="125" t="s">
        <v>2</v>
      </c>
      <c r="I26" s="92" t="s">
        <v>14</v>
      </c>
    </row>
    <row r="27" spans="1:9" x14ac:dyDescent="0.15">
      <c r="A27" s="71"/>
      <c r="B27" s="71"/>
      <c r="C27" s="71"/>
      <c r="D27" s="71"/>
      <c r="E27" s="71"/>
      <c r="F27" s="7"/>
      <c r="G27" s="6"/>
      <c r="H27" s="6"/>
      <c r="I27" s="3"/>
    </row>
    <row r="28" spans="1:9" ht="21.75" customHeight="1" x14ac:dyDescent="0.15">
      <c r="E28" s="71" t="s">
        <v>11</v>
      </c>
      <c r="F28" s="72"/>
    </row>
    <row r="29" spans="1:9" ht="21.75" customHeight="1" x14ac:dyDescent="0.15">
      <c r="E29" s="110" t="s">
        <v>174</v>
      </c>
      <c r="F29" s="111">
        <v>4.92</v>
      </c>
      <c r="G29" s="112" t="s">
        <v>8</v>
      </c>
    </row>
    <row r="30" spans="1:9" ht="21.75" customHeight="1" x14ac:dyDescent="0.15">
      <c r="E30" s="110" t="s">
        <v>175</v>
      </c>
      <c r="F30" s="113">
        <v>5.33</v>
      </c>
      <c r="G30" s="112" t="s">
        <v>8</v>
      </c>
      <c r="H30" s="71"/>
    </row>
    <row r="31" spans="1:9" ht="21.75" customHeight="1" x14ac:dyDescent="0.15">
      <c r="E31" s="110" t="s">
        <v>176</v>
      </c>
      <c r="F31" s="111">
        <v>5.59</v>
      </c>
      <c r="G31" s="112" t="s">
        <v>8</v>
      </c>
      <c r="H31" s="71"/>
    </row>
    <row r="32" spans="1:9" ht="21.75" customHeight="1" x14ac:dyDescent="0.15">
      <c r="E32" s="110" t="s">
        <v>177</v>
      </c>
      <c r="F32" s="111">
        <v>5.85</v>
      </c>
      <c r="G32" s="112" t="s">
        <v>8</v>
      </c>
      <c r="H32" s="71"/>
    </row>
    <row r="33" spans="5:8" s="73" customFormat="1" ht="21.75" customHeight="1" x14ac:dyDescent="0.15">
      <c r="E33" s="110" t="s">
        <v>178</v>
      </c>
      <c r="F33" s="111">
        <v>5.94</v>
      </c>
      <c r="G33" s="112" t="s">
        <v>8</v>
      </c>
      <c r="H33" s="71"/>
    </row>
    <row r="34" spans="5:8" s="73" customFormat="1" ht="21.75" customHeight="1" x14ac:dyDescent="0.15">
      <c r="E34" s="71"/>
      <c r="F34" s="17"/>
      <c r="G34" s="3"/>
      <c r="H34" s="71"/>
    </row>
    <row r="35" spans="5:8" s="73" customFormat="1" ht="21.75" customHeight="1" x14ac:dyDescent="0.15">
      <c r="E35" s="110" t="s">
        <v>17</v>
      </c>
      <c r="F35" s="113">
        <v>1.5</v>
      </c>
      <c r="G35" s="114" t="s">
        <v>15</v>
      </c>
      <c r="H35" s="71"/>
    </row>
    <row r="36" spans="5:8" s="73" customFormat="1" ht="21.75" customHeight="1" x14ac:dyDescent="0.15">
      <c r="E36" s="110" t="s">
        <v>18</v>
      </c>
      <c r="F36" s="113">
        <v>1.5</v>
      </c>
      <c r="G36" s="114" t="s">
        <v>15</v>
      </c>
      <c r="H36" s="71"/>
    </row>
    <row r="37" spans="5:8" s="73" customFormat="1" x14ac:dyDescent="0.15">
      <c r="E37" s="71"/>
      <c r="F37" s="71"/>
      <c r="G37" s="71"/>
      <c r="H37" s="71"/>
    </row>
  </sheetData>
  <sheetProtection password="C7C3"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&amp;C&amp;"Arial,標準"II-2</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78" customWidth="1"/>
    <col min="2" max="2" width="36.375" style="78" customWidth="1"/>
    <col min="3" max="3" width="49.125" style="78" customWidth="1"/>
    <col min="4" max="256" width="9" style="78"/>
    <col min="257" max="257" width="3.625" style="78" customWidth="1"/>
    <col min="258" max="258" width="36.375" style="78" customWidth="1"/>
    <col min="259" max="259" width="49.125" style="78" customWidth="1"/>
    <col min="260" max="512" width="9" style="78"/>
    <col min="513" max="513" width="3.625" style="78" customWidth="1"/>
    <col min="514" max="514" width="36.375" style="78" customWidth="1"/>
    <col min="515" max="515" width="49.125" style="78" customWidth="1"/>
    <col min="516" max="768" width="9" style="78"/>
    <col min="769" max="769" width="3.625" style="78" customWidth="1"/>
    <col min="770" max="770" width="36.375" style="78" customWidth="1"/>
    <col min="771" max="771" width="49.125" style="78" customWidth="1"/>
    <col min="772" max="1024" width="9" style="78"/>
    <col min="1025" max="1025" width="3.625" style="78" customWidth="1"/>
    <col min="1026" max="1026" width="36.375" style="78" customWidth="1"/>
    <col min="1027" max="1027" width="49.125" style="78" customWidth="1"/>
    <col min="1028" max="1280" width="9" style="78"/>
    <col min="1281" max="1281" width="3.625" style="78" customWidth="1"/>
    <col min="1282" max="1282" width="36.375" style="78" customWidth="1"/>
    <col min="1283" max="1283" width="49.125" style="78" customWidth="1"/>
    <col min="1284" max="1536" width="9" style="78"/>
    <col min="1537" max="1537" width="3.625" style="78" customWidth="1"/>
    <col min="1538" max="1538" width="36.375" style="78" customWidth="1"/>
    <col min="1539" max="1539" width="49.125" style="78" customWidth="1"/>
    <col min="1540" max="1792" width="9" style="78"/>
    <col min="1793" max="1793" width="3.625" style="78" customWidth="1"/>
    <col min="1794" max="1794" width="36.375" style="78" customWidth="1"/>
    <col min="1795" max="1795" width="49.125" style="78" customWidth="1"/>
    <col min="1796" max="2048" width="9" style="78"/>
    <col min="2049" max="2049" width="3.625" style="78" customWidth="1"/>
    <col min="2050" max="2050" width="36.375" style="78" customWidth="1"/>
    <col min="2051" max="2051" width="49.125" style="78" customWidth="1"/>
    <col min="2052" max="2304" width="9" style="78"/>
    <col min="2305" max="2305" width="3.625" style="78" customWidth="1"/>
    <col min="2306" max="2306" width="36.375" style="78" customWidth="1"/>
    <col min="2307" max="2307" width="49.125" style="78" customWidth="1"/>
    <col min="2308" max="2560" width="9" style="78"/>
    <col min="2561" max="2561" width="3.625" style="78" customWidth="1"/>
    <col min="2562" max="2562" width="36.375" style="78" customWidth="1"/>
    <col min="2563" max="2563" width="49.125" style="78" customWidth="1"/>
    <col min="2564" max="2816" width="9" style="78"/>
    <col min="2817" max="2817" width="3.625" style="78" customWidth="1"/>
    <col min="2818" max="2818" width="36.375" style="78" customWidth="1"/>
    <col min="2819" max="2819" width="49.125" style="78" customWidth="1"/>
    <col min="2820" max="3072" width="9" style="78"/>
    <col min="3073" max="3073" width="3.625" style="78" customWidth="1"/>
    <col min="3074" max="3074" width="36.375" style="78" customWidth="1"/>
    <col min="3075" max="3075" width="49.125" style="78" customWidth="1"/>
    <col min="3076" max="3328" width="9" style="78"/>
    <col min="3329" max="3329" width="3.625" style="78" customWidth="1"/>
    <col min="3330" max="3330" width="36.375" style="78" customWidth="1"/>
    <col min="3331" max="3331" width="49.125" style="78" customWidth="1"/>
    <col min="3332" max="3584" width="9" style="78"/>
    <col min="3585" max="3585" width="3.625" style="78" customWidth="1"/>
    <col min="3586" max="3586" width="36.375" style="78" customWidth="1"/>
    <col min="3587" max="3587" width="49.125" style="78" customWidth="1"/>
    <col min="3588" max="3840" width="9" style="78"/>
    <col min="3841" max="3841" width="3.625" style="78" customWidth="1"/>
    <col min="3842" max="3842" width="36.375" style="78" customWidth="1"/>
    <col min="3843" max="3843" width="49.125" style="78" customWidth="1"/>
    <col min="3844" max="4096" width="9" style="78"/>
    <col min="4097" max="4097" width="3.625" style="78" customWidth="1"/>
    <col min="4098" max="4098" width="36.375" style="78" customWidth="1"/>
    <col min="4099" max="4099" width="49.125" style="78" customWidth="1"/>
    <col min="4100" max="4352" width="9" style="78"/>
    <col min="4353" max="4353" width="3.625" style="78" customWidth="1"/>
    <col min="4354" max="4354" width="36.375" style="78" customWidth="1"/>
    <col min="4355" max="4355" width="49.125" style="78" customWidth="1"/>
    <col min="4356" max="4608" width="9" style="78"/>
    <col min="4609" max="4609" width="3.625" style="78" customWidth="1"/>
    <col min="4610" max="4610" width="36.375" style="78" customWidth="1"/>
    <col min="4611" max="4611" width="49.125" style="78" customWidth="1"/>
    <col min="4612" max="4864" width="9" style="78"/>
    <col min="4865" max="4865" width="3.625" style="78" customWidth="1"/>
    <col min="4866" max="4866" width="36.375" style="78" customWidth="1"/>
    <col min="4867" max="4867" width="49.125" style="78" customWidth="1"/>
    <col min="4868" max="5120" width="9" style="78"/>
    <col min="5121" max="5121" width="3.625" style="78" customWidth="1"/>
    <col min="5122" max="5122" width="36.375" style="78" customWidth="1"/>
    <col min="5123" max="5123" width="49.125" style="78" customWidth="1"/>
    <col min="5124" max="5376" width="9" style="78"/>
    <col min="5377" max="5377" width="3.625" style="78" customWidth="1"/>
    <col min="5378" max="5378" width="36.375" style="78" customWidth="1"/>
    <col min="5379" max="5379" width="49.125" style="78" customWidth="1"/>
    <col min="5380" max="5632" width="9" style="78"/>
    <col min="5633" max="5633" width="3.625" style="78" customWidth="1"/>
    <col min="5634" max="5634" width="36.375" style="78" customWidth="1"/>
    <col min="5635" max="5635" width="49.125" style="78" customWidth="1"/>
    <col min="5636" max="5888" width="9" style="78"/>
    <col min="5889" max="5889" width="3.625" style="78" customWidth="1"/>
    <col min="5890" max="5890" width="36.375" style="78" customWidth="1"/>
    <col min="5891" max="5891" width="49.125" style="78" customWidth="1"/>
    <col min="5892" max="6144" width="9" style="78"/>
    <col min="6145" max="6145" width="3.625" style="78" customWidth="1"/>
    <col min="6146" max="6146" width="36.375" style="78" customWidth="1"/>
    <col min="6147" max="6147" width="49.125" style="78" customWidth="1"/>
    <col min="6148" max="6400" width="9" style="78"/>
    <col min="6401" max="6401" width="3.625" style="78" customWidth="1"/>
    <col min="6402" max="6402" width="36.375" style="78" customWidth="1"/>
    <col min="6403" max="6403" width="49.125" style="78" customWidth="1"/>
    <col min="6404" max="6656" width="9" style="78"/>
    <col min="6657" max="6657" width="3.625" style="78" customWidth="1"/>
    <col min="6658" max="6658" width="36.375" style="78" customWidth="1"/>
    <col min="6659" max="6659" width="49.125" style="78" customWidth="1"/>
    <col min="6660" max="6912" width="9" style="78"/>
    <col min="6913" max="6913" width="3.625" style="78" customWidth="1"/>
    <col min="6914" max="6914" width="36.375" style="78" customWidth="1"/>
    <col min="6915" max="6915" width="49.125" style="78" customWidth="1"/>
    <col min="6916" max="7168" width="9" style="78"/>
    <col min="7169" max="7169" width="3.625" style="78" customWidth="1"/>
    <col min="7170" max="7170" width="36.375" style="78" customWidth="1"/>
    <col min="7171" max="7171" width="49.125" style="78" customWidth="1"/>
    <col min="7172" max="7424" width="9" style="78"/>
    <col min="7425" max="7425" width="3.625" style="78" customWidth="1"/>
    <col min="7426" max="7426" width="36.375" style="78" customWidth="1"/>
    <col min="7427" max="7427" width="49.125" style="78" customWidth="1"/>
    <col min="7428" max="7680" width="9" style="78"/>
    <col min="7681" max="7681" width="3.625" style="78" customWidth="1"/>
    <col min="7682" max="7682" width="36.375" style="78" customWidth="1"/>
    <col min="7683" max="7683" width="49.125" style="78" customWidth="1"/>
    <col min="7684" max="7936" width="9" style="78"/>
    <col min="7937" max="7937" width="3.625" style="78" customWidth="1"/>
    <col min="7938" max="7938" width="36.375" style="78" customWidth="1"/>
    <col min="7939" max="7939" width="49.125" style="78" customWidth="1"/>
    <col min="7940" max="8192" width="9" style="78"/>
    <col min="8193" max="8193" width="3.625" style="78" customWidth="1"/>
    <col min="8194" max="8194" width="36.375" style="78" customWidth="1"/>
    <col min="8195" max="8195" width="49.125" style="78" customWidth="1"/>
    <col min="8196" max="8448" width="9" style="78"/>
    <col min="8449" max="8449" width="3.625" style="78" customWidth="1"/>
    <col min="8450" max="8450" width="36.375" style="78" customWidth="1"/>
    <col min="8451" max="8451" width="49.125" style="78" customWidth="1"/>
    <col min="8452" max="8704" width="9" style="78"/>
    <col min="8705" max="8705" width="3.625" style="78" customWidth="1"/>
    <col min="8706" max="8706" width="36.375" style="78" customWidth="1"/>
    <col min="8707" max="8707" width="49.125" style="78" customWidth="1"/>
    <col min="8708" max="8960" width="9" style="78"/>
    <col min="8961" max="8961" width="3.625" style="78" customWidth="1"/>
    <col min="8962" max="8962" width="36.375" style="78" customWidth="1"/>
    <col min="8963" max="8963" width="49.125" style="78" customWidth="1"/>
    <col min="8964" max="9216" width="9" style="78"/>
    <col min="9217" max="9217" width="3.625" style="78" customWidth="1"/>
    <col min="9218" max="9218" width="36.375" style="78" customWidth="1"/>
    <col min="9219" max="9219" width="49.125" style="78" customWidth="1"/>
    <col min="9220" max="9472" width="9" style="78"/>
    <col min="9473" max="9473" width="3.625" style="78" customWidth="1"/>
    <col min="9474" max="9474" width="36.375" style="78" customWidth="1"/>
    <col min="9475" max="9475" width="49.125" style="78" customWidth="1"/>
    <col min="9476" max="9728" width="9" style="78"/>
    <col min="9729" max="9729" width="3.625" style="78" customWidth="1"/>
    <col min="9730" max="9730" width="36.375" style="78" customWidth="1"/>
    <col min="9731" max="9731" width="49.125" style="78" customWidth="1"/>
    <col min="9732" max="9984" width="9" style="78"/>
    <col min="9985" max="9985" width="3.625" style="78" customWidth="1"/>
    <col min="9986" max="9986" width="36.375" style="78" customWidth="1"/>
    <col min="9987" max="9987" width="49.125" style="78" customWidth="1"/>
    <col min="9988" max="10240" width="9" style="78"/>
    <col min="10241" max="10241" width="3.625" style="78" customWidth="1"/>
    <col min="10242" max="10242" width="36.375" style="78" customWidth="1"/>
    <col min="10243" max="10243" width="49.125" style="78" customWidth="1"/>
    <col min="10244" max="10496" width="9" style="78"/>
    <col min="10497" max="10497" width="3.625" style="78" customWidth="1"/>
    <col min="10498" max="10498" width="36.375" style="78" customWidth="1"/>
    <col min="10499" max="10499" width="49.125" style="78" customWidth="1"/>
    <col min="10500" max="10752" width="9" style="78"/>
    <col min="10753" max="10753" width="3.625" style="78" customWidth="1"/>
    <col min="10754" max="10754" width="36.375" style="78" customWidth="1"/>
    <col min="10755" max="10755" width="49.125" style="78" customWidth="1"/>
    <col min="10756" max="11008" width="9" style="78"/>
    <col min="11009" max="11009" width="3.625" style="78" customWidth="1"/>
    <col min="11010" max="11010" width="36.375" style="78" customWidth="1"/>
    <col min="11011" max="11011" width="49.125" style="78" customWidth="1"/>
    <col min="11012" max="11264" width="9" style="78"/>
    <col min="11265" max="11265" width="3.625" style="78" customWidth="1"/>
    <col min="11266" max="11266" width="36.375" style="78" customWidth="1"/>
    <col min="11267" max="11267" width="49.125" style="78" customWidth="1"/>
    <col min="11268" max="11520" width="9" style="78"/>
    <col min="11521" max="11521" width="3.625" style="78" customWidth="1"/>
    <col min="11522" max="11522" width="36.375" style="78" customWidth="1"/>
    <col min="11523" max="11523" width="49.125" style="78" customWidth="1"/>
    <col min="11524" max="11776" width="9" style="78"/>
    <col min="11777" max="11777" width="3.625" style="78" customWidth="1"/>
    <col min="11778" max="11778" width="36.375" style="78" customWidth="1"/>
    <col min="11779" max="11779" width="49.125" style="78" customWidth="1"/>
    <col min="11780" max="12032" width="9" style="78"/>
    <col min="12033" max="12033" width="3.625" style="78" customWidth="1"/>
    <col min="12034" max="12034" width="36.375" style="78" customWidth="1"/>
    <col min="12035" max="12035" width="49.125" style="78" customWidth="1"/>
    <col min="12036" max="12288" width="9" style="78"/>
    <col min="12289" max="12289" width="3.625" style="78" customWidth="1"/>
    <col min="12290" max="12290" width="36.375" style="78" customWidth="1"/>
    <col min="12291" max="12291" width="49.125" style="78" customWidth="1"/>
    <col min="12292" max="12544" width="9" style="78"/>
    <col min="12545" max="12545" width="3.625" style="78" customWidth="1"/>
    <col min="12546" max="12546" width="36.375" style="78" customWidth="1"/>
    <col min="12547" max="12547" width="49.125" style="78" customWidth="1"/>
    <col min="12548" max="12800" width="9" style="78"/>
    <col min="12801" max="12801" width="3.625" style="78" customWidth="1"/>
    <col min="12802" max="12802" width="36.375" style="78" customWidth="1"/>
    <col min="12803" max="12803" width="49.125" style="78" customWidth="1"/>
    <col min="12804" max="13056" width="9" style="78"/>
    <col min="13057" max="13057" width="3.625" style="78" customWidth="1"/>
    <col min="13058" max="13058" width="36.375" style="78" customWidth="1"/>
    <col min="13059" max="13059" width="49.125" style="78" customWidth="1"/>
    <col min="13060" max="13312" width="9" style="78"/>
    <col min="13313" max="13313" width="3.625" style="78" customWidth="1"/>
    <col min="13314" max="13314" width="36.375" style="78" customWidth="1"/>
    <col min="13315" max="13315" width="49.125" style="78" customWidth="1"/>
    <col min="13316" max="13568" width="9" style="78"/>
    <col min="13569" max="13569" width="3.625" style="78" customWidth="1"/>
    <col min="13570" max="13570" width="36.375" style="78" customWidth="1"/>
    <col min="13571" max="13571" width="49.125" style="78" customWidth="1"/>
    <col min="13572" max="13824" width="9" style="78"/>
    <col min="13825" max="13825" width="3.625" style="78" customWidth="1"/>
    <col min="13826" max="13826" width="36.375" style="78" customWidth="1"/>
    <col min="13827" max="13827" width="49.125" style="78" customWidth="1"/>
    <col min="13828" max="14080" width="9" style="78"/>
    <col min="14081" max="14081" width="3.625" style="78" customWidth="1"/>
    <col min="14082" max="14082" width="36.375" style="78" customWidth="1"/>
    <col min="14083" max="14083" width="49.125" style="78" customWidth="1"/>
    <col min="14084" max="14336" width="9" style="78"/>
    <col min="14337" max="14337" width="3.625" style="78" customWidth="1"/>
    <col min="14338" max="14338" width="36.375" style="78" customWidth="1"/>
    <col min="14339" max="14339" width="49.125" style="78" customWidth="1"/>
    <col min="14340" max="14592" width="9" style="78"/>
    <col min="14593" max="14593" width="3.625" style="78" customWidth="1"/>
    <col min="14594" max="14594" width="36.375" style="78" customWidth="1"/>
    <col min="14595" max="14595" width="49.125" style="78" customWidth="1"/>
    <col min="14596" max="14848" width="9" style="78"/>
    <col min="14849" max="14849" width="3.625" style="78" customWidth="1"/>
    <col min="14850" max="14850" width="36.375" style="78" customWidth="1"/>
    <col min="14851" max="14851" width="49.125" style="78" customWidth="1"/>
    <col min="14852" max="15104" width="9" style="78"/>
    <col min="15105" max="15105" width="3.625" style="78" customWidth="1"/>
    <col min="15106" max="15106" width="36.375" style="78" customWidth="1"/>
    <col min="15107" max="15107" width="49.125" style="78" customWidth="1"/>
    <col min="15108" max="15360" width="9" style="78"/>
    <col min="15361" max="15361" width="3.625" style="78" customWidth="1"/>
    <col min="15362" max="15362" width="36.375" style="78" customWidth="1"/>
    <col min="15363" max="15363" width="49.125" style="78" customWidth="1"/>
    <col min="15364" max="15616" width="9" style="78"/>
    <col min="15617" max="15617" width="3.625" style="78" customWidth="1"/>
    <col min="15618" max="15618" width="36.375" style="78" customWidth="1"/>
    <col min="15619" max="15619" width="49.125" style="78" customWidth="1"/>
    <col min="15620" max="15872" width="9" style="78"/>
    <col min="15873" max="15873" width="3.625" style="78" customWidth="1"/>
    <col min="15874" max="15874" width="36.375" style="78" customWidth="1"/>
    <col min="15875" max="15875" width="49.125" style="78" customWidth="1"/>
    <col min="15876" max="16128" width="9" style="78"/>
    <col min="16129" max="16129" width="3.625" style="78" customWidth="1"/>
    <col min="16130" max="16130" width="36.375" style="78" customWidth="1"/>
    <col min="16131" max="16131" width="49.125" style="78" customWidth="1"/>
    <col min="16132" max="16384" width="9" style="78"/>
  </cols>
  <sheetData>
    <row r="1" spans="1:3" ht="18" customHeight="1" x14ac:dyDescent="0.15">
      <c r="C1" s="74" t="str">
        <f>'MPS(input) (3)'!K1</f>
        <v>Monitoring Spreadsheet: JCM_ID_AM002_ver02.0</v>
      </c>
    </row>
    <row r="2" spans="1:3" ht="18" customHeight="1" x14ac:dyDescent="0.15">
      <c r="C2" s="74" t="str">
        <f>'MPS(input) (3)'!K2</f>
        <v>Sectoral scope: 03</v>
      </c>
    </row>
    <row r="3" spans="1:3" ht="24" customHeight="1" x14ac:dyDescent="0.15">
      <c r="A3" s="169" t="s">
        <v>226</v>
      </c>
      <c r="B3" s="169"/>
      <c r="C3" s="169"/>
    </row>
    <row r="5" spans="1:3" ht="21" customHeight="1" x14ac:dyDescent="0.15">
      <c r="B5" s="148" t="s">
        <v>101</v>
      </c>
      <c r="C5" s="148" t="s">
        <v>227</v>
      </c>
    </row>
    <row r="6" spans="1:3" ht="54" customHeight="1" x14ac:dyDescent="0.15">
      <c r="B6" s="79" t="s">
        <v>228</v>
      </c>
      <c r="C6" s="79" t="s">
        <v>229</v>
      </c>
    </row>
    <row r="7" spans="1:3" ht="54" customHeight="1" x14ac:dyDescent="0.15">
      <c r="B7" s="79" t="s">
        <v>230</v>
      </c>
      <c r="C7" s="79" t="s">
        <v>231</v>
      </c>
    </row>
    <row r="8" spans="1:3" ht="58.5" customHeight="1" x14ac:dyDescent="0.15">
      <c r="B8" s="79" t="s">
        <v>232</v>
      </c>
      <c r="C8" s="79" t="s">
        <v>233</v>
      </c>
    </row>
    <row r="9" spans="1:3" ht="54" customHeight="1" x14ac:dyDescent="0.15">
      <c r="B9" s="79" t="s">
        <v>234</v>
      </c>
      <c r="C9" s="79" t="s">
        <v>130</v>
      </c>
    </row>
    <row r="10" spans="1:3" ht="54" customHeight="1" x14ac:dyDescent="0.15">
      <c r="B10" s="79" t="s">
        <v>234</v>
      </c>
      <c r="C10" s="79" t="s">
        <v>130</v>
      </c>
    </row>
    <row r="11" spans="1:3" ht="54" customHeight="1" x14ac:dyDescent="0.15">
      <c r="B11" s="79" t="s">
        <v>234</v>
      </c>
      <c r="C11" s="79" t="s">
        <v>130</v>
      </c>
    </row>
    <row r="12" spans="1:3" ht="54" customHeight="1" x14ac:dyDescent="0.15">
      <c r="B12" s="79" t="s">
        <v>234</v>
      </c>
      <c r="C12" s="79" t="s">
        <v>130</v>
      </c>
    </row>
  </sheetData>
  <sheetProtection password="C7C3" sheet="1" objects="1" scenarios="1" formatCells="0" formatRows="0" insertRows="0"/>
  <mergeCells count="1">
    <mergeCell ref="A3:C3"/>
  </mergeCells>
  <phoneticPr fontId="16"/>
  <pageMargins left="0.70866141732283472" right="0.70866141732283472" top="0.74803149606299213" bottom="0.74803149606299213" header="0.31496062992125984" footer="0.31496062992125984"/>
  <pageSetup paperSize="9" scale="99" orientation="portrait" r:id="rId1"/>
  <headerFooter>
    <oddFooter>&amp;C&amp;"Arial,標準"II-3</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view="pageBreakPreview" zoomScale="60" zoomScaleNormal="60" workbookViewId="0"/>
  </sheetViews>
  <sheetFormatPr defaultColWidth="9" defaultRowHeight="14.25" x14ac:dyDescent="0.15"/>
  <cols>
    <col min="1" max="1" width="1.5" style="16" customWidth="1"/>
    <col min="2" max="2" width="11.125" style="16" customWidth="1"/>
    <col min="3" max="3" width="11.375" style="16" customWidth="1"/>
    <col min="4" max="4" width="12.125" style="16" customWidth="1"/>
    <col min="5" max="5" width="15.75" style="16" customWidth="1"/>
    <col min="6" max="6" width="11.5" style="16" customWidth="1"/>
    <col min="7" max="7" width="13.25" style="16" customWidth="1"/>
    <col min="8" max="8" width="12.875" style="16" customWidth="1"/>
    <col min="9" max="9" width="15.375" style="16" customWidth="1"/>
    <col min="10" max="10" width="58.625" style="16" customWidth="1"/>
    <col min="11" max="11" width="13.125" style="16" customWidth="1"/>
    <col min="12" max="12" width="11.875" style="16" customWidth="1"/>
    <col min="13" max="16384" width="9" style="16"/>
  </cols>
  <sheetData>
    <row r="1" spans="1:12" ht="18" customHeight="1" x14ac:dyDescent="0.15">
      <c r="L1" s="74" t="str">
        <f>'MPS(input) (3)'!K1</f>
        <v>Monitoring Spreadsheet: JCM_ID_AM002_ver02.0</v>
      </c>
    </row>
    <row r="2" spans="1:12" ht="18" customHeight="1" x14ac:dyDescent="0.15">
      <c r="L2" s="74" t="str">
        <f>'MPS(input) (3)'!K2</f>
        <v>Sectoral scope: 03</v>
      </c>
    </row>
    <row r="3" spans="1:12" ht="27.75" customHeight="1" x14ac:dyDescent="0.15">
      <c r="A3" s="80" t="s">
        <v>235</v>
      </c>
      <c r="B3" s="29"/>
      <c r="C3" s="29"/>
      <c r="D3" s="29"/>
      <c r="E3" s="29"/>
      <c r="F3" s="29"/>
      <c r="G3" s="29"/>
      <c r="H3" s="29"/>
      <c r="I3" s="29"/>
      <c r="J3" s="29"/>
      <c r="K3" s="30"/>
      <c r="L3" s="30"/>
    </row>
    <row r="4" spans="1:12" ht="14.25" customHeight="1" x14ac:dyDescent="0.15"/>
    <row r="5" spans="1:12" ht="15" customHeight="1" x14ac:dyDescent="0.15">
      <c r="A5" s="31" t="s">
        <v>236</v>
      </c>
      <c r="B5" s="31"/>
    </row>
    <row r="6" spans="1:12" ht="15" customHeight="1" x14ac:dyDescent="0.15">
      <c r="A6" s="31"/>
      <c r="B6" s="140" t="s">
        <v>35</v>
      </c>
      <c r="C6" s="140" t="s">
        <v>237</v>
      </c>
      <c r="D6" s="149" t="s">
        <v>238</v>
      </c>
      <c r="E6" s="148" t="s">
        <v>239</v>
      </c>
      <c r="F6" s="148" t="s">
        <v>240</v>
      </c>
      <c r="G6" s="148" t="s">
        <v>241</v>
      </c>
      <c r="H6" s="148" t="s">
        <v>242</v>
      </c>
      <c r="I6" s="148" t="s">
        <v>243</v>
      </c>
      <c r="J6" s="148" t="s">
        <v>244</v>
      </c>
      <c r="K6" s="148" t="s">
        <v>245</v>
      </c>
      <c r="L6" s="148" t="s">
        <v>246</v>
      </c>
    </row>
    <row r="7" spans="1:12" s="32" customFormat="1" ht="30" customHeight="1" x14ac:dyDescent="0.15">
      <c r="B7" s="140" t="s">
        <v>247</v>
      </c>
      <c r="C7" s="140" t="s">
        <v>45</v>
      </c>
      <c r="D7" s="149" t="s">
        <v>46</v>
      </c>
      <c r="E7" s="148" t="s">
        <v>47</v>
      </c>
      <c r="F7" s="148" t="s">
        <v>248</v>
      </c>
      <c r="G7" s="148" t="s">
        <v>49</v>
      </c>
      <c r="H7" s="148" t="s">
        <v>50</v>
      </c>
      <c r="I7" s="148" t="s">
        <v>51</v>
      </c>
      <c r="J7" s="148" t="s">
        <v>52</v>
      </c>
      <c r="K7" s="148" t="s">
        <v>53</v>
      </c>
      <c r="L7" s="148" t="s">
        <v>54</v>
      </c>
    </row>
    <row r="8" spans="1:12" ht="243.75" customHeight="1" x14ac:dyDescent="0.15">
      <c r="B8" s="141"/>
      <c r="C8" s="142" t="s">
        <v>55</v>
      </c>
      <c r="D8" s="150" t="s">
        <v>249</v>
      </c>
      <c r="E8" s="147" t="s">
        <v>250</v>
      </c>
      <c r="F8" s="128"/>
      <c r="G8" s="83" t="s">
        <v>251</v>
      </c>
      <c r="H8" s="129" t="s">
        <v>252</v>
      </c>
      <c r="I8" s="129" t="s">
        <v>253</v>
      </c>
      <c r="J8" s="130" t="s">
        <v>254</v>
      </c>
      <c r="K8" s="130" t="s">
        <v>255</v>
      </c>
      <c r="L8" s="130"/>
    </row>
    <row r="9" spans="1:12" ht="308.25" customHeight="1" x14ac:dyDescent="0.15">
      <c r="B9" s="141"/>
      <c r="C9" s="142" t="s">
        <v>56</v>
      </c>
      <c r="D9" s="150" t="s">
        <v>256</v>
      </c>
      <c r="E9" s="147" t="s">
        <v>257</v>
      </c>
      <c r="F9" s="128"/>
      <c r="G9" s="83" t="s">
        <v>251</v>
      </c>
      <c r="H9" s="129" t="s">
        <v>252</v>
      </c>
      <c r="I9" s="129" t="s">
        <v>258</v>
      </c>
      <c r="J9" s="130" t="s">
        <v>259</v>
      </c>
      <c r="K9" s="130" t="s">
        <v>260</v>
      </c>
      <c r="L9" s="130"/>
    </row>
    <row r="10" spans="1:12" ht="80.25" customHeight="1" x14ac:dyDescent="0.15">
      <c r="B10" s="141"/>
      <c r="C10" s="142" t="s">
        <v>57</v>
      </c>
      <c r="D10" s="150" t="s">
        <v>261</v>
      </c>
      <c r="E10" s="147" t="s">
        <v>262</v>
      </c>
      <c r="F10" s="128"/>
      <c r="G10" s="83" t="s">
        <v>263</v>
      </c>
      <c r="H10" s="129" t="s">
        <v>252</v>
      </c>
      <c r="I10" s="129" t="s">
        <v>253</v>
      </c>
      <c r="J10" s="130" t="s">
        <v>264</v>
      </c>
      <c r="K10" s="130" t="s">
        <v>255</v>
      </c>
      <c r="L10" s="130"/>
    </row>
    <row r="11" spans="1:12" ht="8.25" customHeight="1" x14ac:dyDescent="0.15"/>
    <row r="12" spans="1:12" ht="20.100000000000001" customHeight="1" x14ac:dyDescent="0.15">
      <c r="A12" s="31" t="s">
        <v>265</v>
      </c>
    </row>
    <row r="13" spans="1:12" ht="20.100000000000001" customHeight="1" x14ac:dyDescent="0.15">
      <c r="B13" s="154" t="s">
        <v>35</v>
      </c>
      <c r="C13" s="154"/>
      <c r="D13" s="154" t="s">
        <v>36</v>
      </c>
      <c r="E13" s="154"/>
      <c r="F13" s="148" t="s">
        <v>37</v>
      </c>
      <c r="G13" s="148" t="s">
        <v>38</v>
      </c>
      <c r="H13" s="187" t="s">
        <v>39</v>
      </c>
      <c r="I13" s="188"/>
      <c r="J13" s="189"/>
      <c r="K13" s="187" t="s">
        <v>40</v>
      </c>
      <c r="L13" s="189"/>
    </row>
    <row r="14" spans="1:12" ht="39" customHeight="1" x14ac:dyDescent="0.15">
      <c r="B14" s="154" t="s">
        <v>46</v>
      </c>
      <c r="C14" s="154"/>
      <c r="D14" s="154" t="s">
        <v>47</v>
      </c>
      <c r="E14" s="154"/>
      <c r="F14" s="148" t="s">
        <v>48</v>
      </c>
      <c r="G14" s="148" t="s">
        <v>49</v>
      </c>
      <c r="H14" s="187" t="s">
        <v>51</v>
      </c>
      <c r="I14" s="188"/>
      <c r="J14" s="189"/>
      <c r="K14" s="187" t="s">
        <v>54</v>
      </c>
      <c r="L14" s="189"/>
    </row>
    <row r="15" spans="1:12" ht="81" customHeight="1" x14ac:dyDescent="0.15">
      <c r="B15" s="185" t="s">
        <v>266</v>
      </c>
      <c r="C15" s="186"/>
      <c r="D15" s="183" t="s">
        <v>267</v>
      </c>
      <c r="E15" s="184"/>
      <c r="F15" s="135">
        <f>'MPS(input) (3)'!E15</f>
        <v>0.81399999999999995</v>
      </c>
      <c r="G15" s="83" t="s">
        <v>268</v>
      </c>
      <c r="H15" s="190" t="str">
        <f>'MPS(input) (3)'!G15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91"/>
      <c r="J15" s="192"/>
      <c r="K15" s="194" t="str">
        <f>IF('MPS(input) (3)'!J15&gt;0,'MPS(input) (3)'!J15,"")</f>
        <v/>
      </c>
      <c r="L15" s="195"/>
    </row>
    <row r="16" spans="1:12" ht="63" customHeight="1" x14ac:dyDescent="0.15">
      <c r="B16" s="173" t="s">
        <v>269</v>
      </c>
      <c r="C16" s="174"/>
      <c r="D16" s="175" t="s">
        <v>270</v>
      </c>
      <c r="E16" s="176"/>
      <c r="F16" s="136">
        <f>'MPS(input) (3)'!E16</f>
        <v>0.8</v>
      </c>
      <c r="G16" s="83" t="s">
        <v>271</v>
      </c>
      <c r="H16" s="175" t="str">
        <f>'MPS(input) (3)'!G16</f>
        <v>CDM approved small scale methodology: AMS-I.A</v>
      </c>
      <c r="I16" s="193"/>
      <c r="J16" s="176"/>
      <c r="K16" s="196" t="str">
        <f>IF('MPS(input) (3)'!J16&gt;0,'MPS(input) (3)'!J16,"")</f>
        <v/>
      </c>
      <c r="L16" s="197"/>
    </row>
    <row r="17" spans="1:12" ht="64.5" customHeight="1" x14ac:dyDescent="0.15">
      <c r="B17" s="173" t="s">
        <v>272</v>
      </c>
      <c r="C17" s="174"/>
      <c r="D17" s="175" t="s">
        <v>225</v>
      </c>
      <c r="E17" s="176"/>
      <c r="F17" s="137">
        <f>'MPS(input) (3)'!E17</f>
        <v>36.89</v>
      </c>
      <c r="G17" s="84" t="s">
        <v>273</v>
      </c>
      <c r="H17" s="175" t="str">
        <f>'MPS(input) (3)'!G17</f>
        <v>Specifications of project chiller i prepared for the quotation or factory acceptance test data by manufacturer</v>
      </c>
      <c r="I17" s="193"/>
      <c r="J17" s="176"/>
      <c r="K17" s="196" t="str">
        <f>IF('MPS(input) (3)'!J17&gt;0,'MPS(input) (3)'!J17,"")</f>
        <v/>
      </c>
      <c r="L17" s="197"/>
    </row>
    <row r="18" spans="1:12" ht="64.5" customHeight="1" x14ac:dyDescent="0.15">
      <c r="B18" s="173" t="s">
        <v>274</v>
      </c>
      <c r="C18" s="174"/>
      <c r="D18" s="175" t="s">
        <v>275</v>
      </c>
      <c r="E18" s="176"/>
      <c r="F18" s="137">
        <f>'MPS(input) (3)'!E18</f>
        <v>6.07</v>
      </c>
      <c r="G18" s="84" t="s">
        <v>276</v>
      </c>
      <c r="H18" s="175" t="str">
        <f>'MPS(input) (3)'!G18</f>
        <v>Specifications of project chiller i prepared for the quotation or factory acceptance test data by manufacturer</v>
      </c>
      <c r="I18" s="193"/>
      <c r="J18" s="176"/>
      <c r="K18" s="196" t="str">
        <f>IF('MPS(input) (3)'!J18&gt;0,'MPS(input) (3)'!J18,"")</f>
        <v/>
      </c>
      <c r="L18" s="197"/>
    </row>
    <row r="19" spans="1:12" ht="63" customHeight="1" x14ac:dyDescent="0.15">
      <c r="B19" s="173" t="s">
        <v>277</v>
      </c>
      <c r="C19" s="174"/>
      <c r="D19" s="175" t="s">
        <v>145</v>
      </c>
      <c r="E19" s="176"/>
      <c r="F19" s="81">
        <f>'MPS(input) (3)'!E19</f>
        <v>5.94</v>
      </c>
      <c r="G19" s="85" t="s">
        <v>8</v>
      </c>
      <c r="H19" s="175" t="str">
        <f>'MPS(input) (3)'!G19</f>
        <v>Selected from the default values set in the methodology</v>
      </c>
      <c r="I19" s="193"/>
      <c r="J19" s="176"/>
      <c r="K19" s="196" t="str">
        <f>IF('MPS(input) (3)'!J19&gt;0,'MPS(input) (3)'!J19,"")</f>
        <v/>
      </c>
      <c r="L19" s="197"/>
    </row>
    <row r="20" spans="1:12" ht="48" customHeight="1" x14ac:dyDescent="0.15">
      <c r="B20" s="173" t="s">
        <v>83</v>
      </c>
      <c r="C20" s="174"/>
      <c r="D20" s="175" t="s">
        <v>146</v>
      </c>
      <c r="E20" s="176"/>
      <c r="F20" s="81">
        <f>'MPS(input) (3)'!E20</f>
        <v>5.99</v>
      </c>
      <c r="G20" s="85" t="s">
        <v>8</v>
      </c>
      <c r="H20" s="175" t="str">
        <f>'MPS(input) (3)'!G20</f>
        <v>Specifications of project chiller i prepared for the quotation or factory acceptance test data by manufacturer</v>
      </c>
      <c r="I20" s="193"/>
      <c r="J20" s="176"/>
      <c r="K20" s="196" t="str">
        <f>IF('MPS(input) (3)'!J20&gt;0,'MPS(input) (3)'!J20,"")</f>
        <v/>
      </c>
      <c r="L20" s="197"/>
    </row>
    <row r="21" spans="1:12" ht="63" customHeight="1" x14ac:dyDescent="0.15">
      <c r="B21" s="173" t="s">
        <v>84</v>
      </c>
      <c r="C21" s="174"/>
      <c r="D21" s="175" t="s">
        <v>147</v>
      </c>
      <c r="E21" s="176"/>
      <c r="F21" s="81">
        <f>'MPS(input) (3)'!E21</f>
        <v>6.1388424242424247</v>
      </c>
      <c r="G21" s="85" t="s">
        <v>8</v>
      </c>
      <c r="H21" s="175" t="s">
        <v>85</v>
      </c>
      <c r="I21" s="193"/>
      <c r="J21" s="176"/>
      <c r="K21" s="196" t="str">
        <f>IF('MPS(input) (3)'!J21&gt;0,'MPS(input) (3)'!J21,"")</f>
        <v/>
      </c>
      <c r="L21" s="197"/>
    </row>
    <row r="22" spans="1:12" ht="27" customHeight="1" x14ac:dyDescent="0.15">
      <c r="B22" s="173" t="s">
        <v>86</v>
      </c>
      <c r="C22" s="174"/>
      <c r="D22" s="175" t="s">
        <v>87</v>
      </c>
      <c r="E22" s="176"/>
      <c r="F22" s="82">
        <f>'MPS(input) (3)'!E22</f>
        <v>0</v>
      </c>
      <c r="G22" s="83" t="s">
        <v>88</v>
      </c>
      <c r="H22" s="175" t="str">
        <f>'MPS(input) (3)'!G22</f>
        <v>Specification of generator for captive electricity</v>
      </c>
      <c r="I22" s="193"/>
      <c r="J22" s="176"/>
      <c r="K22" s="196" t="str">
        <f>IF('MPS(input) (3)'!J22&gt;0,'MPS(input) (3)'!J22,"")</f>
        <v/>
      </c>
      <c r="L22" s="197"/>
    </row>
    <row r="23" spans="1:12" ht="6.75" customHeight="1" x14ac:dyDescent="0.15"/>
    <row r="24" spans="1:12" ht="18.75" customHeight="1" x14ac:dyDescent="0.15">
      <c r="A24" s="33" t="s">
        <v>278</v>
      </c>
      <c r="B24" s="33"/>
    </row>
    <row r="25" spans="1:12" ht="17.25" thickBot="1" x14ac:dyDescent="0.2">
      <c r="B25" s="179" t="s">
        <v>279</v>
      </c>
      <c r="C25" s="180"/>
      <c r="D25" s="158" t="s">
        <v>99</v>
      </c>
      <c r="E25" s="158"/>
      <c r="F25" s="76" t="s">
        <v>49</v>
      </c>
    </row>
    <row r="26" spans="1:12" ht="19.5" thickBot="1" x14ac:dyDescent="0.2">
      <c r="B26" s="181"/>
      <c r="C26" s="182"/>
      <c r="D26" s="177" t="e">
        <f>'MRS(calc_process) (3)'!G6</f>
        <v>#DIV/0!</v>
      </c>
      <c r="E26" s="178"/>
      <c r="F26" s="34" t="s">
        <v>280</v>
      </c>
    </row>
    <row r="27" spans="1:12" ht="20.100000000000001" customHeight="1" x14ac:dyDescent="0.15">
      <c r="B27" s="35"/>
      <c r="C27" s="35"/>
      <c r="F27" s="36"/>
      <c r="G27" s="36"/>
    </row>
    <row r="28" spans="1:12" ht="15" customHeight="1" x14ac:dyDescent="0.15">
      <c r="A28" s="31" t="s">
        <v>281</v>
      </c>
    </row>
    <row r="29" spans="1:12" ht="15" customHeight="1" x14ac:dyDescent="0.15">
      <c r="B29" s="15" t="s">
        <v>282</v>
      </c>
      <c r="C29" s="170" t="s">
        <v>283</v>
      </c>
      <c r="D29" s="171"/>
      <c r="E29" s="171"/>
      <c r="F29" s="171"/>
      <c r="G29" s="171"/>
      <c r="H29" s="171"/>
      <c r="I29" s="171"/>
      <c r="J29" s="172"/>
    </row>
    <row r="30" spans="1:12" ht="15" customHeight="1" x14ac:dyDescent="0.15">
      <c r="B30" s="15" t="s">
        <v>284</v>
      </c>
      <c r="C30" s="170" t="s">
        <v>285</v>
      </c>
      <c r="D30" s="171"/>
      <c r="E30" s="171"/>
      <c r="F30" s="171"/>
      <c r="G30" s="171"/>
      <c r="H30" s="171"/>
      <c r="I30" s="171"/>
      <c r="J30" s="172"/>
    </row>
    <row r="31" spans="1:12" ht="15" customHeight="1" x14ac:dyDescent="0.15">
      <c r="B31" s="15" t="s">
        <v>286</v>
      </c>
      <c r="C31" s="170" t="s">
        <v>287</v>
      </c>
      <c r="D31" s="171"/>
      <c r="E31" s="171"/>
      <c r="F31" s="171"/>
      <c r="G31" s="171"/>
      <c r="H31" s="171"/>
      <c r="I31" s="171"/>
      <c r="J31" s="172"/>
    </row>
  </sheetData>
  <sheetProtection password="C7C3" sheet="1" objects="1" scenarios="1" formatCells="0" formatRows="0"/>
  <mergeCells count="47">
    <mergeCell ref="C31:J31"/>
    <mergeCell ref="B25:C25"/>
    <mergeCell ref="D25:E25"/>
    <mergeCell ref="B26:C26"/>
    <mergeCell ref="D26:E26"/>
    <mergeCell ref="C29:J29"/>
    <mergeCell ref="C30:J30"/>
    <mergeCell ref="B21:C21"/>
    <mergeCell ref="D21:E21"/>
    <mergeCell ref="H21:J21"/>
    <mergeCell ref="K21:L21"/>
    <mergeCell ref="B22:C22"/>
    <mergeCell ref="D22:E22"/>
    <mergeCell ref="H22:J22"/>
    <mergeCell ref="K22:L22"/>
    <mergeCell ref="B19:C19"/>
    <mergeCell ref="D19:E19"/>
    <mergeCell ref="H19:J19"/>
    <mergeCell ref="K19:L19"/>
    <mergeCell ref="B20:C20"/>
    <mergeCell ref="D20:E20"/>
    <mergeCell ref="H20:J20"/>
    <mergeCell ref="K20:L20"/>
    <mergeCell ref="B17:C17"/>
    <mergeCell ref="D17:E17"/>
    <mergeCell ref="H17:J17"/>
    <mergeCell ref="K17:L17"/>
    <mergeCell ref="B18:C18"/>
    <mergeCell ref="D18:E18"/>
    <mergeCell ref="H18:J18"/>
    <mergeCell ref="K18:L18"/>
    <mergeCell ref="B15:C15"/>
    <mergeCell ref="D15:E15"/>
    <mergeCell ref="H15:J15"/>
    <mergeCell ref="K15:L15"/>
    <mergeCell ref="B16:C16"/>
    <mergeCell ref="D16:E16"/>
    <mergeCell ref="H16:J16"/>
    <mergeCell ref="K16:L16"/>
    <mergeCell ref="B13:C13"/>
    <mergeCell ref="D13:E13"/>
    <mergeCell ref="H13:J13"/>
    <mergeCell ref="K13:L13"/>
    <mergeCell ref="B14:C14"/>
    <mergeCell ref="D14:E14"/>
    <mergeCell ref="H14:J14"/>
    <mergeCell ref="K14:L14"/>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&amp;C&amp;"Arial,標準"II-4</oddFooter>
  </headerFooter>
  <rowBreaks count="1" manualBreakCount="1">
    <brk id="11" max="11"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7"/>
  <sheetViews>
    <sheetView showGridLines="0" view="pageBreakPreview" zoomScale="60" zoomScaleNormal="10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 (3)'!K1</f>
        <v>Monitoring Spreadsheet: JCM_ID_AM002_ver02.0</v>
      </c>
    </row>
    <row r="2" spans="1:11" ht="18" customHeight="1" x14ac:dyDescent="0.15">
      <c r="I2" s="74" t="str">
        <f>'MPS(input) (3)'!K2</f>
        <v>Sectoral scope: 03</v>
      </c>
    </row>
    <row r="3" spans="1:11" ht="27.75" customHeight="1" x14ac:dyDescent="0.15">
      <c r="A3" s="160" t="s">
        <v>288</v>
      </c>
      <c r="B3" s="160"/>
      <c r="C3" s="160"/>
      <c r="D3" s="160"/>
      <c r="E3" s="160"/>
      <c r="F3" s="160"/>
      <c r="G3" s="160"/>
      <c r="H3" s="160"/>
      <c r="I3" s="160"/>
    </row>
    <row r="4" spans="1:11" ht="11.25" customHeight="1" x14ac:dyDescent="0.15"/>
    <row r="5" spans="1:11" ht="18.75" customHeight="1" thickBot="1" x14ac:dyDescent="0.2">
      <c r="A5" s="93" t="s">
        <v>289</v>
      </c>
      <c r="B5" s="94"/>
      <c r="C5" s="94"/>
      <c r="D5" s="94"/>
      <c r="E5" s="95"/>
      <c r="F5" s="96" t="s">
        <v>290</v>
      </c>
      <c r="G5" s="97" t="s">
        <v>291</v>
      </c>
      <c r="H5" s="97" t="s">
        <v>292</v>
      </c>
      <c r="I5" s="98" t="s">
        <v>1</v>
      </c>
    </row>
    <row r="6" spans="1:11" ht="18.75" customHeight="1" thickBot="1" x14ac:dyDescent="0.2">
      <c r="A6" s="99"/>
      <c r="B6" s="43" t="s">
        <v>293</v>
      </c>
      <c r="C6" s="43"/>
      <c r="D6" s="44"/>
      <c r="E6" s="45"/>
      <c r="F6" s="12" t="s">
        <v>294</v>
      </c>
      <c r="G6" s="116" t="e">
        <f>ROUNDDOWN(G10-G20,0)</f>
        <v>#DIV/0!</v>
      </c>
      <c r="H6" s="9" t="s">
        <v>295</v>
      </c>
      <c r="I6" s="100" t="s">
        <v>296</v>
      </c>
    </row>
    <row r="7" spans="1:11" ht="18.75" customHeight="1" x14ac:dyDescent="0.15">
      <c r="A7" s="101" t="s">
        <v>297</v>
      </c>
      <c r="B7" s="57"/>
      <c r="C7" s="58"/>
      <c r="D7" s="59"/>
      <c r="E7" s="60"/>
      <c r="F7" s="61"/>
      <c r="G7" s="62"/>
      <c r="H7" s="61"/>
      <c r="I7" s="102"/>
      <c r="J7" s="77"/>
      <c r="K7" s="77"/>
    </row>
    <row r="8" spans="1:11" ht="33" customHeight="1" x14ac:dyDescent="0.15">
      <c r="A8" s="103"/>
      <c r="B8" s="166" t="s">
        <v>298</v>
      </c>
      <c r="C8" s="167"/>
      <c r="D8" s="167"/>
      <c r="E8" s="168"/>
      <c r="F8" s="10" t="s">
        <v>130</v>
      </c>
      <c r="G8" s="122">
        <f>'MPS(input) (3)'!E19</f>
        <v>5.94</v>
      </c>
      <c r="H8" s="123" t="s">
        <v>299</v>
      </c>
      <c r="I8" s="104" t="s">
        <v>300</v>
      </c>
    </row>
    <row r="9" spans="1:11" ht="18.75" customHeight="1" thickBot="1" x14ac:dyDescent="0.2">
      <c r="A9" s="101" t="s">
        <v>301</v>
      </c>
      <c r="B9" s="63"/>
      <c r="C9" s="69"/>
      <c r="D9" s="64"/>
      <c r="E9" s="64"/>
      <c r="F9" s="64"/>
      <c r="G9" s="65"/>
      <c r="H9" s="64"/>
      <c r="I9" s="105"/>
    </row>
    <row r="10" spans="1:11" ht="19.5" customHeight="1" thickBot="1" x14ac:dyDescent="0.2">
      <c r="A10" s="106"/>
      <c r="B10" s="46" t="s">
        <v>302</v>
      </c>
      <c r="C10" s="47"/>
      <c r="D10" s="48"/>
      <c r="E10" s="48"/>
      <c r="F10" s="115" t="s">
        <v>130</v>
      </c>
      <c r="G10" s="117" t="e">
        <f>(G16*G14*(G18/G17)*G12)+(G16*G15*(G18/G17)*G13)</f>
        <v>#DIV/0!</v>
      </c>
      <c r="H10" s="9" t="s">
        <v>295</v>
      </c>
      <c r="I10" s="107" t="s">
        <v>303</v>
      </c>
    </row>
    <row r="11" spans="1:11" ht="18.75" customHeight="1" x14ac:dyDescent="0.15">
      <c r="A11" s="106"/>
      <c r="B11" s="49"/>
      <c r="C11" s="53" t="s">
        <v>304</v>
      </c>
      <c r="D11" s="54"/>
      <c r="E11" s="27"/>
      <c r="F11" s="11" t="s">
        <v>130</v>
      </c>
      <c r="G11" s="22"/>
      <c r="H11" s="18"/>
      <c r="I11" s="104"/>
    </row>
    <row r="12" spans="1:11" ht="18.75" customHeight="1" x14ac:dyDescent="0.15">
      <c r="A12" s="106"/>
      <c r="B12" s="49"/>
      <c r="C12" s="163"/>
      <c r="D12" s="54" t="s">
        <v>305</v>
      </c>
      <c r="E12" s="34"/>
      <c r="F12" s="10" t="s">
        <v>306</v>
      </c>
      <c r="G12" s="119">
        <f>'MRS(input) (3)'!F15</f>
        <v>0.81399999999999995</v>
      </c>
      <c r="H12" s="120" t="s">
        <v>307</v>
      </c>
      <c r="I12" s="104" t="s">
        <v>308</v>
      </c>
    </row>
    <row r="13" spans="1:11" ht="18.75" customHeight="1" x14ac:dyDescent="0.15">
      <c r="A13" s="106"/>
      <c r="B13" s="49"/>
      <c r="C13" s="163"/>
      <c r="D13" s="54" t="s">
        <v>309</v>
      </c>
      <c r="E13" s="34"/>
      <c r="F13" s="10" t="s">
        <v>306</v>
      </c>
      <c r="G13" s="121">
        <f>'MRS(input) (3)'!F16</f>
        <v>0.8</v>
      </c>
      <c r="H13" s="120" t="s">
        <v>307</v>
      </c>
      <c r="I13" s="104" t="s">
        <v>308</v>
      </c>
    </row>
    <row r="14" spans="1:11" ht="39" customHeight="1" x14ac:dyDescent="0.15">
      <c r="A14" s="106"/>
      <c r="B14" s="49"/>
      <c r="C14" s="163"/>
      <c r="D14" s="161" t="s">
        <v>310</v>
      </c>
      <c r="E14" s="162"/>
      <c r="F14" s="19" t="s">
        <v>130</v>
      </c>
      <c r="G14" s="13" t="e">
        <f>'MRS(input) (3)'!F$9/('MRS(input) (3)'!F$9+'MRS(input) (3)'!F$10*'MRS(input) (3)'!F$22/1000)</f>
        <v>#DIV/0!</v>
      </c>
      <c r="H14" s="10" t="s">
        <v>299</v>
      </c>
      <c r="I14" s="104" t="s">
        <v>299</v>
      </c>
    </row>
    <row r="15" spans="1:11" ht="39" customHeight="1" x14ac:dyDescent="0.15">
      <c r="A15" s="106"/>
      <c r="B15" s="49"/>
      <c r="C15" s="163"/>
      <c r="D15" s="161" t="s">
        <v>311</v>
      </c>
      <c r="E15" s="162"/>
      <c r="F15" s="19" t="s">
        <v>130</v>
      </c>
      <c r="G15" s="13" t="e">
        <f>1-G14</f>
        <v>#DIV/0!</v>
      </c>
      <c r="H15" s="10" t="s">
        <v>299</v>
      </c>
      <c r="I15" s="104" t="s">
        <v>299</v>
      </c>
    </row>
    <row r="16" spans="1:11" ht="18.75" customHeight="1" x14ac:dyDescent="0.15">
      <c r="A16" s="106"/>
      <c r="B16" s="49"/>
      <c r="C16" s="163"/>
      <c r="D16" s="54" t="s">
        <v>312</v>
      </c>
      <c r="E16" s="34"/>
      <c r="F16" s="19" t="s">
        <v>306</v>
      </c>
      <c r="G16" s="81">
        <f>'MRS(input) (3)'!F8</f>
        <v>0</v>
      </c>
      <c r="H16" s="25" t="s">
        <v>313</v>
      </c>
      <c r="I16" s="108" t="s">
        <v>314</v>
      </c>
    </row>
    <row r="17" spans="1:9" ht="39" customHeight="1" x14ac:dyDescent="0.15">
      <c r="A17" s="106"/>
      <c r="B17" s="46"/>
      <c r="C17" s="164"/>
      <c r="D17" s="161" t="s">
        <v>315</v>
      </c>
      <c r="E17" s="162"/>
      <c r="F17" s="10" t="s">
        <v>130</v>
      </c>
      <c r="G17" s="122">
        <f>'MRS(input) (3)'!F19</f>
        <v>5.94</v>
      </c>
      <c r="H17" s="123" t="s">
        <v>299</v>
      </c>
      <c r="I17" s="104" t="s">
        <v>300</v>
      </c>
    </row>
    <row r="18" spans="1:9" ht="39" customHeight="1" x14ac:dyDescent="0.15">
      <c r="A18" s="99"/>
      <c r="B18" s="44"/>
      <c r="C18" s="165"/>
      <c r="D18" s="161" t="s">
        <v>316</v>
      </c>
      <c r="E18" s="162"/>
      <c r="F18" s="10" t="s">
        <v>130</v>
      </c>
      <c r="G18" s="126">
        <f>'MRS(input) (3)'!F21</f>
        <v>6.1388424242424247</v>
      </c>
      <c r="H18" s="127" t="s">
        <v>299</v>
      </c>
      <c r="I18" s="108" t="s">
        <v>317</v>
      </c>
    </row>
    <row r="19" spans="1:9" ht="18.75" customHeight="1" thickBot="1" x14ac:dyDescent="0.2">
      <c r="A19" s="101" t="s">
        <v>318</v>
      </c>
      <c r="B19" s="66"/>
      <c r="C19" s="66"/>
      <c r="D19" s="66"/>
      <c r="E19" s="67"/>
      <c r="F19" s="68"/>
      <c r="G19" s="65"/>
      <c r="H19" s="68"/>
      <c r="I19" s="109"/>
    </row>
    <row r="20" spans="1:9" ht="18.75" customHeight="1" thickBot="1" x14ac:dyDescent="0.2">
      <c r="A20" s="103"/>
      <c r="B20" s="50" t="s">
        <v>319</v>
      </c>
      <c r="C20" s="50"/>
      <c r="D20" s="50"/>
      <c r="E20" s="51"/>
      <c r="F20" s="21" t="s">
        <v>130</v>
      </c>
      <c r="G20" s="118" t="e">
        <f>(G26*G22*G24)+(G26*G23*G25)</f>
        <v>#DIV/0!</v>
      </c>
      <c r="H20" s="20" t="s">
        <v>280</v>
      </c>
      <c r="I20" s="104" t="s">
        <v>320</v>
      </c>
    </row>
    <row r="21" spans="1:9" ht="18.75" customHeight="1" x14ac:dyDescent="0.15">
      <c r="A21" s="103"/>
      <c r="B21" s="52"/>
      <c r="C21" s="55" t="s">
        <v>321</v>
      </c>
      <c r="D21" s="54"/>
      <c r="E21" s="34"/>
      <c r="F21" s="18" t="s">
        <v>130</v>
      </c>
      <c r="G21" s="22"/>
      <c r="H21" s="20"/>
      <c r="I21" s="104"/>
    </row>
    <row r="22" spans="1:9" ht="18.75" customHeight="1" x14ac:dyDescent="0.15">
      <c r="A22" s="103"/>
      <c r="B22" s="52"/>
      <c r="C22" s="56"/>
      <c r="D22" s="54" t="s">
        <v>305</v>
      </c>
      <c r="E22" s="34"/>
      <c r="F22" s="10" t="s">
        <v>306</v>
      </c>
      <c r="G22" s="119">
        <f>'MRS(input) (3)'!F15</f>
        <v>0.81399999999999995</v>
      </c>
      <c r="H22" s="120" t="s">
        <v>307</v>
      </c>
      <c r="I22" s="104" t="s">
        <v>308</v>
      </c>
    </row>
    <row r="23" spans="1:9" ht="18.75" customHeight="1" x14ac:dyDescent="0.15">
      <c r="A23" s="103"/>
      <c r="B23" s="52"/>
      <c r="C23" s="56"/>
      <c r="D23" s="54" t="s">
        <v>309</v>
      </c>
      <c r="E23" s="34"/>
      <c r="F23" s="10" t="s">
        <v>306</v>
      </c>
      <c r="G23" s="121">
        <f>'MRS(input) (3)'!$F$16</f>
        <v>0.8</v>
      </c>
      <c r="H23" s="120" t="s">
        <v>307</v>
      </c>
      <c r="I23" s="104" t="s">
        <v>308</v>
      </c>
    </row>
    <row r="24" spans="1:9" ht="39" customHeight="1" x14ac:dyDescent="0.15">
      <c r="A24" s="103"/>
      <c r="B24" s="52"/>
      <c r="C24" s="56"/>
      <c r="D24" s="161" t="s">
        <v>310</v>
      </c>
      <c r="E24" s="162"/>
      <c r="F24" s="19" t="s">
        <v>130</v>
      </c>
      <c r="G24" s="13" t="e">
        <f>'MRS(input) (3)'!F$9/('MRS(input) (3)'!F$9+'MRS(input) (3)'!F$10*'MRS(input) (3)'!F$22/1000)</f>
        <v>#DIV/0!</v>
      </c>
      <c r="H24" s="10" t="s">
        <v>299</v>
      </c>
      <c r="I24" s="104" t="s">
        <v>299</v>
      </c>
    </row>
    <row r="25" spans="1:9" ht="39" customHeight="1" x14ac:dyDescent="0.15">
      <c r="A25" s="103"/>
      <c r="B25" s="52"/>
      <c r="C25" s="56"/>
      <c r="D25" s="161" t="s">
        <v>311</v>
      </c>
      <c r="E25" s="162"/>
      <c r="F25" s="19" t="s">
        <v>130</v>
      </c>
      <c r="G25" s="13" t="e">
        <f>1-G24</f>
        <v>#DIV/0!</v>
      </c>
      <c r="H25" s="10" t="s">
        <v>299</v>
      </c>
      <c r="I25" s="104" t="s">
        <v>299</v>
      </c>
    </row>
    <row r="26" spans="1:9" ht="18.75" customHeight="1" x14ac:dyDescent="0.15">
      <c r="A26" s="86"/>
      <c r="B26" s="87"/>
      <c r="C26" s="88"/>
      <c r="D26" s="89" t="s">
        <v>312</v>
      </c>
      <c r="E26" s="90"/>
      <c r="F26" s="91" t="s">
        <v>306</v>
      </c>
      <c r="G26" s="124">
        <f>'MRS(input) (3)'!F8</f>
        <v>0</v>
      </c>
      <c r="H26" s="125" t="s">
        <v>313</v>
      </c>
      <c r="I26" s="92" t="s">
        <v>314</v>
      </c>
    </row>
    <row r="27" spans="1:9" x14ac:dyDescent="0.15">
      <c r="A27" s="71"/>
      <c r="B27" s="71"/>
      <c r="C27" s="71"/>
      <c r="D27" s="71"/>
      <c r="E27" s="71"/>
      <c r="F27" s="7"/>
      <c r="G27" s="6"/>
      <c r="H27" s="6"/>
      <c r="I27" s="3"/>
    </row>
    <row r="28" spans="1:9" ht="21.75" customHeight="1" x14ac:dyDescent="0.15">
      <c r="E28" s="71" t="s">
        <v>322</v>
      </c>
      <c r="F28" s="72"/>
    </row>
    <row r="29" spans="1:9" ht="21.75" customHeight="1" x14ac:dyDescent="0.15">
      <c r="E29" s="110" t="s">
        <v>323</v>
      </c>
      <c r="F29" s="111">
        <v>4.92</v>
      </c>
      <c r="G29" s="112" t="s">
        <v>299</v>
      </c>
    </row>
    <row r="30" spans="1:9" ht="21.75" customHeight="1" x14ac:dyDescent="0.15">
      <c r="E30" s="110" t="s">
        <v>324</v>
      </c>
      <c r="F30" s="113">
        <v>5.33</v>
      </c>
      <c r="G30" s="112" t="s">
        <v>299</v>
      </c>
      <c r="H30" s="71"/>
    </row>
    <row r="31" spans="1:9" ht="21.75" customHeight="1" x14ac:dyDescent="0.15">
      <c r="E31" s="110" t="s">
        <v>325</v>
      </c>
      <c r="F31" s="111">
        <v>5.59</v>
      </c>
      <c r="G31" s="112" t="s">
        <v>299</v>
      </c>
      <c r="H31" s="71"/>
    </row>
    <row r="32" spans="1:9" ht="21.75" customHeight="1" x14ac:dyDescent="0.15">
      <c r="E32" s="110" t="s">
        <v>326</v>
      </c>
      <c r="F32" s="111">
        <v>5.85</v>
      </c>
      <c r="G32" s="112" t="s">
        <v>299</v>
      </c>
      <c r="H32" s="71"/>
    </row>
    <row r="33" spans="5:8" s="73" customFormat="1" ht="21.75" customHeight="1" x14ac:dyDescent="0.15">
      <c r="E33" s="110" t="s">
        <v>327</v>
      </c>
      <c r="F33" s="111">
        <v>5.94</v>
      </c>
      <c r="G33" s="112" t="s">
        <v>299</v>
      </c>
      <c r="H33" s="71"/>
    </row>
    <row r="34" spans="5:8" s="73" customFormat="1" ht="21.75" customHeight="1" x14ac:dyDescent="0.15">
      <c r="E34" s="71"/>
      <c r="F34" s="17"/>
      <c r="G34" s="3"/>
      <c r="H34" s="71"/>
    </row>
    <row r="35" spans="5:8" s="73" customFormat="1" ht="21.75" customHeight="1" x14ac:dyDescent="0.15">
      <c r="E35" s="110" t="s">
        <v>328</v>
      </c>
      <c r="F35" s="113">
        <v>1.5</v>
      </c>
      <c r="G35" s="114" t="s">
        <v>329</v>
      </c>
      <c r="H35" s="71"/>
    </row>
    <row r="36" spans="5:8" s="73" customFormat="1" ht="21.75" customHeight="1" x14ac:dyDescent="0.15">
      <c r="E36" s="110" t="s">
        <v>330</v>
      </c>
      <c r="F36" s="113">
        <v>1.5</v>
      </c>
      <c r="G36" s="114" t="s">
        <v>329</v>
      </c>
      <c r="H36" s="71"/>
    </row>
    <row r="37" spans="5:8" s="73" customFormat="1" x14ac:dyDescent="0.15">
      <c r="E37" s="71"/>
      <c r="F37" s="71"/>
      <c r="G37" s="71"/>
      <c r="H37" s="71"/>
    </row>
  </sheetData>
  <sheetProtection password="C7C3"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&amp;C&amp;"Arial,標準"II-5</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60" zoomScaleNormal="60" workbookViewId="0"/>
  </sheetViews>
  <sheetFormatPr defaultColWidth="9" defaultRowHeight="14.25" x14ac:dyDescent="0.15"/>
  <cols>
    <col min="1" max="1" width="2.5" style="16" customWidth="1"/>
    <col min="2" max="2" width="11.875" style="16" customWidth="1"/>
    <col min="3" max="3" width="12.625" style="16" customWidth="1"/>
    <col min="4" max="4" width="29" style="16" customWidth="1"/>
    <col min="5" max="5" width="11.25" style="16" customWidth="1"/>
    <col min="6" max="6" width="13.125" style="16" customWidth="1"/>
    <col min="7" max="7" width="11.5" style="16" customWidth="1"/>
    <col min="8" max="8" width="11.875" style="16" customWidth="1"/>
    <col min="9" max="9" width="62.625" style="16" customWidth="1"/>
    <col min="10" max="10" width="13.625" style="16" customWidth="1"/>
    <col min="11" max="11" width="11.625" style="16" customWidth="1"/>
    <col min="12" max="16384" width="9" style="16"/>
  </cols>
  <sheetData>
    <row r="1" spans="1:11" ht="18" customHeight="1" x14ac:dyDescent="0.15">
      <c r="K1" s="28" t="s">
        <v>164</v>
      </c>
    </row>
    <row r="2" spans="1:11" ht="18" customHeight="1" x14ac:dyDescent="0.15">
      <c r="K2" s="28" t="s">
        <v>34</v>
      </c>
    </row>
    <row r="3" spans="1:11" ht="27.75" customHeight="1" x14ac:dyDescent="0.15">
      <c r="A3" s="80" t="s">
        <v>33</v>
      </c>
      <c r="B3" s="29"/>
      <c r="C3" s="29"/>
      <c r="D3" s="29"/>
      <c r="E3" s="29"/>
      <c r="F3" s="29"/>
      <c r="G3" s="29"/>
      <c r="H3" s="29"/>
      <c r="I3" s="29"/>
      <c r="J3" s="29"/>
      <c r="K3" s="30"/>
    </row>
    <row r="5" spans="1:11" ht="15" customHeight="1" x14ac:dyDescent="0.15">
      <c r="A5" s="31" t="s">
        <v>58</v>
      </c>
      <c r="B5" s="31"/>
    </row>
    <row r="6" spans="1:11" ht="15" customHeight="1" x14ac:dyDescent="0.15">
      <c r="A6" s="31"/>
      <c r="B6" s="148" t="s">
        <v>35</v>
      </c>
      <c r="C6" s="148" t="s">
        <v>36</v>
      </c>
      <c r="D6" s="148" t="s">
        <v>37</v>
      </c>
      <c r="E6" s="148" t="s">
        <v>38</v>
      </c>
      <c r="F6" s="148" t="s">
        <v>39</v>
      </c>
      <c r="G6" s="148" t="s">
        <v>40</v>
      </c>
      <c r="H6" s="148" t="s">
        <v>41</v>
      </c>
      <c r="I6" s="148" t="s">
        <v>42</v>
      </c>
      <c r="J6" s="148" t="s">
        <v>43</v>
      </c>
      <c r="K6" s="148" t="s">
        <v>44</v>
      </c>
    </row>
    <row r="7" spans="1:11" s="32" customFormat="1" ht="30" customHeight="1" x14ac:dyDescent="0.15">
      <c r="B7" s="148" t="s">
        <v>45</v>
      </c>
      <c r="C7" s="148" t="s">
        <v>46</v>
      </c>
      <c r="D7" s="148" t="s">
        <v>47</v>
      </c>
      <c r="E7" s="148" t="s">
        <v>48</v>
      </c>
      <c r="F7" s="148" t="s">
        <v>49</v>
      </c>
      <c r="G7" s="148" t="s">
        <v>50</v>
      </c>
      <c r="H7" s="148" t="s">
        <v>51</v>
      </c>
      <c r="I7" s="148" t="s">
        <v>52</v>
      </c>
      <c r="J7" s="148" t="s">
        <v>53</v>
      </c>
      <c r="K7" s="148" t="s">
        <v>54</v>
      </c>
    </row>
    <row r="8" spans="1:11" ht="249.95" customHeight="1" x14ac:dyDescent="0.15">
      <c r="B8" s="23" t="s">
        <v>55</v>
      </c>
      <c r="C8" s="147" t="s">
        <v>14</v>
      </c>
      <c r="D8" s="147" t="s">
        <v>60</v>
      </c>
      <c r="E8" s="198">
        <f>2566855.2/1000</f>
        <v>2566.8552</v>
      </c>
      <c r="F8" s="83" t="s">
        <v>2</v>
      </c>
      <c r="G8" s="129" t="s">
        <v>69</v>
      </c>
      <c r="H8" s="129" t="s">
        <v>70</v>
      </c>
      <c r="I8" s="130" t="s">
        <v>141</v>
      </c>
      <c r="J8" s="130" t="s">
        <v>72</v>
      </c>
      <c r="K8" s="130"/>
    </row>
    <row r="9" spans="1:11" ht="300" customHeight="1" x14ac:dyDescent="0.15">
      <c r="B9" s="23" t="s">
        <v>56</v>
      </c>
      <c r="C9" s="147" t="s">
        <v>62</v>
      </c>
      <c r="D9" s="147" t="s">
        <v>63</v>
      </c>
      <c r="E9" s="146">
        <v>75879</v>
      </c>
      <c r="F9" s="83" t="s">
        <v>2</v>
      </c>
      <c r="G9" s="129" t="s">
        <v>95</v>
      </c>
      <c r="H9" s="129" t="s">
        <v>64</v>
      </c>
      <c r="I9" s="129" t="s">
        <v>142</v>
      </c>
      <c r="J9" s="130" t="s">
        <v>65</v>
      </c>
      <c r="K9" s="130"/>
    </row>
    <row r="10" spans="1:11" ht="51" customHeight="1" x14ac:dyDescent="0.15">
      <c r="B10" s="23" t="s">
        <v>57</v>
      </c>
      <c r="C10" s="147" t="s">
        <v>66</v>
      </c>
      <c r="D10" s="147" t="s">
        <v>67</v>
      </c>
      <c r="E10" s="143">
        <v>0</v>
      </c>
      <c r="F10" s="83" t="s">
        <v>68</v>
      </c>
      <c r="G10" s="129" t="s">
        <v>69</v>
      </c>
      <c r="H10" s="129" t="s">
        <v>70</v>
      </c>
      <c r="I10" s="130" t="s">
        <v>71</v>
      </c>
      <c r="J10" s="130" t="s">
        <v>72</v>
      </c>
      <c r="K10" s="130"/>
    </row>
    <row r="11" spans="1:11" ht="8.25" customHeight="1" x14ac:dyDescent="0.15"/>
    <row r="12" spans="1:11" ht="15" customHeight="1" x14ac:dyDescent="0.15">
      <c r="A12" s="31" t="s">
        <v>73</v>
      </c>
    </row>
    <row r="13" spans="1:11" ht="15" customHeight="1" x14ac:dyDescent="0.15">
      <c r="B13" s="148" t="s">
        <v>35</v>
      </c>
      <c r="C13" s="154" t="s">
        <v>36</v>
      </c>
      <c r="D13" s="154"/>
      <c r="E13" s="148" t="s">
        <v>37</v>
      </c>
      <c r="F13" s="148" t="s">
        <v>38</v>
      </c>
      <c r="G13" s="154" t="s">
        <v>39</v>
      </c>
      <c r="H13" s="154"/>
      <c r="I13" s="154"/>
      <c r="J13" s="154" t="s">
        <v>40</v>
      </c>
      <c r="K13" s="154"/>
    </row>
    <row r="14" spans="1:11" ht="30" customHeight="1" x14ac:dyDescent="0.15">
      <c r="B14" s="148" t="s">
        <v>46</v>
      </c>
      <c r="C14" s="154" t="s">
        <v>47</v>
      </c>
      <c r="D14" s="154"/>
      <c r="E14" s="148" t="s">
        <v>48</v>
      </c>
      <c r="F14" s="148" t="s">
        <v>49</v>
      </c>
      <c r="G14" s="154" t="s">
        <v>51</v>
      </c>
      <c r="H14" s="154"/>
      <c r="I14" s="154"/>
      <c r="J14" s="154" t="s">
        <v>54</v>
      </c>
      <c r="K14" s="154"/>
    </row>
    <row r="15" spans="1:11" ht="68.25" customHeight="1" x14ac:dyDescent="0.15">
      <c r="B15" s="83" t="s">
        <v>22</v>
      </c>
      <c r="C15" s="152" t="s">
        <v>149</v>
      </c>
      <c r="D15" s="152"/>
      <c r="E15" s="133">
        <v>0.81399999999999995</v>
      </c>
      <c r="F15" s="83" t="s">
        <v>21</v>
      </c>
      <c r="G15" s="153" t="s">
        <v>75</v>
      </c>
      <c r="H15" s="153"/>
      <c r="I15" s="153"/>
      <c r="J15" s="151"/>
      <c r="K15" s="151"/>
    </row>
    <row r="16" spans="1:11" ht="33" customHeight="1" x14ac:dyDescent="0.15">
      <c r="B16" s="83" t="s">
        <v>22</v>
      </c>
      <c r="C16" s="152" t="s">
        <v>150</v>
      </c>
      <c r="D16" s="152"/>
      <c r="E16" s="134">
        <v>0.8</v>
      </c>
      <c r="F16" s="83" t="s">
        <v>21</v>
      </c>
      <c r="G16" s="153" t="s">
        <v>76</v>
      </c>
      <c r="H16" s="153"/>
      <c r="I16" s="153"/>
      <c r="J16" s="151"/>
      <c r="K16" s="151"/>
    </row>
    <row r="17" spans="1:11" ht="51" customHeight="1" x14ac:dyDescent="0.15">
      <c r="B17" s="83" t="s">
        <v>77</v>
      </c>
      <c r="C17" s="152" t="s">
        <v>143</v>
      </c>
      <c r="D17" s="152"/>
      <c r="E17" s="145">
        <v>36.89</v>
      </c>
      <c r="F17" s="84" t="s">
        <v>15</v>
      </c>
      <c r="G17" s="153" t="s">
        <v>148</v>
      </c>
      <c r="H17" s="153"/>
      <c r="I17" s="153"/>
      <c r="J17" s="151"/>
      <c r="K17" s="151"/>
    </row>
    <row r="18" spans="1:11" ht="51" customHeight="1" x14ac:dyDescent="0.15">
      <c r="B18" s="83" t="s">
        <v>79</v>
      </c>
      <c r="C18" s="152" t="s">
        <v>144</v>
      </c>
      <c r="D18" s="152"/>
      <c r="E18" s="145">
        <v>6.07</v>
      </c>
      <c r="F18" s="84" t="s">
        <v>15</v>
      </c>
      <c r="G18" s="153" t="s">
        <v>148</v>
      </c>
      <c r="H18" s="153"/>
      <c r="I18" s="153"/>
      <c r="J18" s="151"/>
      <c r="K18" s="151"/>
    </row>
    <row r="19" spans="1:11" ht="33" customHeight="1" x14ac:dyDescent="0.15">
      <c r="B19" s="83" t="s">
        <v>29</v>
      </c>
      <c r="C19" s="152" t="s">
        <v>145</v>
      </c>
      <c r="D19" s="152"/>
      <c r="E19" s="131">
        <v>5.94</v>
      </c>
      <c r="F19" s="85" t="s">
        <v>8</v>
      </c>
      <c r="G19" s="153" t="s">
        <v>98</v>
      </c>
      <c r="H19" s="153"/>
      <c r="I19" s="153"/>
      <c r="J19" s="151"/>
      <c r="K19" s="151"/>
    </row>
    <row r="20" spans="1:11" ht="33" customHeight="1" x14ac:dyDescent="0.15">
      <c r="B20" s="83" t="s">
        <v>83</v>
      </c>
      <c r="C20" s="152" t="s">
        <v>146</v>
      </c>
      <c r="D20" s="152"/>
      <c r="E20" s="131">
        <v>5.99</v>
      </c>
      <c r="F20" s="85" t="s">
        <v>8</v>
      </c>
      <c r="G20" s="153" t="s">
        <v>148</v>
      </c>
      <c r="H20" s="153"/>
      <c r="I20" s="153"/>
      <c r="J20" s="151"/>
      <c r="K20" s="151"/>
    </row>
    <row r="21" spans="1:11" ht="33" customHeight="1" x14ac:dyDescent="0.15">
      <c r="B21" s="83" t="s">
        <v>84</v>
      </c>
      <c r="C21" s="152" t="s">
        <v>147</v>
      </c>
      <c r="D21" s="152"/>
      <c r="E21" s="132">
        <f>E20*((E17-E18+'MPS(calc_process) (4)'!F35+'MPS(calc_process) (4)'!F36)/(37-7+'MPS(calc_process) (4)'!F35+'MPS(calc_process) (4)'!F36))</f>
        <v>6.1388424242424247</v>
      </c>
      <c r="F21" s="85" t="s">
        <v>8</v>
      </c>
      <c r="G21" s="159" t="s">
        <v>85</v>
      </c>
      <c r="H21" s="159"/>
      <c r="I21" s="159"/>
      <c r="J21" s="151"/>
      <c r="K21" s="151"/>
    </row>
    <row r="22" spans="1:11" ht="21" customHeight="1" x14ac:dyDescent="0.15">
      <c r="B22" s="83" t="s">
        <v>86</v>
      </c>
      <c r="C22" s="152" t="s">
        <v>87</v>
      </c>
      <c r="D22" s="152"/>
      <c r="E22" s="144">
        <v>0</v>
      </c>
      <c r="F22" s="83" t="s">
        <v>88</v>
      </c>
      <c r="G22" s="153" t="s">
        <v>89</v>
      </c>
      <c r="H22" s="153"/>
      <c r="I22" s="153"/>
      <c r="J22" s="151"/>
      <c r="K22" s="151"/>
    </row>
    <row r="23" spans="1:11" ht="6.75" customHeight="1" x14ac:dyDescent="0.15"/>
    <row r="24" spans="1:11" ht="17.25" customHeight="1" x14ac:dyDescent="0.15">
      <c r="A24" s="33" t="s">
        <v>90</v>
      </c>
      <c r="B24" s="33"/>
    </row>
    <row r="25" spans="1:11" ht="17.25" customHeight="1" thickBot="1" x14ac:dyDescent="0.2">
      <c r="B25" s="158" t="s">
        <v>99</v>
      </c>
      <c r="C25" s="158"/>
      <c r="D25" s="76" t="s">
        <v>49</v>
      </c>
    </row>
    <row r="26" spans="1:11" ht="19.5" thickBot="1" x14ac:dyDescent="0.2">
      <c r="B26" s="156">
        <f>'MPS(calc_process) (4)'!G6</f>
        <v>69</v>
      </c>
      <c r="C26" s="157"/>
      <c r="D26" s="34" t="s">
        <v>30</v>
      </c>
    </row>
    <row r="27" spans="1:11" ht="20.100000000000001" customHeight="1" x14ac:dyDescent="0.15">
      <c r="B27" s="35"/>
      <c r="C27" s="35"/>
      <c r="F27" s="36"/>
      <c r="G27" s="36"/>
    </row>
    <row r="28" spans="1:11" ht="15" customHeight="1" x14ac:dyDescent="0.15">
      <c r="A28" s="31" t="s">
        <v>92</v>
      </c>
    </row>
    <row r="29" spans="1:11" ht="15" customHeight="1" x14ac:dyDescent="0.15">
      <c r="B29" s="15" t="s">
        <v>93</v>
      </c>
      <c r="C29" s="155" t="s">
        <v>94</v>
      </c>
      <c r="D29" s="155"/>
      <c r="E29" s="155"/>
      <c r="F29" s="155"/>
      <c r="G29" s="155"/>
      <c r="H29" s="155"/>
      <c r="I29" s="155"/>
      <c r="J29" s="37"/>
    </row>
    <row r="30" spans="1:11" ht="15" customHeight="1" x14ac:dyDescent="0.15">
      <c r="B30" s="15" t="s">
        <v>95</v>
      </c>
      <c r="C30" s="155" t="s">
        <v>96</v>
      </c>
      <c r="D30" s="155"/>
      <c r="E30" s="155"/>
      <c r="F30" s="155"/>
      <c r="G30" s="155"/>
      <c r="H30" s="155"/>
      <c r="I30" s="155"/>
      <c r="J30" s="37"/>
    </row>
    <row r="31" spans="1:11" ht="15" customHeight="1" x14ac:dyDescent="0.15">
      <c r="B31" s="15" t="s">
        <v>69</v>
      </c>
      <c r="C31" s="155" t="s">
        <v>97</v>
      </c>
      <c r="D31" s="155"/>
      <c r="E31" s="155"/>
      <c r="F31" s="155"/>
      <c r="G31" s="155"/>
      <c r="H31" s="155"/>
      <c r="I31" s="155"/>
      <c r="J31" s="37"/>
    </row>
  </sheetData>
  <sheetProtection password="C7C3" sheet="1" objects="1" scenarios="1" formatCells="0" formatRows="0"/>
  <mergeCells count="35">
    <mergeCell ref="B25:C25"/>
    <mergeCell ref="B26:C26"/>
    <mergeCell ref="C29:I29"/>
    <mergeCell ref="C30:I30"/>
    <mergeCell ref="C31:I31"/>
    <mergeCell ref="C21:D21"/>
    <mergeCell ref="G21:I21"/>
    <mergeCell ref="J21:K21"/>
    <mergeCell ref="C22:D22"/>
    <mergeCell ref="G22:I22"/>
    <mergeCell ref="J22:K22"/>
    <mergeCell ref="C19:D19"/>
    <mergeCell ref="G19:I19"/>
    <mergeCell ref="J19:K19"/>
    <mergeCell ref="C20:D20"/>
    <mergeCell ref="G20:I20"/>
    <mergeCell ref="J20:K20"/>
    <mergeCell ref="C17:D17"/>
    <mergeCell ref="G17:I17"/>
    <mergeCell ref="J17:K17"/>
    <mergeCell ref="C18:D18"/>
    <mergeCell ref="G18:I18"/>
    <mergeCell ref="J18:K18"/>
    <mergeCell ref="C15:D15"/>
    <mergeCell ref="G15:I15"/>
    <mergeCell ref="J15:K15"/>
    <mergeCell ref="C16:D16"/>
    <mergeCell ref="G16:I16"/>
    <mergeCell ref="J16:K16"/>
    <mergeCell ref="C13:D13"/>
    <mergeCell ref="G13:I13"/>
    <mergeCell ref="J13:K13"/>
    <mergeCell ref="C14:D14"/>
    <mergeCell ref="G14:I14"/>
    <mergeCell ref="J14:K14"/>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&amp;C&amp;"Arial,標準"II-1</oddFooter>
  </headerFooter>
  <rowBreaks count="1" manualBreakCount="1">
    <brk id="11" max="10"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7"/>
  <sheetViews>
    <sheetView showGridLines="0" view="pageBreakPreview" zoomScale="60" zoomScaleNormal="10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 (4)'!K1</f>
        <v>Monitoring Spreadsheet: JCM_ID_AM002_ver02.0</v>
      </c>
    </row>
    <row r="2" spans="1:11" ht="18" customHeight="1" x14ac:dyDescent="0.15">
      <c r="I2" s="74" t="str">
        <f>'MPS(input) (4)'!K2</f>
        <v>Sectoral scope: 03</v>
      </c>
    </row>
    <row r="3" spans="1:11" ht="27.75" customHeight="1" x14ac:dyDescent="0.15">
      <c r="A3" s="160" t="s">
        <v>331</v>
      </c>
      <c r="B3" s="160"/>
      <c r="C3" s="160"/>
      <c r="D3" s="160"/>
      <c r="E3" s="160"/>
      <c r="F3" s="160"/>
      <c r="G3" s="160"/>
      <c r="H3" s="160"/>
      <c r="I3" s="160"/>
    </row>
    <row r="4" spans="1:11" ht="11.25" customHeight="1" x14ac:dyDescent="0.15"/>
    <row r="5" spans="1:11" ht="18.75" customHeight="1" thickBot="1" x14ac:dyDescent="0.2">
      <c r="A5" s="93" t="s">
        <v>289</v>
      </c>
      <c r="B5" s="94"/>
      <c r="C5" s="94"/>
      <c r="D5" s="94"/>
      <c r="E5" s="95"/>
      <c r="F5" s="96" t="s">
        <v>290</v>
      </c>
      <c r="G5" s="97" t="s">
        <v>291</v>
      </c>
      <c r="H5" s="97" t="s">
        <v>292</v>
      </c>
      <c r="I5" s="98" t="s">
        <v>1</v>
      </c>
    </row>
    <row r="6" spans="1:11" ht="18.75" customHeight="1" thickBot="1" x14ac:dyDescent="0.2">
      <c r="A6" s="99"/>
      <c r="B6" s="43" t="s">
        <v>293</v>
      </c>
      <c r="C6" s="43"/>
      <c r="D6" s="44"/>
      <c r="E6" s="45"/>
      <c r="F6" s="12" t="s">
        <v>332</v>
      </c>
      <c r="G6" s="116">
        <f>ROUNDDOWN(G10-G20,0)</f>
        <v>69</v>
      </c>
      <c r="H6" s="9" t="s">
        <v>295</v>
      </c>
      <c r="I6" s="100" t="s">
        <v>296</v>
      </c>
    </row>
    <row r="7" spans="1:11" ht="18.75" customHeight="1" x14ac:dyDescent="0.15">
      <c r="A7" s="101" t="s">
        <v>297</v>
      </c>
      <c r="B7" s="57"/>
      <c r="C7" s="58"/>
      <c r="D7" s="59"/>
      <c r="E7" s="60"/>
      <c r="F7" s="61"/>
      <c r="G7" s="62"/>
      <c r="H7" s="61"/>
      <c r="I7" s="102"/>
      <c r="J7" s="77"/>
      <c r="K7" s="77"/>
    </row>
    <row r="8" spans="1:11" ht="33" customHeight="1" x14ac:dyDescent="0.15">
      <c r="A8" s="103"/>
      <c r="B8" s="166" t="s">
        <v>298</v>
      </c>
      <c r="C8" s="167"/>
      <c r="D8" s="167"/>
      <c r="E8" s="168"/>
      <c r="F8" s="10" t="s">
        <v>130</v>
      </c>
      <c r="G8" s="122">
        <f>'MPS(input) (4)'!E19</f>
        <v>5.94</v>
      </c>
      <c r="H8" s="123" t="s">
        <v>299</v>
      </c>
      <c r="I8" s="104" t="s">
        <v>300</v>
      </c>
    </row>
    <row r="9" spans="1:11" ht="18.75" customHeight="1" thickBot="1" x14ac:dyDescent="0.2">
      <c r="A9" s="101" t="s">
        <v>301</v>
      </c>
      <c r="B9" s="63"/>
      <c r="C9" s="69"/>
      <c r="D9" s="64"/>
      <c r="E9" s="64"/>
      <c r="F9" s="64"/>
      <c r="G9" s="65"/>
      <c r="H9" s="64"/>
      <c r="I9" s="105"/>
    </row>
    <row r="10" spans="1:11" ht="19.5" customHeight="1" thickBot="1" x14ac:dyDescent="0.2">
      <c r="A10" s="106"/>
      <c r="B10" s="46" t="s">
        <v>302</v>
      </c>
      <c r="C10" s="47"/>
      <c r="D10" s="48"/>
      <c r="E10" s="48"/>
      <c r="F10" s="115" t="s">
        <v>130</v>
      </c>
      <c r="G10" s="117">
        <f>(G16*G14*(G18/G17)*G12)+(G16*G15*(G18/G17)*G13)</f>
        <v>2159.3637968516632</v>
      </c>
      <c r="H10" s="9" t="s">
        <v>295</v>
      </c>
      <c r="I10" s="107" t="s">
        <v>303</v>
      </c>
    </row>
    <row r="11" spans="1:11" ht="18.75" customHeight="1" x14ac:dyDescent="0.15">
      <c r="A11" s="106"/>
      <c r="B11" s="49"/>
      <c r="C11" s="53" t="s">
        <v>304</v>
      </c>
      <c r="D11" s="54"/>
      <c r="E11" s="27"/>
      <c r="F11" s="11" t="s">
        <v>130</v>
      </c>
      <c r="G11" s="22"/>
      <c r="H11" s="18"/>
      <c r="I11" s="104"/>
    </row>
    <row r="12" spans="1:11" ht="18.75" customHeight="1" x14ac:dyDescent="0.15">
      <c r="A12" s="106"/>
      <c r="B12" s="49"/>
      <c r="C12" s="163"/>
      <c r="D12" s="54" t="s">
        <v>305</v>
      </c>
      <c r="E12" s="34"/>
      <c r="F12" s="10" t="s">
        <v>306</v>
      </c>
      <c r="G12" s="119">
        <f>'MPS(input) (4)'!E15</f>
        <v>0.81399999999999995</v>
      </c>
      <c r="H12" s="120" t="s">
        <v>307</v>
      </c>
      <c r="I12" s="104" t="s">
        <v>308</v>
      </c>
    </row>
    <row r="13" spans="1:11" ht="18.75" customHeight="1" x14ac:dyDescent="0.15">
      <c r="A13" s="106"/>
      <c r="B13" s="49"/>
      <c r="C13" s="163"/>
      <c r="D13" s="54" t="s">
        <v>309</v>
      </c>
      <c r="E13" s="34"/>
      <c r="F13" s="10" t="s">
        <v>306</v>
      </c>
      <c r="G13" s="121">
        <f>'MPS(input) (4)'!$E$16</f>
        <v>0.8</v>
      </c>
      <c r="H13" s="120" t="s">
        <v>307</v>
      </c>
      <c r="I13" s="104" t="s">
        <v>308</v>
      </c>
    </row>
    <row r="14" spans="1:11" ht="39" customHeight="1" x14ac:dyDescent="0.15">
      <c r="A14" s="106"/>
      <c r="B14" s="49"/>
      <c r="C14" s="163"/>
      <c r="D14" s="161" t="s">
        <v>310</v>
      </c>
      <c r="E14" s="162"/>
      <c r="F14" s="19" t="s">
        <v>130</v>
      </c>
      <c r="G14" s="13">
        <f>'MPS(input) (4)'!$E$9/('MPS(input) (4)'!$E$9+'MPS(input) (4)'!$E$10*'MPS(input) (4)'!$E$22/1000)</f>
        <v>1</v>
      </c>
      <c r="H14" s="10" t="s">
        <v>299</v>
      </c>
      <c r="I14" s="104" t="s">
        <v>299</v>
      </c>
    </row>
    <row r="15" spans="1:11" ht="39" customHeight="1" x14ac:dyDescent="0.15">
      <c r="A15" s="106"/>
      <c r="B15" s="49"/>
      <c r="C15" s="163"/>
      <c r="D15" s="161" t="s">
        <v>311</v>
      </c>
      <c r="E15" s="162"/>
      <c r="F15" s="19" t="s">
        <v>130</v>
      </c>
      <c r="G15" s="13">
        <f>1-G14</f>
        <v>0</v>
      </c>
      <c r="H15" s="10" t="s">
        <v>299</v>
      </c>
      <c r="I15" s="104" t="s">
        <v>299</v>
      </c>
    </row>
    <row r="16" spans="1:11" ht="18.75" customHeight="1" x14ac:dyDescent="0.15">
      <c r="A16" s="106"/>
      <c r="B16" s="49"/>
      <c r="C16" s="163"/>
      <c r="D16" s="54" t="s">
        <v>312</v>
      </c>
      <c r="E16" s="34"/>
      <c r="F16" s="19" t="s">
        <v>306</v>
      </c>
      <c r="G16" s="81">
        <f>'MPS(input) (4)'!E8</f>
        <v>2566.8552</v>
      </c>
      <c r="H16" s="25" t="s">
        <v>313</v>
      </c>
      <c r="I16" s="108" t="s">
        <v>314</v>
      </c>
    </row>
    <row r="17" spans="1:9" ht="39" customHeight="1" x14ac:dyDescent="0.15">
      <c r="A17" s="106"/>
      <c r="B17" s="46"/>
      <c r="C17" s="164"/>
      <c r="D17" s="161" t="s">
        <v>315</v>
      </c>
      <c r="E17" s="162"/>
      <c r="F17" s="10" t="s">
        <v>130</v>
      </c>
      <c r="G17" s="122">
        <f>'MPS(input) (4)'!E19</f>
        <v>5.94</v>
      </c>
      <c r="H17" s="123" t="s">
        <v>299</v>
      </c>
      <c r="I17" s="104" t="s">
        <v>300</v>
      </c>
    </row>
    <row r="18" spans="1:9" ht="39" customHeight="1" x14ac:dyDescent="0.15">
      <c r="A18" s="99"/>
      <c r="B18" s="44"/>
      <c r="C18" s="165"/>
      <c r="D18" s="161" t="s">
        <v>316</v>
      </c>
      <c r="E18" s="162"/>
      <c r="F18" s="10" t="s">
        <v>130</v>
      </c>
      <c r="G18" s="126">
        <f>'MPS(input) (4)'!E21</f>
        <v>6.1388424242424247</v>
      </c>
      <c r="H18" s="127" t="s">
        <v>299</v>
      </c>
      <c r="I18" s="108" t="s">
        <v>317</v>
      </c>
    </row>
    <row r="19" spans="1:9" ht="18.75" customHeight="1" thickBot="1" x14ac:dyDescent="0.2">
      <c r="A19" s="101" t="s">
        <v>318</v>
      </c>
      <c r="B19" s="66"/>
      <c r="C19" s="66"/>
      <c r="D19" s="66"/>
      <c r="E19" s="67"/>
      <c r="F19" s="68"/>
      <c r="G19" s="65"/>
      <c r="H19" s="68"/>
      <c r="I19" s="109"/>
    </row>
    <row r="20" spans="1:9" ht="18.75" customHeight="1" thickBot="1" x14ac:dyDescent="0.2">
      <c r="A20" s="103"/>
      <c r="B20" s="50" t="s">
        <v>319</v>
      </c>
      <c r="C20" s="50"/>
      <c r="D20" s="50"/>
      <c r="E20" s="51"/>
      <c r="F20" s="21" t="s">
        <v>130</v>
      </c>
      <c r="G20" s="118">
        <f>(G26*G22*G24)+(G26*G23*G25)</f>
        <v>2089.4201327999999</v>
      </c>
      <c r="H20" s="20" t="s">
        <v>280</v>
      </c>
      <c r="I20" s="104" t="s">
        <v>320</v>
      </c>
    </row>
    <row r="21" spans="1:9" ht="18.75" customHeight="1" x14ac:dyDescent="0.15">
      <c r="A21" s="103"/>
      <c r="B21" s="52"/>
      <c r="C21" s="55" t="s">
        <v>321</v>
      </c>
      <c r="D21" s="54"/>
      <c r="E21" s="34"/>
      <c r="F21" s="18" t="s">
        <v>130</v>
      </c>
      <c r="G21" s="22"/>
      <c r="H21" s="20"/>
      <c r="I21" s="104"/>
    </row>
    <row r="22" spans="1:9" ht="18.75" customHeight="1" x14ac:dyDescent="0.15">
      <c r="A22" s="103"/>
      <c r="B22" s="52"/>
      <c r="C22" s="56"/>
      <c r="D22" s="54" t="s">
        <v>305</v>
      </c>
      <c r="E22" s="34"/>
      <c r="F22" s="10" t="s">
        <v>306</v>
      </c>
      <c r="G22" s="119">
        <f>'MPS(input) (4)'!E15</f>
        <v>0.81399999999999995</v>
      </c>
      <c r="H22" s="120" t="s">
        <v>333</v>
      </c>
      <c r="I22" s="104" t="s">
        <v>334</v>
      </c>
    </row>
    <row r="23" spans="1:9" ht="18.75" customHeight="1" x14ac:dyDescent="0.15">
      <c r="A23" s="103"/>
      <c r="B23" s="52"/>
      <c r="C23" s="56"/>
      <c r="D23" s="54" t="s">
        <v>335</v>
      </c>
      <c r="E23" s="34"/>
      <c r="F23" s="10" t="s">
        <v>336</v>
      </c>
      <c r="G23" s="121">
        <f>'MPS(input) (4)'!$E$16</f>
        <v>0.8</v>
      </c>
      <c r="H23" s="120" t="s">
        <v>337</v>
      </c>
      <c r="I23" s="104" t="s">
        <v>338</v>
      </c>
    </row>
    <row r="24" spans="1:9" ht="39" customHeight="1" x14ac:dyDescent="0.15">
      <c r="A24" s="103"/>
      <c r="B24" s="52"/>
      <c r="C24" s="56"/>
      <c r="D24" s="161" t="s">
        <v>339</v>
      </c>
      <c r="E24" s="162"/>
      <c r="F24" s="19" t="s">
        <v>130</v>
      </c>
      <c r="G24" s="13">
        <f>'MPS(input) (4)'!$E$9/('MPS(input) (4)'!$E$9+'MPS(input) (4)'!$E$10*'MPS(input) (4)'!$E$22/1000)</f>
        <v>1</v>
      </c>
      <c r="H24" s="10" t="s">
        <v>340</v>
      </c>
      <c r="I24" s="104" t="s">
        <v>340</v>
      </c>
    </row>
    <row r="25" spans="1:9" ht="39" customHeight="1" x14ac:dyDescent="0.15">
      <c r="A25" s="103"/>
      <c r="B25" s="52"/>
      <c r="C25" s="56"/>
      <c r="D25" s="161" t="s">
        <v>341</v>
      </c>
      <c r="E25" s="162"/>
      <c r="F25" s="19" t="s">
        <v>130</v>
      </c>
      <c r="G25" s="13">
        <f>1-G24</f>
        <v>0</v>
      </c>
      <c r="H25" s="10" t="s">
        <v>342</v>
      </c>
      <c r="I25" s="104" t="s">
        <v>342</v>
      </c>
    </row>
    <row r="26" spans="1:9" ht="18.75" customHeight="1" x14ac:dyDescent="0.15">
      <c r="A26" s="86"/>
      <c r="B26" s="87"/>
      <c r="C26" s="88"/>
      <c r="D26" s="89" t="s">
        <v>343</v>
      </c>
      <c r="E26" s="90"/>
      <c r="F26" s="91" t="s">
        <v>336</v>
      </c>
      <c r="G26" s="124">
        <f>'MPS(input) (4)'!E8</f>
        <v>2566.8552</v>
      </c>
      <c r="H26" s="125" t="s">
        <v>344</v>
      </c>
      <c r="I26" s="92" t="s">
        <v>345</v>
      </c>
    </row>
    <row r="27" spans="1:9" x14ac:dyDescent="0.15">
      <c r="A27" s="71"/>
      <c r="B27" s="71"/>
      <c r="C27" s="71"/>
      <c r="D27" s="71"/>
      <c r="E27" s="71"/>
      <c r="F27" s="7"/>
      <c r="G27" s="6"/>
      <c r="H27" s="6"/>
      <c r="I27" s="3"/>
    </row>
    <row r="28" spans="1:9" ht="21.75" customHeight="1" x14ac:dyDescent="0.15">
      <c r="E28" s="71" t="s">
        <v>346</v>
      </c>
      <c r="F28" s="72"/>
    </row>
    <row r="29" spans="1:9" ht="21.75" customHeight="1" x14ac:dyDescent="0.15">
      <c r="E29" s="110" t="s">
        <v>347</v>
      </c>
      <c r="F29" s="111">
        <v>4.92</v>
      </c>
      <c r="G29" s="112" t="s">
        <v>348</v>
      </c>
    </row>
    <row r="30" spans="1:9" ht="21.75" customHeight="1" x14ac:dyDescent="0.15">
      <c r="E30" s="110" t="s">
        <v>349</v>
      </c>
      <c r="F30" s="113">
        <v>5.33</v>
      </c>
      <c r="G30" s="112" t="s">
        <v>348</v>
      </c>
      <c r="H30" s="71"/>
    </row>
    <row r="31" spans="1:9" ht="21.75" customHeight="1" x14ac:dyDescent="0.15">
      <c r="E31" s="110" t="s">
        <v>350</v>
      </c>
      <c r="F31" s="111">
        <v>5.59</v>
      </c>
      <c r="G31" s="112" t="s">
        <v>348</v>
      </c>
      <c r="H31" s="71"/>
    </row>
    <row r="32" spans="1:9" ht="21.75" customHeight="1" x14ac:dyDescent="0.15">
      <c r="E32" s="110" t="s">
        <v>351</v>
      </c>
      <c r="F32" s="111">
        <v>5.85</v>
      </c>
      <c r="G32" s="112" t="s">
        <v>348</v>
      </c>
      <c r="H32" s="71"/>
    </row>
    <row r="33" spans="5:8" s="73" customFormat="1" ht="21.75" customHeight="1" x14ac:dyDescent="0.15">
      <c r="E33" s="110" t="s">
        <v>352</v>
      </c>
      <c r="F33" s="111">
        <v>5.94</v>
      </c>
      <c r="G33" s="112" t="s">
        <v>348</v>
      </c>
      <c r="H33" s="71"/>
    </row>
    <row r="34" spans="5:8" s="73" customFormat="1" ht="21.75" customHeight="1" x14ac:dyDescent="0.15">
      <c r="E34" s="71"/>
      <c r="F34" s="17"/>
      <c r="G34" s="3"/>
      <c r="H34" s="71"/>
    </row>
    <row r="35" spans="5:8" s="73" customFormat="1" ht="21.75" customHeight="1" x14ac:dyDescent="0.15">
      <c r="E35" s="110" t="s">
        <v>353</v>
      </c>
      <c r="F35" s="113">
        <v>1.5</v>
      </c>
      <c r="G35" s="114" t="s">
        <v>354</v>
      </c>
      <c r="H35" s="71"/>
    </row>
    <row r="36" spans="5:8" s="73" customFormat="1" ht="21.75" customHeight="1" x14ac:dyDescent="0.15">
      <c r="E36" s="110" t="s">
        <v>355</v>
      </c>
      <c r="F36" s="113">
        <v>1.5</v>
      </c>
      <c r="G36" s="114" t="s">
        <v>354</v>
      </c>
      <c r="H36" s="71"/>
    </row>
    <row r="37" spans="5:8" s="73" customFormat="1" x14ac:dyDescent="0.15">
      <c r="E37" s="71"/>
      <c r="F37" s="71"/>
      <c r="G37" s="71"/>
      <c r="H37" s="71"/>
    </row>
  </sheetData>
  <sheetProtection password="C7C3"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&amp;C&amp;"Arial,標準"II-2</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78" customWidth="1"/>
    <col min="2" max="2" width="36.375" style="78" customWidth="1"/>
    <col min="3" max="3" width="49.125" style="78" customWidth="1"/>
    <col min="4" max="256" width="9" style="78"/>
    <col min="257" max="257" width="3.625" style="78" customWidth="1"/>
    <col min="258" max="258" width="36.375" style="78" customWidth="1"/>
    <col min="259" max="259" width="49.125" style="78" customWidth="1"/>
    <col min="260" max="512" width="9" style="78"/>
    <col min="513" max="513" width="3.625" style="78" customWidth="1"/>
    <col min="514" max="514" width="36.375" style="78" customWidth="1"/>
    <col min="515" max="515" width="49.125" style="78" customWidth="1"/>
    <col min="516" max="768" width="9" style="78"/>
    <col min="769" max="769" width="3.625" style="78" customWidth="1"/>
    <col min="770" max="770" width="36.375" style="78" customWidth="1"/>
    <col min="771" max="771" width="49.125" style="78" customWidth="1"/>
    <col min="772" max="1024" width="9" style="78"/>
    <col min="1025" max="1025" width="3.625" style="78" customWidth="1"/>
    <col min="1026" max="1026" width="36.375" style="78" customWidth="1"/>
    <col min="1027" max="1027" width="49.125" style="78" customWidth="1"/>
    <col min="1028" max="1280" width="9" style="78"/>
    <col min="1281" max="1281" width="3.625" style="78" customWidth="1"/>
    <col min="1282" max="1282" width="36.375" style="78" customWidth="1"/>
    <col min="1283" max="1283" width="49.125" style="78" customWidth="1"/>
    <col min="1284" max="1536" width="9" style="78"/>
    <col min="1537" max="1537" width="3.625" style="78" customWidth="1"/>
    <col min="1538" max="1538" width="36.375" style="78" customWidth="1"/>
    <col min="1539" max="1539" width="49.125" style="78" customWidth="1"/>
    <col min="1540" max="1792" width="9" style="78"/>
    <col min="1793" max="1793" width="3.625" style="78" customWidth="1"/>
    <col min="1794" max="1794" width="36.375" style="78" customWidth="1"/>
    <col min="1795" max="1795" width="49.125" style="78" customWidth="1"/>
    <col min="1796" max="2048" width="9" style="78"/>
    <col min="2049" max="2049" width="3.625" style="78" customWidth="1"/>
    <col min="2050" max="2050" width="36.375" style="78" customWidth="1"/>
    <col min="2051" max="2051" width="49.125" style="78" customWidth="1"/>
    <col min="2052" max="2304" width="9" style="78"/>
    <col min="2305" max="2305" width="3.625" style="78" customWidth="1"/>
    <col min="2306" max="2306" width="36.375" style="78" customWidth="1"/>
    <col min="2307" max="2307" width="49.125" style="78" customWidth="1"/>
    <col min="2308" max="2560" width="9" style="78"/>
    <col min="2561" max="2561" width="3.625" style="78" customWidth="1"/>
    <col min="2562" max="2562" width="36.375" style="78" customWidth="1"/>
    <col min="2563" max="2563" width="49.125" style="78" customWidth="1"/>
    <col min="2564" max="2816" width="9" style="78"/>
    <col min="2817" max="2817" width="3.625" style="78" customWidth="1"/>
    <col min="2818" max="2818" width="36.375" style="78" customWidth="1"/>
    <col min="2819" max="2819" width="49.125" style="78" customWidth="1"/>
    <col min="2820" max="3072" width="9" style="78"/>
    <col min="3073" max="3073" width="3.625" style="78" customWidth="1"/>
    <col min="3074" max="3074" width="36.375" style="78" customWidth="1"/>
    <col min="3075" max="3075" width="49.125" style="78" customWidth="1"/>
    <col min="3076" max="3328" width="9" style="78"/>
    <col min="3329" max="3329" width="3.625" style="78" customWidth="1"/>
    <col min="3330" max="3330" width="36.375" style="78" customWidth="1"/>
    <col min="3331" max="3331" width="49.125" style="78" customWidth="1"/>
    <col min="3332" max="3584" width="9" style="78"/>
    <col min="3585" max="3585" width="3.625" style="78" customWidth="1"/>
    <col min="3586" max="3586" width="36.375" style="78" customWidth="1"/>
    <col min="3587" max="3587" width="49.125" style="78" customWidth="1"/>
    <col min="3588" max="3840" width="9" style="78"/>
    <col min="3841" max="3841" width="3.625" style="78" customWidth="1"/>
    <col min="3842" max="3842" width="36.375" style="78" customWidth="1"/>
    <col min="3843" max="3843" width="49.125" style="78" customWidth="1"/>
    <col min="3844" max="4096" width="9" style="78"/>
    <col min="4097" max="4097" width="3.625" style="78" customWidth="1"/>
    <col min="4098" max="4098" width="36.375" style="78" customWidth="1"/>
    <col min="4099" max="4099" width="49.125" style="78" customWidth="1"/>
    <col min="4100" max="4352" width="9" style="78"/>
    <col min="4353" max="4353" width="3.625" style="78" customWidth="1"/>
    <col min="4354" max="4354" width="36.375" style="78" customWidth="1"/>
    <col min="4355" max="4355" width="49.125" style="78" customWidth="1"/>
    <col min="4356" max="4608" width="9" style="78"/>
    <col min="4609" max="4609" width="3.625" style="78" customWidth="1"/>
    <col min="4610" max="4610" width="36.375" style="78" customWidth="1"/>
    <col min="4611" max="4611" width="49.125" style="78" customWidth="1"/>
    <col min="4612" max="4864" width="9" style="78"/>
    <col min="4865" max="4865" width="3.625" style="78" customWidth="1"/>
    <col min="4866" max="4866" width="36.375" style="78" customWidth="1"/>
    <col min="4867" max="4867" width="49.125" style="78" customWidth="1"/>
    <col min="4868" max="5120" width="9" style="78"/>
    <col min="5121" max="5121" width="3.625" style="78" customWidth="1"/>
    <col min="5122" max="5122" width="36.375" style="78" customWidth="1"/>
    <col min="5123" max="5123" width="49.125" style="78" customWidth="1"/>
    <col min="5124" max="5376" width="9" style="78"/>
    <col min="5377" max="5377" width="3.625" style="78" customWidth="1"/>
    <col min="5378" max="5378" width="36.375" style="78" customWidth="1"/>
    <col min="5379" max="5379" width="49.125" style="78" customWidth="1"/>
    <col min="5380" max="5632" width="9" style="78"/>
    <col min="5633" max="5633" width="3.625" style="78" customWidth="1"/>
    <col min="5634" max="5634" width="36.375" style="78" customWidth="1"/>
    <col min="5635" max="5635" width="49.125" style="78" customWidth="1"/>
    <col min="5636" max="5888" width="9" style="78"/>
    <col min="5889" max="5889" width="3.625" style="78" customWidth="1"/>
    <col min="5890" max="5890" width="36.375" style="78" customWidth="1"/>
    <col min="5891" max="5891" width="49.125" style="78" customWidth="1"/>
    <col min="5892" max="6144" width="9" style="78"/>
    <col min="6145" max="6145" width="3.625" style="78" customWidth="1"/>
    <col min="6146" max="6146" width="36.375" style="78" customWidth="1"/>
    <col min="6147" max="6147" width="49.125" style="78" customWidth="1"/>
    <col min="6148" max="6400" width="9" style="78"/>
    <col min="6401" max="6401" width="3.625" style="78" customWidth="1"/>
    <col min="6402" max="6402" width="36.375" style="78" customWidth="1"/>
    <col min="6403" max="6403" width="49.125" style="78" customWidth="1"/>
    <col min="6404" max="6656" width="9" style="78"/>
    <col min="6657" max="6657" width="3.625" style="78" customWidth="1"/>
    <col min="6658" max="6658" width="36.375" style="78" customWidth="1"/>
    <col min="6659" max="6659" width="49.125" style="78" customWidth="1"/>
    <col min="6660" max="6912" width="9" style="78"/>
    <col min="6913" max="6913" width="3.625" style="78" customWidth="1"/>
    <col min="6914" max="6914" width="36.375" style="78" customWidth="1"/>
    <col min="6915" max="6915" width="49.125" style="78" customWidth="1"/>
    <col min="6916" max="7168" width="9" style="78"/>
    <col min="7169" max="7169" width="3.625" style="78" customWidth="1"/>
    <col min="7170" max="7170" width="36.375" style="78" customWidth="1"/>
    <col min="7171" max="7171" width="49.125" style="78" customWidth="1"/>
    <col min="7172" max="7424" width="9" style="78"/>
    <col min="7425" max="7425" width="3.625" style="78" customWidth="1"/>
    <col min="7426" max="7426" width="36.375" style="78" customWidth="1"/>
    <col min="7427" max="7427" width="49.125" style="78" customWidth="1"/>
    <col min="7428" max="7680" width="9" style="78"/>
    <col min="7681" max="7681" width="3.625" style="78" customWidth="1"/>
    <col min="7682" max="7682" width="36.375" style="78" customWidth="1"/>
    <col min="7683" max="7683" width="49.125" style="78" customWidth="1"/>
    <col min="7684" max="7936" width="9" style="78"/>
    <col min="7937" max="7937" width="3.625" style="78" customWidth="1"/>
    <col min="7938" max="7938" width="36.375" style="78" customWidth="1"/>
    <col min="7939" max="7939" width="49.125" style="78" customWidth="1"/>
    <col min="7940" max="8192" width="9" style="78"/>
    <col min="8193" max="8193" width="3.625" style="78" customWidth="1"/>
    <col min="8194" max="8194" width="36.375" style="78" customWidth="1"/>
    <col min="8195" max="8195" width="49.125" style="78" customWidth="1"/>
    <col min="8196" max="8448" width="9" style="78"/>
    <col min="8449" max="8449" width="3.625" style="78" customWidth="1"/>
    <col min="8450" max="8450" width="36.375" style="78" customWidth="1"/>
    <col min="8451" max="8451" width="49.125" style="78" customWidth="1"/>
    <col min="8452" max="8704" width="9" style="78"/>
    <col min="8705" max="8705" width="3.625" style="78" customWidth="1"/>
    <col min="8706" max="8706" width="36.375" style="78" customWidth="1"/>
    <col min="8707" max="8707" width="49.125" style="78" customWidth="1"/>
    <col min="8708" max="8960" width="9" style="78"/>
    <col min="8961" max="8961" width="3.625" style="78" customWidth="1"/>
    <col min="8962" max="8962" width="36.375" style="78" customWidth="1"/>
    <col min="8963" max="8963" width="49.125" style="78" customWidth="1"/>
    <col min="8964" max="9216" width="9" style="78"/>
    <col min="9217" max="9217" width="3.625" style="78" customWidth="1"/>
    <col min="9218" max="9218" width="36.375" style="78" customWidth="1"/>
    <col min="9219" max="9219" width="49.125" style="78" customWidth="1"/>
    <col min="9220" max="9472" width="9" style="78"/>
    <col min="9473" max="9473" width="3.625" style="78" customWidth="1"/>
    <col min="9474" max="9474" width="36.375" style="78" customWidth="1"/>
    <col min="9475" max="9475" width="49.125" style="78" customWidth="1"/>
    <col min="9476" max="9728" width="9" style="78"/>
    <col min="9729" max="9729" width="3.625" style="78" customWidth="1"/>
    <col min="9730" max="9730" width="36.375" style="78" customWidth="1"/>
    <col min="9731" max="9731" width="49.125" style="78" customWidth="1"/>
    <col min="9732" max="9984" width="9" style="78"/>
    <col min="9985" max="9985" width="3.625" style="78" customWidth="1"/>
    <col min="9986" max="9986" width="36.375" style="78" customWidth="1"/>
    <col min="9987" max="9987" width="49.125" style="78" customWidth="1"/>
    <col min="9988" max="10240" width="9" style="78"/>
    <col min="10241" max="10241" width="3.625" style="78" customWidth="1"/>
    <col min="10242" max="10242" width="36.375" style="78" customWidth="1"/>
    <col min="10243" max="10243" width="49.125" style="78" customWidth="1"/>
    <col min="10244" max="10496" width="9" style="78"/>
    <col min="10497" max="10497" width="3.625" style="78" customWidth="1"/>
    <col min="10498" max="10498" width="36.375" style="78" customWidth="1"/>
    <col min="10499" max="10499" width="49.125" style="78" customWidth="1"/>
    <col min="10500" max="10752" width="9" style="78"/>
    <col min="10753" max="10753" width="3.625" style="78" customWidth="1"/>
    <col min="10754" max="10754" width="36.375" style="78" customWidth="1"/>
    <col min="10755" max="10755" width="49.125" style="78" customWidth="1"/>
    <col min="10756" max="11008" width="9" style="78"/>
    <col min="11009" max="11009" width="3.625" style="78" customWidth="1"/>
    <col min="11010" max="11010" width="36.375" style="78" customWidth="1"/>
    <col min="11011" max="11011" width="49.125" style="78" customWidth="1"/>
    <col min="11012" max="11264" width="9" style="78"/>
    <col min="11265" max="11265" width="3.625" style="78" customWidth="1"/>
    <col min="11266" max="11266" width="36.375" style="78" customWidth="1"/>
    <col min="11267" max="11267" width="49.125" style="78" customWidth="1"/>
    <col min="11268" max="11520" width="9" style="78"/>
    <col min="11521" max="11521" width="3.625" style="78" customWidth="1"/>
    <col min="11522" max="11522" width="36.375" style="78" customWidth="1"/>
    <col min="11523" max="11523" width="49.125" style="78" customWidth="1"/>
    <col min="11524" max="11776" width="9" style="78"/>
    <col min="11777" max="11777" width="3.625" style="78" customWidth="1"/>
    <col min="11778" max="11778" width="36.375" style="78" customWidth="1"/>
    <col min="11779" max="11779" width="49.125" style="78" customWidth="1"/>
    <col min="11780" max="12032" width="9" style="78"/>
    <col min="12033" max="12033" width="3.625" style="78" customWidth="1"/>
    <col min="12034" max="12034" width="36.375" style="78" customWidth="1"/>
    <col min="12035" max="12035" width="49.125" style="78" customWidth="1"/>
    <col min="12036" max="12288" width="9" style="78"/>
    <col min="12289" max="12289" width="3.625" style="78" customWidth="1"/>
    <col min="12290" max="12290" width="36.375" style="78" customWidth="1"/>
    <col min="12291" max="12291" width="49.125" style="78" customWidth="1"/>
    <col min="12292" max="12544" width="9" style="78"/>
    <col min="12545" max="12545" width="3.625" style="78" customWidth="1"/>
    <col min="12546" max="12546" width="36.375" style="78" customWidth="1"/>
    <col min="12547" max="12547" width="49.125" style="78" customWidth="1"/>
    <col min="12548" max="12800" width="9" style="78"/>
    <col min="12801" max="12801" width="3.625" style="78" customWidth="1"/>
    <col min="12802" max="12802" width="36.375" style="78" customWidth="1"/>
    <col min="12803" max="12803" width="49.125" style="78" customWidth="1"/>
    <col min="12804" max="13056" width="9" style="78"/>
    <col min="13057" max="13057" width="3.625" style="78" customWidth="1"/>
    <col min="13058" max="13058" width="36.375" style="78" customWidth="1"/>
    <col min="13059" max="13059" width="49.125" style="78" customWidth="1"/>
    <col min="13060" max="13312" width="9" style="78"/>
    <col min="13313" max="13313" width="3.625" style="78" customWidth="1"/>
    <col min="13314" max="13314" width="36.375" style="78" customWidth="1"/>
    <col min="13315" max="13315" width="49.125" style="78" customWidth="1"/>
    <col min="13316" max="13568" width="9" style="78"/>
    <col min="13569" max="13569" width="3.625" style="78" customWidth="1"/>
    <col min="13570" max="13570" width="36.375" style="78" customWidth="1"/>
    <col min="13571" max="13571" width="49.125" style="78" customWidth="1"/>
    <col min="13572" max="13824" width="9" style="78"/>
    <col min="13825" max="13825" width="3.625" style="78" customWidth="1"/>
    <col min="13826" max="13826" width="36.375" style="78" customWidth="1"/>
    <col min="13827" max="13827" width="49.125" style="78" customWidth="1"/>
    <col min="13828" max="14080" width="9" style="78"/>
    <col min="14081" max="14081" width="3.625" style="78" customWidth="1"/>
    <col min="14082" max="14082" width="36.375" style="78" customWidth="1"/>
    <col min="14083" max="14083" width="49.125" style="78" customWidth="1"/>
    <col min="14084" max="14336" width="9" style="78"/>
    <col min="14337" max="14337" width="3.625" style="78" customWidth="1"/>
    <col min="14338" max="14338" width="36.375" style="78" customWidth="1"/>
    <col min="14339" max="14339" width="49.125" style="78" customWidth="1"/>
    <col min="14340" max="14592" width="9" style="78"/>
    <col min="14593" max="14593" width="3.625" style="78" customWidth="1"/>
    <col min="14594" max="14594" width="36.375" style="78" customWidth="1"/>
    <col min="14595" max="14595" width="49.125" style="78" customWidth="1"/>
    <col min="14596" max="14848" width="9" style="78"/>
    <col min="14849" max="14849" width="3.625" style="78" customWidth="1"/>
    <col min="14850" max="14850" width="36.375" style="78" customWidth="1"/>
    <col min="14851" max="14851" width="49.125" style="78" customWidth="1"/>
    <col min="14852" max="15104" width="9" style="78"/>
    <col min="15105" max="15105" width="3.625" style="78" customWidth="1"/>
    <col min="15106" max="15106" width="36.375" style="78" customWidth="1"/>
    <col min="15107" max="15107" width="49.125" style="78" customWidth="1"/>
    <col min="15108" max="15360" width="9" style="78"/>
    <col min="15361" max="15361" width="3.625" style="78" customWidth="1"/>
    <col min="15362" max="15362" width="36.375" style="78" customWidth="1"/>
    <col min="15363" max="15363" width="49.125" style="78" customWidth="1"/>
    <col min="15364" max="15616" width="9" style="78"/>
    <col min="15617" max="15617" width="3.625" style="78" customWidth="1"/>
    <col min="15618" max="15618" width="36.375" style="78" customWidth="1"/>
    <col min="15619" max="15619" width="49.125" style="78" customWidth="1"/>
    <col min="15620" max="15872" width="9" style="78"/>
    <col min="15873" max="15873" width="3.625" style="78" customWidth="1"/>
    <col min="15874" max="15874" width="36.375" style="78" customWidth="1"/>
    <col min="15875" max="15875" width="49.125" style="78" customWidth="1"/>
    <col min="15876" max="16128" width="9" style="78"/>
    <col min="16129" max="16129" width="3.625" style="78" customWidth="1"/>
    <col min="16130" max="16130" width="36.375" style="78" customWidth="1"/>
    <col min="16131" max="16131" width="49.125" style="78" customWidth="1"/>
    <col min="16132" max="16384" width="9" style="78"/>
  </cols>
  <sheetData>
    <row r="1" spans="1:3" ht="18" customHeight="1" x14ac:dyDescent="0.15">
      <c r="C1" s="74" t="str">
        <f>'MPS(input) (4)'!K1</f>
        <v>Monitoring Spreadsheet: JCM_ID_AM002_ver02.0</v>
      </c>
    </row>
    <row r="2" spans="1:3" ht="18" customHeight="1" x14ac:dyDescent="0.15">
      <c r="C2" s="74" t="str">
        <f>'MPS(input) (4)'!K2</f>
        <v>Sectoral scope: 03</v>
      </c>
    </row>
    <row r="3" spans="1:3" ht="24" customHeight="1" x14ac:dyDescent="0.15">
      <c r="A3" s="169" t="s">
        <v>356</v>
      </c>
      <c r="B3" s="169"/>
      <c r="C3" s="169"/>
    </row>
    <row r="5" spans="1:3" ht="21" customHeight="1" x14ac:dyDescent="0.15">
      <c r="B5" s="148" t="s">
        <v>101</v>
      </c>
      <c r="C5" s="148" t="s">
        <v>357</v>
      </c>
    </row>
    <row r="6" spans="1:3" ht="54" customHeight="1" x14ac:dyDescent="0.15">
      <c r="B6" s="79" t="s">
        <v>358</v>
      </c>
      <c r="C6" s="79" t="s">
        <v>359</v>
      </c>
    </row>
    <row r="7" spans="1:3" ht="54" customHeight="1" x14ac:dyDescent="0.15">
      <c r="B7" s="79" t="s">
        <v>360</v>
      </c>
      <c r="C7" s="79" t="s">
        <v>361</v>
      </c>
    </row>
    <row r="8" spans="1:3" ht="58.5" customHeight="1" x14ac:dyDescent="0.15">
      <c r="B8" s="79" t="s">
        <v>362</v>
      </c>
      <c r="C8" s="79" t="s">
        <v>363</v>
      </c>
    </row>
    <row r="9" spans="1:3" ht="54" customHeight="1" x14ac:dyDescent="0.15">
      <c r="B9" s="79" t="s">
        <v>364</v>
      </c>
      <c r="C9" s="79" t="s">
        <v>130</v>
      </c>
    </row>
    <row r="10" spans="1:3" ht="54" customHeight="1" x14ac:dyDescent="0.15">
      <c r="B10" s="79" t="s">
        <v>364</v>
      </c>
      <c r="C10" s="79" t="s">
        <v>130</v>
      </c>
    </row>
    <row r="11" spans="1:3" ht="54" customHeight="1" x14ac:dyDescent="0.15">
      <c r="B11" s="79" t="s">
        <v>364</v>
      </c>
      <c r="C11" s="79" t="s">
        <v>130</v>
      </c>
    </row>
    <row r="12" spans="1:3" ht="54" customHeight="1" x14ac:dyDescent="0.15">
      <c r="B12" s="79" t="s">
        <v>364</v>
      </c>
      <c r="C12" s="79" t="s">
        <v>130</v>
      </c>
    </row>
  </sheetData>
  <sheetProtection password="C7C3" sheet="1" objects="1" scenarios="1" formatCells="0" formatRows="0" insertRows="0"/>
  <mergeCells count="1">
    <mergeCell ref="A3:C3"/>
  </mergeCells>
  <phoneticPr fontId="16"/>
  <pageMargins left="0.70866141732283472" right="0.70866141732283472" top="0.74803149606299213" bottom="0.74803149606299213" header="0.31496062992125984" footer="0.31496062992125984"/>
  <pageSetup paperSize="9" scale="99" orientation="portrait" r:id="rId1"/>
  <headerFooter>
    <oddFooter>&amp;C&amp;"Arial,標準"II-3</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view="pageBreakPreview" zoomScale="60" zoomScaleNormal="60" workbookViewId="0"/>
  </sheetViews>
  <sheetFormatPr defaultColWidth="9" defaultRowHeight="14.25" x14ac:dyDescent="0.15"/>
  <cols>
    <col min="1" max="1" width="1.5" style="16" customWidth="1"/>
    <col min="2" max="2" width="11.125" style="16" customWidth="1"/>
    <col min="3" max="3" width="11.375" style="16" customWidth="1"/>
    <col min="4" max="4" width="12.125" style="16" customWidth="1"/>
    <col min="5" max="5" width="15.75" style="16" customWidth="1"/>
    <col min="6" max="6" width="11.5" style="16" customWidth="1"/>
    <col min="7" max="7" width="13.25" style="16" customWidth="1"/>
    <col min="8" max="8" width="12.875" style="16" customWidth="1"/>
    <col min="9" max="9" width="15.375" style="16" customWidth="1"/>
    <col min="10" max="10" width="58.625" style="16" customWidth="1"/>
    <col min="11" max="11" width="13.125" style="16" customWidth="1"/>
    <col min="12" max="12" width="11.875" style="16" customWidth="1"/>
    <col min="13" max="16384" width="9" style="16"/>
  </cols>
  <sheetData>
    <row r="1" spans="1:12" ht="18" customHeight="1" x14ac:dyDescent="0.15">
      <c r="L1" s="74" t="str">
        <f>'MPS(input) (4)'!K1</f>
        <v>Monitoring Spreadsheet: JCM_ID_AM002_ver02.0</v>
      </c>
    </row>
    <row r="2" spans="1:12" ht="18" customHeight="1" x14ac:dyDescent="0.15">
      <c r="L2" s="74" t="str">
        <f>'MPS(input) (4)'!K2</f>
        <v>Sectoral scope: 03</v>
      </c>
    </row>
    <row r="3" spans="1:12" ht="27.75" customHeight="1" x14ac:dyDescent="0.15">
      <c r="A3" s="80" t="s">
        <v>365</v>
      </c>
      <c r="B3" s="29"/>
      <c r="C3" s="29"/>
      <c r="D3" s="29"/>
      <c r="E3" s="29"/>
      <c r="F3" s="29"/>
      <c r="G3" s="29"/>
      <c r="H3" s="29"/>
      <c r="I3" s="29"/>
      <c r="J3" s="29"/>
      <c r="K3" s="30"/>
      <c r="L3" s="30"/>
    </row>
    <row r="4" spans="1:12" ht="14.25" customHeight="1" x14ac:dyDescent="0.15"/>
    <row r="5" spans="1:12" ht="15" customHeight="1" x14ac:dyDescent="0.15">
      <c r="A5" s="31" t="s">
        <v>366</v>
      </c>
      <c r="B5" s="31"/>
    </row>
    <row r="6" spans="1:12" ht="15" customHeight="1" x14ac:dyDescent="0.15">
      <c r="A6" s="31"/>
      <c r="B6" s="140" t="s">
        <v>35</v>
      </c>
      <c r="C6" s="140" t="s">
        <v>367</v>
      </c>
      <c r="D6" s="149" t="s">
        <v>368</v>
      </c>
      <c r="E6" s="148" t="s">
        <v>369</v>
      </c>
      <c r="F6" s="148" t="s">
        <v>370</v>
      </c>
      <c r="G6" s="148" t="s">
        <v>371</v>
      </c>
      <c r="H6" s="148" t="s">
        <v>372</v>
      </c>
      <c r="I6" s="148" t="s">
        <v>373</v>
      </c>
      <c r="J6" s="148" t="s">
        <v>374</v>
      </c>
      <c r="K6" s="148" t="s">
        <v>375</v>
      </c>
      <c r="L6" s="148" t="s">
        <v>376</v>
      </c>
    </row>
    <row r="7" spans="1:12" s="32" customFormat="1" ht="30" customHeight="1" x14ac:dyDescent="0.15">
      <c r="B7" s="140" t="s">
        <v>377</v>
      </c>
      <c r="C7" s="140" t="s">
        <v>45</v>
      </c>
      <c r="D7" s="149" t="s">
        <v>46</v>
      </c>
      <c r="E7" s="148" t="s">
        <v>47</v>
      </c>
      <c r="F7" s="148" t="s">
        <v>378</v>
      </c>
      <c r="G7" s="148" t="s">
        <v>49</v>
      </c>
      <c r="H7" s="148" t="s">
        <v>50</v>
      </c>
      <c r="I7" s="148" t="s">
        <v>51</v>
      </c>
      <c r="J7" s="148" t="s">
        <v>52</v>
      </c>
      <c r="K7" s="148" t="s">
        <v>53</v>
      </c>
      <c r="L7" s="148" t="s">
        <v>54</v>
      </c>
    </row>
    <row r="8" spans="1:12" ht="243.75" customHeight="1" x14ac:dyDescent="0.15">
      <c r="B8" s="141"/>
      <c r="C8" s="142" t="s">
        <v>55</v>
      </c>
      <c r="D8" s="150" t="s">
        <v>345</v>
      </c>
      <c r="E8" s="147" t="s">
        <v>379</v>
      </c>
      <c r="F8" s="128"/>
      <c r="G8" s="83" t="s">
        <v>344</v>
      </c>
      <c r="H8" s="129" t="s">
        <v>380</v>
      </c>
      <c r="I8" s="129" t="s">
        <v>381</v>
      </c>
      <c r="J8" s="130" t="s">
        <v>382</v>
      </c>
      <c r="K8" s="130" t="s">
        <v>383</v>
      </c>
      <c r="L8" s="130"/>
    </row>
    <row r="9" spans="1:12" ht="308.25" customHeight="1" x14ac:dyDescent="0.15">
      <c r="B9" s="141"/>
      <c r="C9" s="142" t="s">
        <v>56</v>
      </c>
      <c r="D9" s="150" t="s">
        <v>384</v>
      </c>
      <c r="E9" s="147" t="s">
        <v>385</v>
      </c>
      <c r="F9" s="128"/>
      <c r="G9" s="83" t="s">
        <v>344</v>
      </c>
      <c r="H9" s="129" t="s">
        <v>380</v>
      </c>
      <c r="I9" s="129" t="s">
        <v>386</v>
      </c>
      <c r="J9" s="130" t="s">
        <v>387</v>
      </c>
      <c r="K9" s="130" t="s">
        <v>388</v>
      </c>
      <c r="L9" s="130"/>
    </row>
    <row r="10" spans="1:12" ht="80.25" customHeight="1" x14ac:dyDescent="0.15">
      <c r="B10" s="141"/>
      <c r="C10" s="142" t="s">
        <v>57</v>
      </c>
      <c r="D10" s="150" t="s">
        <v>389</v>
      </c>
      <c r="E10" s="147" t="s">
        <v>390</v>
      </c>
      <c r="F10" s="128"/>
      <c r="G10" s="83" t="s">
        <v>391</v>
      </c>
      <c r="H10" s="129" t="s">
        <v>380</v>
      </c>
      <c r="I10" s="129" t="s">
        <v>381</v>
      </c>
      <c r="J10" s="130" t="s">
        <v>392</v>
      </c>
      <c r="K10" s="130" t="s">
        <v>383</v>
      </c>
      <c r="L10" s="130"/>
    </row>
    <row r="11" spans="1:12" ht="8.25" customHeight="1" x14ac:dyDescent="0.15"/>
    <row r="12" spans="1:12" ht="20.100000000000001" customHeight="1" x14ac:dyDescent="0.15">
      <c r="A12" s="31" t="s">
        <v>393</v>
      </c>
    </row>
    <row r="13" spans="1:12" ht="20.100000000000001" customHeight="1" x14ac:dyDescent="0.15">
      <c r="B13" s="154" t="s">
        <v>35</v>
      </c>
      <c r="C13" s="154"/>
      <c r="D13" s="154" t="s">
        <v>36</v>
      </c>
      <c r="E13" s="154"/>
      <c r="F13" s="148" t="s">
        <v>37</v>
      </c>
      <c r="G13" s="148" t="s">
        <v>38</v>
      </c>
      <c r="H13" s="187" t="s">
        <v>39</v>
      </c>
      <c r="I13" s="188"/>
      <c r="J13" s="189"/>
      <c r="K13" s="187" t="s">
        <v>40</v>
      </c>
      <c r="L13" s="189"/>
    </row>
    <row r="14" spans="1:12" ht="39" customHeight="1" x14ac:dyDescent="0.15">
      <c r="B14" s="154" t="s">
        <v>46</v>
      </c>
      <c r="C14" s="154"/>
      <c r="D14" s="154" t="s">
        <v>47</v>
      </c>
      <c r="E14" s="154"/>
      <c r="F14" s="148" t="s">
        <v>48</v>
      </c>
      <c r="G14" s="148" t="s">
        <v>49</v>
      </c>
      <c r="H14" s="187" t="s">
        <v>51</v>
      </c>
      <c r="I14" s="188"/>
      <c r="J14" s="189"/>
      <c r="K14" s="187" t="s">
        <v>54</v>
      </c>
      <c r="L14" s="189"/>
    </row>
    <row r="15" spans="1:12" ht="81" customHeight="1" x14ac:dyDescent="0.15">
      <c r="B15" s="185" t="s">
        <v>394</v>
      </c>
      <c r="C15" s="186"/>
      <c r="D15" s="183" t="s">
        <v>395</v>
      </c>
      <c r="E15" s="184"/>
      <c r="F15" s="135">
        <f>'MPS(input) (4)'!E15</f>
        <v>0.81399999999999995</v>
      </c>
      <c r="G15" s="83" t="s">
        <v>396</v>
      </c>
      <c r="H15" s="190" t="str">
        <f>'MPS(input) (4)'!G15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91"/>
      <c r="J15" s="192"/>
      <c r="K15" s="194" t="str">
        <f>IF('MPS(input) (4)'!J15&gt;0,'MPS(input) (4)'!J15,"")</f>
        <v/>
      </c>
      <c r="L15" s="195"/>
    </row>
    <row r="16" spans="1:12" ht="63" customHeight="1" x14ac:dyDescent="0.15">
      <c r="B16" s="173" t="s">
        <v>397</v>
      </c>
      <c r="C16" s="174"/>
      <c r="D16" s="175" t="s">
        <v>398</v>
      </c>
      <c r="E16" s="176"/>
      <c r="F16" s="136">
        <f>'MPS(input) (4)'!E16</f>
        <v>0.8</v>
      </c>
      <c r="G16" s="83" t="s">
        <v>396</v>
      </c>
      <c r="H16" s="175" t="str">
        <f>'MPS(input) (4)'!G16</f>
        <v>CDM approved small scale methodology: AMS-I.A</v>
      </c>
      <c r="I16" s="193"/>
      <c r="J16" s="176"/>
      <c r="K16" s="196" t="str">
        <f>IF('MPS(input) (4)'!J16&gt;0,'MPS(input) (4)'!J16,"")</f>
        <v/>
      </c>
      <c r="L16" s="197"/>
    </row>
    <row r="17" spans="1:12" ht="64.5" customHeight="1" x14ac:dyDescent="0.15">
      <c r="B17" s="173" t="s">
        <v>399</v>
      </c>
      <c r="C17" s="174"/>
      <c r="D17" s="175" t="s">
        <v>400</v>
      </c>
      <c r="E17" s="176"/>
      <c r="F17" s="137">
        <f>'MPS(input) (4)'!E17</f>
        <v>36.89</v>
      </c>
      <c r="G17" s="84" t="s">
        <v>354</v>
      </c>
      <c r="H17" s="175" t="str">
        <f>'MPS(input) (4)'!G17</f>
        <v>Specifications of project chiller i prepared for the quotation or factory acceptance test data by manufacturer</v>
      </c>
      <c r="I17" s="193"/>
      <c r="J17" s="176"/>
      <c r="K17" s="196" t="str">
        <f>IF('MPS(input) (4)'!J17&gt;0,'MPS(input) (4)'!J17,"")</f>
        <v/>
      </c>
      <c r="L17" s="197"/>
    </row>
    <row r="18" spans="1:12" ht="64.5" customHeight="1" x14ac:dyDescent="0.15">
      <c r="B18" s="173" t="s">
        <v>401</v>
      </c>
      <c r="C18" s="174"/>
      <c r="D18" s="175" t="s">
        <v>402</v>
      </c>
      <c r="E18" s="176"/>
      <c r="F18" s="137">
        <f>'MPS(input) (4)'!E18</f>
        <v>6.07</v>
      </c>
      <c r="G18" s="84" t="s">
        <v>354</v>
      </c>
      <c r="H18" s="175" t="str">
        <f>'MPS(input) (4)'!G18</f>
        <v>Specifications of project chiller i prepared for the quotation or factory acceptance test data by manufacturer</v>
      </c>
      <c r="I18" s="193"/>
      <c r="J18" s="176"/>
      <c r="K18" s="196" t="str">
        <f>IF('MPS(input) (4)'!J18&gt;0,'MPS(input) (4)'!J18,"")</f>
        <v/>
      </c>
      <c r="L18" s="197"/>
    </row>
    <row r="19" spans="1:12" ht="63" customHeight="1" x14ac:dyDescent="0.15">
      <c r="B19" s="173" t="s">
        <v>403</v>
      </c>
      <c r="C19" s="174"/>
      <c r="D19" s="175" t="s">
        <v>404</v>
      </c>
      <c r="E19" s="176"/>
      <c r="F19" s="81">
        <f>'MPS(input) (4)'!E19</f>
        <v>5.94</v>
      </c>
      <c r="G19" s="85" t="s">
        <v>405</v>
      </c>
      <c r="H19" s="175" t="str">
        <f>'MPS(input) (4)'!G19</f>
        <v>Selected from the default values set in the methodology</v>
      </c>
      <c r="I19" s="193"/>
      <c r="J19" s="176"/>
      <c r="K19" s="196" t="str">
        <f>IF('MPS(input) (4)'!J19&gt;0,'MPS(input) (4)'!J19,"")</f>
        <v/>
      </c>
      <c r="L19" s="197"/>
    </row>
    <row r="20" spans="1:12" ht="48" customHeight="1" x14ac:dyDescent="0.15">
      <c r="B20" s="173" t="s">
        <v>406</v>
      </c>
      <c r="C20" s="174"/>
      <c r="D20" s="175" t="s">
        <v>407</v>
      </c>
      <c r="E20" s="176"/>
      <c r="F20" s="81">
        <f>'MPS(input) (4)'!E20</f>
        <v>5.99</v>
      </c>
      <c r="G20" s="85" t="s">
        <v>408</v>
      </c>
      <c r="H20" s="175" t="str">
        <f>'MPS(input) (4)'!G20</f>
        <v>Specifications of project chiller i prepared for the quotation or factory acceptance test data by manufacturer</v>
      </c>
      <c r="I20" s="193"/>
      <c r="J20" s="176"/>
      <c r="K20" s="196" t="str">
        <f>IF('MPS(input) (4)'!J20&gt;0,'MPS(input) (4)'!J20,"")</f>
        <v/>
      </c>
      <c r="L20" s="197"/>
    </row>
    <row r="21" spans="1:12" ht="63" customHeight="1" x14ac:dyDescent="0.15">
      <c r="B21" s="173" t="s">
        <v>409</v>
      </c>
      <c r="C21" s="174"/>
      <c r="D21" s="175" t="s">
        <v>410</v>
      </c>
      <c r="E21" s="176"/>
      <c r="F21" s="81">
        <f>'MPS(input) (4)'!E21</f>
        <v>6.1388424242424247</v>
      </c>
      <c r="G21" s="85" t="s">
        <v>411</v>
      </c>
      <c r="H21" s="175" t="s">
        <v>412</v>
      </c>
      <c r="I21" s="193"/>
      <c r="J21" s="176"/>
      <c r="K21" s="196" t="str">
        <f>IF('MPS(input) (4)'!J21&gt;0,'MPS(input) (4)'!J21,"")</f>
        <v/>
      </c>
      <c r="L21" s="197"/>
    </row>
    <row r="22" spans="1:12" ht="27" customHeight="1" x14ac:dyDescent="0.15">
      <c r="B22" s="173" t="s">
        <v>413</v>
      </c>
      <c r="C22" s="174"/>
      <c r="D22" s="175" t="s">
        <v>414</v>
      </c>
      <c r="E22" s="176"/>
      <c r="F22" s="82">
        <f>'MPS(input) (4)'!E22</f>
        <v>0</v>
      </c>
      <c r="G22" s="83" t="s">
        <v>415</v>
      </c>
      <c r="H22" s="175" t="str">
        <f>'MPS(input) (4)'!G22</f>
        <v>Specification of generator for captive electricity</v>
      </c>
      <c r="I22" s="193"/>
      <c r="J22" s="176"/>
      <c r="K22" s="196" t="str">
        <f>IF('MPS(input) (4)'!J22&gt;0,'MPS(input) (4)'!J22,"")</f>
        <v/>
      </c>
      <c r="L22" s="197"/>
    </row>
    <row r="23" spans="1:12" ht="6.75" customHeight="1" x14ac:dyDescent="0.15"/>
    <row r="24" spans="1:12" ht="18.75" customHeight="1" x14ac:dyDescent="0.15">
      <c r="A24" s="33" t="s">
        <v>416</v>
      </c>
      <c r="B24" s="33"/>
    </row>
    <row r="25" spans="1:12" ht="17.25" thickBot="1" x14ac:dyDescent="0.2">
      <c r="B25" s="179" t="s">
        <v>417</v>
      </c>
      <c r="C25" s="180"/>
      <c r="D25" s="158" t="s">
        <v>99</v>
      </c>
      <c r="E25" s="158"/>
      <c r="F25" s="76" t="s">
        <v>49</v>
      </c>
    </row>
    <row r="26" spans="1:12" ht="19.5" thickBot="1" x14ac:dyDescent="0.2">
      <c r="B26" s="181"/>
      <c r="C26" s="182"/>
      <c r="D26" s="177" t="e">
        <f>'MRS(calc_process) (4)'!G6</f>
        <v>#DIV/0!</v>
      </c>
      <c r="E26" s="178"/>
      <c r="F26" s="34" t="s">
        <v>418</v>
      </c>
    </row>
    <row r="27" spans="1:12" ht="20.100000000000001" customHeight="1" x14ac:dyDescent="0.15">
      <c r="B27" s="35"/>
      <c r="C27" s="35"/>
      <c r="F27" s="36"/>
      <c r="G27" s="36"/>
    </row>
    <row r="28" spans="1:12" ht="15" customHeight="1" x14ac:dyDescent="0.15">
      <c r="A28" s="31" t="s">
        <v>419</v>
      </c>
    </row>
    <row r="29" spans="1:12" ht="15" customHeight="1" x14ac:dyDescent="0.15">
      <c r="B29" s="15" t="s">
        <v>420</v>
      </c>
      <c r="C29" s="170" t="s">
        <v>421</v>
      </c>
      <c r="D29" s="171"/>
      <c r="E29" s="171"/>
      <c r="F29" s="171"/>
      <c r="G29" s="171"/>
      <c r="H29" s="171"/>
      <c r="I29" s="171"/>
      <c r="J29" s="172"/>
    </row>
    <row r="30" spans="1:12" ht="15" customHeight="1" x14ac:dyDescent="0.15">
      <c r="B30" s="15" t="s">
        <v>422</v>
      </c>
      <c r="C30" s="170" t="s">
        <v>423</v>
      </c>
      <c r="D30" s="171"/>
      <c r="E30" s="171"/>
      <c r="F30" s="171"/>
      <c r="G30" s="171"/>
      <c r="H30" s="171"/>
      <c r="I30" s="171"/>
      <c r="J30" s="172"/>
    </row>
    <row r="31" spans="1:12" ht="15" customHeight="1" x14ac:dyDescent="0.15">
      <c r="B31" s="15" t="s">
        <v>380</v>
      </c>
      <c r="C31" s="170" t="s">
        <v>424</v>
      </c>
      <c r="D31" s="171"/>
      <c r="E31" s="171"/>
      <c r="F31" s="171"/>
      <c r="G31" s="171"/>
      <c r="H31" s="171"/>
      <c r="I31" s="171"/>
      <c r="J31" s="172"/>
    </row>
  </sheetData>
  <sheetProtection password="C7C3" sheet="1" objects="1" scenarios="1" formatCells="0" formatRows="0"/>
  <mergeCells count="47">
    <mergeCell ref="C31:J31"/>
    <mergeCell ref="B25:C25"/>
    <mergeCell ref="D25:E25"/>
    <mergeCell ref="B26:C26"/>
    <mergeCell ref="D26:E26"/>
    <mergeCell ref="C29:J29"/>
    <mergeCell ref="C30:J30"/>
    <mergeCell ref="B21:C21"/>
    <mergeCell ref="D21:E21"/>
    <mergeCell ref="H21:J21"/>
    <mergeCell ref="K21:L21"/>
    <mergeCell ref="B22:C22"/>
    <mergeCell ref="D22:E22"/>
    <mergeCell ref="H22:J22"/>
    <mergeCell ref="K22:L22"/>
    <mergeCell ref="B19:C19"/>
    <mergeCell ref="D19:E19"/>
    <mergeCell ref="H19:J19"/>
    <mergeCell ref="K19:L19"/>
    <mergeCell ref="B20:C20"/>
    <mergeCell ref="D20:E20"/>
    <mergeCell ref="H20:J20"/>
    <mergeCell ref="K20:L20"/>
    <mergeCell ref="B17:C17"/>
    <mergeCell ref="D17:E17"/>
    <mergeCell ref="H17:J17"/>
    <mergeCell ref="K17:L17"/>
    <mergeCell ref="B18:C18"/>
    <mergeCell ref="D18:E18"/>
    <mergeCell ref="H18:J18"/>
    <mergeCell ref="K18:L18"/>
    <mergeCell ref="B15:C15"/>
    <mergeCell ref="D15:E15"/>
    <mergeCell ref="H15:J15"/>
    <mergeCell ref="K15:L15"/>
    <mergeCell ref="B16:C16"/>
    <mergeCell ref="D16:E16"/>
    <mergeCell ref="H16:J16"/>
    <mergeCell ref="K16:L16"/>
    <mergeCell ref="B13:C13"/>
    <mergeCell ref="D13:E13"/>
    <mergeCell ref="H13:J13"/>
    <mergeCell ref="K13:L13"/>
    <mergeCell ref="B14:C14"/>
    <mergeCell ref="D14:E14"/>
    <mergeCell ref="H14:J14"/>
    <mergeCell ref="K14:L14"/>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&amp;C&amp;"Arial,標準"II-4</oddFooter>
  </headerFooter>
  <rowBreaks count="1" manualBreakCount="1">
    <brk id="11" max="1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7"/>
  <sheetViews>
    <sheetView showGridLines="0" view="pageBreakPreview" zoomScale="60" zoomScaleNormal="100" workbookViewId="0"/>
  </sheetViews>
  <sheetFormatPr defaultColWidth="9" defaultRowHeight="14.25" x14ac:dyDescent="0.15"/>
  <cols>
    <col min="1" max="4" width="3.625" style="1" customWidth="1"/>
    <col min="5" max="5" width="47.125" style="1" customWidth="1"/>
    <col min="6" max="7" width="12.625" style="1" customWidth="1"/>
    <col min="8" max="8" width="14.625" style="1" customWidth="1"/>
    <col min="9" max="9" width="12.75" style="5" customWidth="1"/>
    <col min="10" max="16384" width="9" style="1"/>
  </cols>
  <sheetData>
    <row r="1" spans="1:11" ht="18" customHeight="1" x14ac:dyDescent="0.15">
      <c r="I1" s="8" t="str">
        <f>'MPS(input)'!K1</f>
        <v>Monitoring Spreadsheet: JCM_ID_AM002_ver02.0</v>
      </c>
    </row>
    <row r="2" spans="1:11" s="40" customFormat="1" ht="18" customHeight="1" x14ac:dyDescent="0.15">
      <c r="I2" s="41" t="str">
        <f>'MPS(input)'!K2</f>
        <v>Sectoral scope: 03</v>
      </c>
    </row>
    <row r="3" spans="1:11" ht="27.75" customHeight="1" x14ac:dyDescent="0.15">
      <c r="A3" s="160" t="s">
        <v>156</v>
      </c>
      <c r="B3" s="160"/>
      <c r="C3" s="160"/>
      <c r="D3" s="160"/>
      <c r="E3" s="160"/>
      <c r="F3" s="160"/>
      <c r="G3" s="160"/>
      <c r="H3" s="160"/>
      <c r="I3" s="160"/>
    </row>
    <row r="4" spans="1:11" ht="11.25" customHeight="1" x14ac:dyDescent="0.15"/>
    <row r="5" spans="1:11" ht="18.75" customHeight="1" thickBot="1" x14ac:dyDescent="0.2">
      <c r="A5" s="93" t="s">
        <v>3</v>
      </c>
      <c r="B5" s="94"/>
      <c r="C5" s="94"/>
      <c r="D5" s="94"/>
      <c r="E5" s="95"/>
      <c r="F5" s="96" t="s">
        <v>4</v>
      </c>
      <c r="G5" s="97" t="s">
        <v>5</v>
      </c>
      <c r="H5" s="97" t="s">
        <v>6</v>
      </c>
      <c r="I5" s="98" t="s">
        <v>1</v>
      </c>
    </row>
    <row r="6" spans="1:11" ht="18.75" customHeight="1" thickBot="1" x14ac:dyDescent="0.2">
      <c r="A6" s="99"/>
      <c r="B6" s="43" t="s">
        <v>151</v>
      </c>
      <c r="C6" s="43"/>
      <c r="D6" s="44"/>
      <c r="E6" s="45"/>
      <c r="F6" s="12" t="s">
        <v>131</v>
      </c>
      <c r="G6" s="116">
        <f>ROUNDDOWN(G10-G20,0)</f>
        <v>105</v>
      </c>
      <c r="H6" s="9" t="s">
        <v>12</v>
      </c>
      <c r="I6" s="100" t="s">
        <v>137</v>
      </c>
    </row>
    <row r="7" spans="1:11" ht="18.75" customHeight="1" x14ac:dyDescent="0.15">
      <c r="A7" s="101" t="s">
        <v>7</v>
      </c>
      <c r="B7" s="57"/>
      <c r="C7" s="58"/>
      <c r="D7" s="59"/>
      <c r="E7" s="60"/>
      <c r="F7" s="61"/>
      <c r="G7" s="62"/>
      <c r="H7" s="61"/>
      <c r="I7" s="102"/>
      <c r="J7" s="14"/>
      <c r="K7" s="14"/>
    </row>
    <row r="8" spans="1:11" ht="33" customHeight="1" x14ac:dyDescent="0.15">
      <c r="A8" s="103"/>
      <c r="B8" s="166" t="s">
        <v>107</v>
      </c>
      <c r="C8" s="167"/>
      <c r="D8" s="167"/>
      <c r="E8" s="168"/>
      <c r="F8" s="10" t="s">
        <v>130</v>
      </c>
      <c r="G8" s="122">
        <f>'MPS(input)'!E19</f>
        <v>5.85</v>
      </c>
      <c r="H8" s="123" t="s">
        <v>8</v>
      </c>
      <c r="I8" s="104" t="s">
        <v>118</v>
      </c>
    </row>
    <row r="9" spans="1:11" ht="18.75" customHeight="1" thickBot="1" x14ac:dyDescent="0.2">
      <c r="A9" s="101" t="s">
        <v>9</v>
      </c>
      <c r="B9" s="63"/>
      <c r="C9" s="69"/>
      <c r="D9" s="64"/>
      <c r="E9" s="64"/>
      <c r="F9" s="64"/>
      <c r="G9" s="65"/>
      <c r="H9" s="64"/>
      <c r="I9" s="105"/>
    </row>
    <row r="10" spans="1:11" ht="19.5" customHeight="1" thickBot="1" x14ac:dyDescent="0.2">
      <c r="A10" s="106"/>
      <c r="B10" s="46" t="s">
        <v>152</v>
      </c>
      <c r="C10" s="47"/>
      <c r="D10" s="48"/>
      <c r="E10" s="48"/>
      <c r="F10" s="115" t="s">
        <v>130</v>
      </c>
      <c r="G10" s="117">
        <f>(G16*G14*(G18/G17)*G12)+(G16*G15*(G18/G17)*G13)</f>
        <v>2468.1385321481489</v>
      </c>
      <c r="H10" s="9" t="s">
        <v>12</v>
      </c>
      <c r="I10" s="107" t="s">
        <v>13</v>
      </c>
    </row>
    <row r="11" spans="1:11" ht="18.75" customHeight="1" x14ac:dyDescent="0.15">
      <c r="A11" s="106"/>
      <c r="B11" s="49"/>
      <c r="C11" s="53" t="s">
        <v>16</v>
      </c>
      <c r="D11" s="54"/>
      <c r="E11" s="27"/>
      <c r="F11" s="11" t="s">
        <v>130</v>
      </c>
      <c r="G11" s="22"/>
      <c r="H11" s="18"/>
      <c r="I11" s="104"/>
    </row>
    <row r="12" spans="1:11" ht="18.75" customHeight="1" x14ac:dyDescent="0.15">
      <c r="A12" s="106"/>
      <c r="B12" s="49"/>
      <c r="C12" s="163"/>
      <c r="D12" s="54" t="s">
        <v>19</v>
      </c>
      <c r="E12" s="34"/>
      <c r="F12" s="10" t="s">
        <v>20</v>
      </c>
      <c r="G12" s="119">
        <f>'MPS(input)'!E15</f>
        <v>0.81399999999999995</v>
      </c>
      <c r="H12" s="120" t="s">
        <v>21</v>
      </c>
      <c r="I12" s="104" t="s">
        <v>22</v>
      </c>
    </row>
    <row r="13" spans="1:11" ht="18.75" customHeight="1" x14ac:dyDescent="0.15">
      <c r="A13" s="106"/>
      <c r="B13" s="49"/>
      <c r="C13" s="163"/>
      <c r="D13" s="54" t="s">
        <v>23</v>
      </c>
      <c r="E13" s="34"/>
      <c r="F13" s="10" t="s">
        <v>20</v>
      </c>
      <c r="G13" s="121">
        <f>'MPS(input)'!$E$16</f>
        <v>0.8</v>
      </c>
      <c r="H13" s="120" t="s">
        <v>21</v>
      </c>
      <c r="I13" s="104" t="s">
        <v>22</v>
      </c>
    </row>
    <row r="14" spans="1:11" ht="39" customHeight="1" x14ac:dyDescent="0.15">
      <c r="A14" s="106"/>
      <c r="B14" s="49"/>
      <c r="C14" s="163"/>
      <c r="D14" s="161" t="s">
        <v>24</v>
      </c>
      <c r="E14" s="162"/>
      <c r="F14" s="19" t="s">
        <v>130</v>
      </c>
      <c r="G14" s="13">
        <f>'MPS(input)'!$E$9/('MPS(input)'!$E$9+'MPS(input)'!$E$10*'MPS(input)'!$E$22/1000)</f>
        <v>1</v>
      </c>
      <c r="H14" s="10" t="s">
        <v>25</v>
      </c>
      <c r="I14" s="104" t="s">
        <v>25</v>
      </c>
    </row>
    <row r="15" spans="1:11" ht="39" customHeight="1" x14ac:dyDescent="0.15">
      <c r="A15" s="106"/>
      <c r="B15" s="49"/>
      <c r="C15" s="163"/>
      <c r="D15" s="161" t="s">
        <v>26</v>
      </c>
      <c r="E15" s="162"/>
      <c r="F15" s="19" t="s">
        <v>130</v>
      </c>
      <c r="G15" s="13">
        <f>1-G14</f>
        <v>0</v>
      </c>
      <c r="H15" s="10" t="s">
        <v>25</v>
      </c>
      <c r="I15" s="104" t="s">
        <v>25</v>
      </c>
    </row>
    <row r="16" spans="1:11" ht="18.75" customHeight="1" x14ac:dyDescent="0.15">
      <c r="A16" s="106"/>
      <c r="B16" s="49"/>
      <c r="C16" s="163"/>
      <c r="D16" s="54" t="s">
        <v>153</v>
      </c>
      <c r="E16" s="34"/>
      <c r="F16" s="19" t="s">
        <v>20</v>
      </c>
      <c r="G16" s="81">
        <f>'MPS(input)'!E8</f>
        <v>2902</v>
      </c>
      <c r="H16" s="25" t="s">
        <v>27</v>
      </c>
      <c r="I16" s="108" t="s">
        <v>28</v>
      </c>
    </row>
    <row r="17" spans="1:9" ht="39" customHeight="1" x14ac:dyDescent="0.15">
      <c r="A17" s="106"/>
      <c r="B17" s="46"/>
      <c r="C17" s="164"/>
      <c r="D17" s="161" t="s">
        <v>145</v>
      </c>
      <c r="E17" s="162"/>
      <c r="F17" s="10" t="s">
        <v>130</v>
      </c>
      <c r="G17" s="122">
        <f>'MPS(input)'!E19</f>
        <v>5.85</v>
      </c>
      <c r="H17" s="123" t="s">
        <v>25</v>
      </c>
      <c r="I17" s="104" t="s">
        <v>29</v>
      </c>
    </row>
    <row r="18" spans="1:9" ht="39" customHeight="1" x14ac:dyDescent="0.15">
      <c r="A18" s="99"/>
      <c r="B18" s="44"/>
      <c r="C18" s="165"/>
      <c r="D18" s="161" t="s">
        <v>147</v>
      </c>
      <c r="E18" s="162"/>
      <c r="F18" s="10" t="s">
        <v>130</v>
      </c>
      <c r="G18" s="126">
        <f>'MPS(input)'!E21</f>
        <v>6.1122848484848493</v>
      </c>
      <c r="H18" s="127" t="s">
        <v>25</v>
      </c>
      <c r="I18" s="108" t="s">
        <v>117</v>
      </c>
    </row>
    <row r="19" spans="1:9" ht="18.75" customHeight="1" thickBot="1" x14ac:dyDescent="0.2">
      <c r="A19" s="101" t="s">
        <v>10</v>
      </c>
      <c r="B19" s="66"/>
      <c r="C19" s="66"/>
      <c r="D19" s="66"/>
      <c r="E19" s="67"/>
      <c r="F19" s="68"/>
      <c r="G19" s="65"/>
      <c r="H19" s="68"/>
      <c r="I19" s="109"/>
    </row>
    <row r="20" spans="1:9" ht="18.75" customHeight="1" thickBot="1" x14ac:dyDescent="0.2">
      <c r="A20" s="103"/>
      <c r="B20" s="50" t="s">
        <v>154</v>
      </c>
      <c r="C20" s="50"/>
      <c r="D20" s="50"/>
      <c r="E20" s="51"/>
      <c r="F20" s="21" t="s">
        <v>130</v>
      </c>
      <c r="G20" s="118">
        <f>(G26*G22*G24)+(G26*G23*G25)</f>
        <v>2362.2280000000001</v>
      </c>
      <c r="H20" s="20" t="s">
        <v>30</v>
      </c>
      <c r="I20" s="104" t="s">
        <v>31</v>
      </c>
    </row>
    <row r="21" spans="1:9" ht="18.75" customHeight="1" x14ac:dyDescent="0.15">
      <c r="A21" s="103"/>
      <c r="B21" s="52"/>
      <c r="C21" s="55" t="s">
        <v>32</v>
      </c>
      <c r="D21" s="54"/>
      <c r="E21" s="34"/>
      <c r="F21" s="18" t="s">
        <v>130</v>
      </c>
      <c r="G21" s="22"/>
      <c r="H21" s="20"/>
      <c r="I21" s="104"/>
    </row>
    <row r="22" spans="1:9" ht="18.75" customHeight="1" x14ac:dyDescent="0.15">
      <c r="A22" s="103"/>
      <c r="B22" s="52"/>
      <c r="C22" s="56"/>
      <c r="D22" s="54" t="s">
        <v>19</v>
      </c>
      <c r="E22" s="34"/>
      <c r="F22" s="10" t="s">
        <v>20</v>
      </c>
      <c r="G22" s="119">
        <f>'MPS(input)'!E15</f>
        <v>0.81399999999999995</v>
      </c>
      <c r="H22" s="120" t="s">
        <v>21</v>
      </c>
      <c r="I22" s="104" t="s">
        <v>22</v>
      </c>
    </row>
    <row r="23" spans="1:9" ht="18.75" customHeight="1" x14ac:dyDescent="0.15">
      <c r="A23" s="103"/>
      <c r="B23" s="52"/>
      <c r="C23" s="56"/>
      <c r="D23" s="54" t="s">
        <v>23</v>
      </c>
      <c r="E23" s="34"/>
      <c r="F23" s="10" t="s">
        <v>20</v>
      </c>
      <c r="G23" s="121">
        <f>'MPS(input)'!$E$16</f>
        <v>0.8</v>
      </c>
      <c r="H23" s="120" t="s">
        <v>21</v>
      </c>
      <c r="I23" s="104" t="s">
        <v>22</v>
      </c>
    </row>
    <row r="24" spans="1:9" ht="39" customHeight="1" x14ac:dyDescent="0.15">
      <c r="A24" s="103"/>
      <c r="B24" s="52"/>
      <c r="C24" s="56"/>
      <c r="D24" s="161" t="s">
        <v>24</v>
      </c>
      <c r="E24" s="162"/>
      <c r="F24" s="19" t="s">
        <v>130</v>
      </c>
      <c r="G24" s="13">
        <f>'MPS(input)'!$E$9/('MPS(input)'!$E$9+'MPS(input)'!$E$10*'MPS(input)'!$E$22/1000)</f>
        <v>1</v>
      </c>
      <c r="H24" s="10" t="s">
        <v>25</v>
      </c>
      <c r="I24" s="104" t="s">
        <v>25</v>
      </c>
    </row>
    <row r="25" spans="1:9" ht="39" customHeight="1" x14ac:dyDescent="0.15">
      <c r="A25" s="103"/>
      <c r="B25" s="52"/>
      <c r="C25" s="56"/>
      <c r="D25" s="161" t="s">
        <v>26</v>
      </c>
      <c r="E25" s="162"/>
      <c r="F25" s="19" t="s">
        <v>130</v>
      </c>
      <c r="G25" s="13">
        <f>1-G24</f>
        <v>0</v>
      </c>
      <c r="H25" s="10" t="s">
        <v>25</v>
      </c>
      <c r="I25" s="104" t="s">
        <v>25</v>
      </c>
    </row>
    <row r="26" spans="1:9" ht="18.75" customHeight="1" x14ac:dyDescent="0.15">
      <c r="A26" s="86"/>
      <c r="B26" s="87"/>
      <c r="C26" s="88"/>
      <c r="D26" s="89" t="s">
        <v>153</v>
      </c>
      <c r="E26" s="90"/>
      <c r="F26" s="91" t="s">
        <v>20</v>
      </c>
      <c r="G26" s="124">
        <f>'MPS(input)'!E8</f>
        <v>2902</v>
      </c>
      <c r="H26" s="125" t="s">
        <v>27</v>
      </c>
      <c r="I26" s="92" t="s">
        <v>28</v>
      </c>
    </row>
    <row r="27" spans="1:9" x14ac:dyDescent="0.15">
      <c r="A27" s="2"/>
      <c r="B27" s="2"/>
      <c r="C27" s="2"/>
      <c r="D27" s="2"/>
      <c r="E27" s="2"/>
      <c r="F27" s="7"/>
      <c r="G27" s="6"/>
      <c r="H27" s="6"/>
      <c r="I27" s="3"/>
    </row>
    <row r="28" spans="1:9" ht="21.75" customHeight="1" x14ac:dyDescent="0.15">
      <c r="E28" s="2" t="s">
        <v>11</v>
      </c>
      <c r="F28" s="4"/>
    </row>
    <row r="29" spans="1:9" ht="21.75" customHeight="1" x14ac:dyDescent="0.15">
      <c r="E29" s="110" t="s">
        <v>108</v>
      </c>
      <c r="F29" s="111">
        <v>4.92</v>
      </c>
      <c r="G29" s="112" t="s">
        <v>8</v>
      </c>
    </row>
    <row r="30" spans="1:9" ht="21.75" customHeight="1" x14ac:dyDescent="0.15">
      <c r="E30" s="110" t="s">
        <v>109</v>
      </c>
      <c r="F30" s="113">
        <v>5.33</v>
      </c>
      <c r="G30" s="112" t="s">
        <v>8</v>
      </c>
      <c r="H30" s="2"/>
    </row>
    <row r="31" spans="1:9" ht="21.75" customHeight="1" x14ac:dyDescent="0.15">
      <c r="E31" s="110" t="s">
        <v>110</v>
      </c>
      <c r="F31" s="111">
        <v>5.59</v>
      </c>
      <c r="G31" s="112" t="s">
        <v>8</v>
      </c>
      <c r="H31" s="2"/>
    </row>
    <row r="32" spans="1:9" ht="21.75" customHeight="1" x14ac:dyDescent="0.15">
      <c r="E32" s="110" t="s">
        <v>111</v>
      </c>
      <c r="F32" s="111">
        <v>5.85</v>
      </c>
      <c r="G32" s="112" t="s">
        <v>8</v>
      </c>
      <c r="H32" s="2"/>
    </row>
    <row r="33" spans="5:8" s="5" customFormat="1" ht="21.75" customHeight="1" x14ac:dyDescent="0.15">
      <c r="E33" s="110" t="s">
        <v>112</v>
      </c>
      <c r="F33" s="111">
        <v>5.94</v>
      </c>
      <c r="G33" s="112" t="s">
        <v>8</v>
      </c>
      <c r="H33" s="2"/>
    </row>
    <row r="34" spans="5:8" s="5" customFormat="1" ht="21.75" customHeight="1" x14ac:dyDescent="0.15">
      <c r="E34" s="2"/>
      <c r="F34" s="17"/>
      <c r="G34" s="3"/>
      <c r="H34" s="2"/>
    </row>
    <row r="35" spans="5:8" s="5" customFormat="1" ht="21.75" customHeight="1" x14ac:dyDescent="0.15">
      <c r="E35" s="110" t="s">
        <v>17</v>
      </c>
      <c r="F35" s="113">
        <v>1.5</v>
      </c>
      <c r="G35" s="114" t="s">
        <v>15</v>
      </c>
      <c r="H35" s="2"/>
    </row>
    <row r="36" spans="5:8" s="5" customFormat="1" ht="21.75" customHeight="1" x14ac:dyDescent="0.15">
      <c r="E36" s="110" t="s">
        <v>18</v>
      </c>
      <c r="F36" s="113">
        <v>1.5</v>
      </c>
      <c r="G36" s="114" t="s">
        <v>15</v>
      </c>
      <c r="H36" s="2"/>
    </row>
    <row r="37" spans="5:8" s="5" customFormat="1" x14ac:dyDescent="0.15">
      <c r="E37" s="2"/>
      <c r="F37" s="2"/>
      <c r="G37" s="2"/>
      <c r="H37" s="2"/>
    </row>
  </sheetData>
  <sheetProtection password="C7C3" sheet="1" objects="1" scenarios="1"/>
  <mergeCells count="9">
    <mergeCell ref="A3:I3"/>
    <mergeCell ref="D24:E24"/>
    <mergeCell ref="D25:E25"/>
    <mergeCell ref="C12:C18"/>
    <mergeCell ref="D17:E17"/>
    <mergeCell ref="D18:E18"/>
    <mergeCell ref="B8:E8"/>
    <mergeCell ref="D14:E14"/>
    <mergeCell ref="D15:E15"/>
  </mergeCells>
  <phoneticPr fontId="2"/>
  <pageMargins left="0.70866141732283472" right="0.70866141732283472" top="0.74803149606299213" bottom="0.74803149606299213" header="0.31496062992125984" footer="0.31496062992125984"/>
  <pageSetup paperSize="9" scale="76" orientation="portrait" r:id="rId1"/>
  <headerFooter>
    <oddFooter>&amp;C&amp;"Arial,標準"II-2</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7"/>
  <sheetViews>
    <sheetView showGridLines="0" view="pageBreakPreview" zoomScale="60" zoomScaleNormal="10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 (4)'!K1</f>
        <v>Monitoring Spreadsheet: JCM_ID_AM002_ver02.0</v>
      </c>
    </row>
    <row r="2" spans="1:11" ht="18" customHeight="1" x14ac:dyDescent="0.15">
      <c r="I2" s="74" t="str">
        <f>'MPS(input) (4)'!K2</f>
        <v>Sectoral scope: 03</v>
      </c>
    </row>
    <row r="3" spans="1:11" ht="27.75" customHeight="1" x14ac:dyDescent="0.15">
      <c r="A3" s="160" t="s">
        <v>425</v>
      </c>
      <c r="B3" s="160"/>
      <c r="C3" s="160"/>
      <c r="D3" s="160"/>
      <c r="E3" s="160"/>
      <c r="F3" s="160"/>
      <c r="G3" s="160"/>
      <c r="H3" s="160"/>
      <c r="I3" s="160"/>
    </row>
    <row r="4" spans="1:11" ht="11.25" customHeight="1" x14ac:dyDescent="0.15"/>
    <row r="5" spans="1:11" ht="18.75" customHeight="1" thickBot="1" x14ac:dyDescent="0.2">
      <c r="A5" s="93" t="s">
        <v>426</v>
      </c>
      <c r="B5" s="94"/>
      <c r="C5" s="94"/>
      <c r="D5" s="94"/>
      <c r="E5" s="95"/>
      <c r="F5" s="96" t="s">
        <v>427</v>
      </c>
      <c r="G5" s="97" t="s">
        <v>428</v>
      </c>
      <c r="H5" s="97" t="s">
        <v>429</v>
      </c>
      <c r="I5" s="98" t="s">
        <v>1</v>
      </c>
    </row>
    <row r="6" spans="1:11" ht="18.75" customHeight="1" thickBot="1" x14ac:dyDescent="0.2">
      <c r="A6" s="99"/>
      <c r="B6" s="43" t="s">
        <v>430</v>
      </c>
      <c r="C6" s="43"/>
      <c r="D6" s="44"/>
      <c r="E6" s="45"/>
      <c r="F6" s="12" t="s">
        <v>431</v>
      </c>
      <c r="G6" s="116" t="e">
        <f>ROUNDDOWN(G10-G20,0)</f>
        <v>#DIV/0!</v>
      </c>
      <c r="H6" s="9" t="s">
        <v>432</v>
      </c>
      <c r="I6" s="100" t="s">
        <v>433</v>
      </c>
    </row>
    <row r="7" spans="1:11" ht="18.75" customHeight="1" x14ac:dyDescent="0.15">
      <c r="A7" s="101" t="s">
        <v>434</v>
      </c>
      <c r="B7" s="57"/>
      <c r="C7" s="58"/>
      <c r="D7" s="59"/>
      <c r="E7" s="60"/>
      <c r="F7" s="61"/>
      <c r="G7" s="62"/>
      <c r="H7" s="61"/>
      <c r="I7" s="102"/>
      <c r="J7" s="77"/>
      <c r="K7" s="77"/>
    </row>
    <row r="8" spans="1:11" ht="33" customHeight="1" x14ac:dyDescent="0.15">
      <c r="A8" s="103"/>
      <c r="B8" s="166" t="s">
        <v>435</v>
      </c>
      <c r="C8" s="167"/>
      <c r="D8" s="167"/>
      <c r="E8" s="168"/>
      <c r="F8" s="10" t="s">
        <v>130</v>
      </c>
      <c r="G8" s="122">
        <f>'MPS(input) (4)'!E19</f>
        <v>5.94</v>
      </c>
      <c r="H8" s="123" t="s">
        <v>436</v>
      </c>
      <c r="I8" s="104" t="s">
        <v>437</v>
      </c>
    </row>
    <row r="9" spans="1:11" ht="18.75" customHeight="1" thickBot="1" x14ac:dyDescent="0.2">
      <c r="A9" s="101" t="s">
        <v>438</v>
      </c>
      <c r="B9" s="63"/>
      <c r="C9" s="69"/>
      <c r="D9" s="64"/>
      <c r="E9" s="64"/>
      <c r="F9" s="64"/>
      <c r="G9" s="65"/>
      <c r="H9" s="64"/>
      <c r="I9" s="105"/>
    </row>
    <row r="10" spans="1:11" ht="19.5" customHeight="1" thickBot="1" x14ac:dyDescent="0.2">
      <c r="A10" s="106"/>
      <c r="B10" s="46" t="s">
        <v>439</v>
      </c>
      <c r="C10" s="47"/>
      <c r="D10" s="48"/>
      <c r="E10" s="48"/>
      <c r="F10" s="115" t="s">
        <v>130</v>
      </c>
      <c r="G10" s="117" t="e">
        <f>(G16*G14*(G18/G17)*G12)+(G16*G15*(G18/G17)*G13)</f>
        <v>#DIV/0!</v>
      </c>
      <c r="H10" s="9" t="s">
        <v>432</v>
      </c>
      <c r="I10" s="107" t="s">
        <v>440</v>
      </c>
    </row>
    <row r="11" spans="1:11" ht="18.75" customHeight="1" x14ac:dyDescent="0.15">
      <c r="A11" s="106"/>
      <c r="B11" s="49"/>
      <c r="C11" s="53" t="s">
        <v>441</v>
      </c>
      <c r="D11" s="54"/>
      <c r="E11" s="27"/>
      <c r="F11" s="11" t="s">
        <v>130</v>
      </c>
      <c r="G11" s="22"/>
      <c r="H11" s="18"/>
      <c r="I11" s="104"/>
    </row>
    <row r="12" spans="1:11" ht="18.75" customHeight="1" x14ac:dyDescent="0.15">
      <c r="A12" s="106"/>
      <c r="B12" s="49"/>
      <c r="C12" s="163"/>
      <c r="D12" s="54" t="s">
        <v>442</v>
      </c>
      <c r="E12" s="34"/>
      <c r="F12" s="10" t="s">
        <v>443</v>
      </c>
      <c r="G12" s="119">
        <f>'MRS(input) (4)'!F15</f>
        <v>0.81399999999999995</v>
      </c>
      <c r="H12" s="120" t="s">
        <v>396</v>
      </c>
      <c r="I12" s="104" t="s">
        <v>394</v>
      </c>
    </row>
    <row r="13" spans="1:11" ht="18.75" customHeight="1" x14ac:dyDescent="0.15">
      <c r="A13" s="106"/>
      <c r="B13" s="49"/>
      <c r="C13" s="163"/>
      <c r="D13" s="54" t="s">
        <v>444</v>
      </c>
      <c r="E13" s="34"/>
      <c r="F13" s="10" t="s">
        <v>445</v>
      </c>
      <c r="G13" s="121">
        <f>'MRS(input) (4)'!F16</f>
        <v>0.8</v>
      </c>
      <c r="H13" s="120" t="s">
        <v>446</v>
      </c>
      <c r="I13" s="104" t="s">
        <v>447</v>
      </c>
    </row>
    <row r="14" spans="1:11" ht="39" customHeight="1" x14ac:dyDescent="0.15">
      <c r="A14" s="106"/>
      <c r="B14" s="49"/>
      <c r="C14" s="163"/>
      <c r="D14" s="161" t="s">
        <v>448</v>
      </c>
      <c r="E14" s="162"/>
      <c r="F14" s="19" t="s">
        <v>130</v>
      </c>
      <c r="G14" s="13" t="e">
        <f>'MRS(input) (4)'!F$9/('MRS(input) (4)'!F$9+'MRS(input) (4)'!F$10*'MRS(input) (4)'!F$22/1000)</f>
        <v>#DIV/0!</v>
      </c>
      <c r="H14" s="10" t="s">
        <v>436</v>
      </c>
      <c r="I14" s="104" t="s">
        <v>436</v>
      </c>
    </row>
    <row r="15" spans="1:11" ht="39" customHeight="1" x14ac:dyDescent="0.15">
      <c r="A15" s="106"/>
      <c r="B15" s="49"/>
      <c r="C15" s="163"/>
      <c r="D15" s="161" t="s">
        <v>449</v>
      </c>
      <c r="E15" s="162"/>
      <c r="F15" s="19" t="s">
        <v>130</v>
      </c>
      <c r="G15" s="13" t="e">
        <f>1-G14</f>
        <v>#DIV/0!</v>
      </c>
      <c r="H15" s="10" t="s">
        <v>348</v>
      </c>
      <c r="I15" s="104" t="s">
        <v>348</v>
      </c>
    </row>
    <row r="16" spans="1:11" ht="18.75" customHeight="1" x14ac:dyDescent="0.15">
      <c r="A16" s="106"/>
      <c r="B16" s="49"/>
      <c r="C16" s="163"/>
      <c r="D16" s="54" t="s">
        <v>450</v>
      </c>
      <c r="E16" s="34"/>
      <c r="F16" s="19" t="s">
        <v>445</v>
      </c>
      <c r="G16" s="81">
        <f>'MRS(input) (4)'!F8</f>
        <v>0</v>
      </c>
      <c r="H16" s="25" t="s">
        <v>344</v>
      </c>
      <c r="I16" s="108" t="s">
        <v>345</v>
      </c>
    </row>
    <row r="17" spans="1:9" ht="39" customHeight="1" x14ac:dyDescent="0.15">
      <c r="A17" s="106"/>
      <c r="B17" s="46"/>
      <c r="C17" s="164"/>
      <c r="D17" s="161" t="s">
        <v>451</v>
      </c>
      <c r="E17" s="162"/>
      <c r="F17" s="10" t="s">
        <v>130</v>
      </c>
      <c r="G17" s="122">
        <f>'MRS(input) (4)'!F19</f>
        <v>5.94</v>
      </c>
      <c r="H17" s="123" t="s">
        <v>436</v>
      </c>
      <c r="I17" s="104" t="s">
        <v>437</v>
      </c>
    </row>
    <row r="18" spans="1:9" ht="39" customHeight="1" x14ac:dyDescent="0.15">
      <c r="A18" s="99"/>
      <c r="B18" s="44"/>
      <c r="C18" s="165"/>
      <c r="D18" s="161" t="s">
        <v>452</v>
      </c>
      <c r="E18" s="162"/>
      <c r="F18" s="10" t="s">
        <v>130</v>
      </c>
      <c r="G18" s="126">
        <f>'MRS(input) (4)'!F21</f>
        <v>6.1388424242424247</v>
      </c>
      <c r="H18" s="127" t="s">
        <v>348</v>
      </c>
      <c r="I18" s="108" t="s">
        <v>453</v>
      </c>
    </row>
    <row r="19" spans="1:9" ht="18.75" customHeight="1" thickBot="1" x14ac:dyDescent="0.2">
      <c r="A19" s="101" t="s">
        <v>454</v>
      </c>
      <c r="B19" s="66"/>
      <c r="C19" s="66"/>
      <c r="D19" s="66"/>
      <c r="E19" s="67"/>
      <c r="F19" s="68"/>
      <c r="G19" s="65"/>
      <c r="H19" s="68"/>
      <c r="I19" s="109"/>
    </row>
    <row r="20" spans="1:9" ht="18.75" customHeight="1" thickBot="1" x14ac:dyDescent="0.2">
      <c r="A20" s="103"/>
      <c r="B20" s="50" t="s">
        <v>455</v>
      </c>
      <c r="C20" s="50"/>
      <c r="D20" s="50"/>
      <c r="E20" s="51"/>
      <c r="F20" s="21" t="s">
        <v>130</v>
      </c>
      <c r="G20" s="118" t="e">
        <f>(G26*G22*G24)+(G26*G23*G25)</f>
        <v>#DIV/0!</v>
      </c>
      <c r="H20" s="20" t="s">
        <v>418</v>
      </c>
      <c r="I20" s="104" t="s">
        <v>456</v>
      </c>
    </row>
    <row r="21" spans="1:9" ht="18.75" customHeight="1" x14ac:dyDescent="0.15">
      <c r="A21" s="103"/>
      <c r="B21" s="52"/>
      <c r="C21" s="55" t="s">
        <v>457</v>
      </c>
      <c r="D21" s="54"/>
      <c r="E21" s="34"/>
      <c r="F21" s="18" t="s">
        <v>130</v>
      </c>
      <c r="G21" s="22"/>
      <c r="H21" s="20"/>
      <c r="I21" s="104"/>
    </row>
    <row r="22" spans="1:9" ht="18.75" customHeight="1" x14ac:dyDescent="0.15">
      <c r="A22" s="103"/>
      <c r="B22" s="52"/>
      <c r="C22" s="56"/>
      <c r="D22" s="54" t="s">
        <v>458</v>
      </c>
      <c r="E22" s="34"/>
      <c r="F22" s="10" t="s">
        <v>445</v>
      </c>
      <c r="G22" s="119">
        <f>'MRS(input) (4)'!F15</f>
        <v>0.81399999999999995</v>
      </c>
      <c r="H22" s="120" t="s">
        <v>396</v>
      </c>
      <c r="I22" s="104" t="s">
        <v>394</v>
      </c>
    </row>
    <row r="23" spans="1:9" ht="18.75" customHeight="1" x14ac:dyDescent="0.15">
      <c r="A23" s="103"/>
      <c r="B23" s="52"/>
      <c r="C23" s="56"/>
      <c r="D23" s="54" t="s">
        <v>444</v>
      </c>
      <c r="E23" s="34"/>
      <c r="F23" s="10" t="s">
        <v>445</v>
      </c>
      <c r="G23" s="121">
        <f>'MRS(input) (4)'!$F$16</f>
        <v>0.8</v>
      </c>
      <c r="H23" s="120" t="s">
        <v>396</v>
      </c>
      <c r="I23" s="104" t="s">
        <v>394</v>
      </c>
    </row>
    <row r="24" spans="1:9" ht="39" customHeight="1" x14ac:dyDescent="0.15">
      <c r="A24" s="103"/>
      <c r="B24" s="52"/>
      <c r="C24" s="56"/>
      <c r="D24" s="161" t="s">
        <v>459</v>
      </c>
      <c r="E24" s="162"/>
      <c r="F24" s="19" t="s">
        <v>130</v>
      </c>
      <c r="G24" s="13" t="e">
        <f>'MRS(input) (4)'!F$9/('MRS(input) (4)'!F$9+'MRS(input) (4)'!F$10*'MRS(input) (4)'!F$22/1000)</f>
        <v>#DIV/0!</v>
      </c>
      <c r="H24" s="10" t="s">
        <v>348</v>
      </c>
      <c r="I24" s="104" t="s">
        <v>348</v>
      </c>
    </row>
    <row r="25" spans="1:9" ht="39" customHeight="1" x14ac:dyDescent="0.15">
      <c r="A25" s="103"/>
      <c r="B25" s="52"/>
      <c r="C25" s="56"/>
      <c r="D25" s="161" t="s">
        <v>460</v>
      </c>
      <c r="E25" s="162"/>
      <c r="F25" s="19" t="s">
        <v>130</v>
      </c>
      <c r="G25" s="13" t="e">
        <f>1-G24</f>
        <v>#DIV/0!</v>
      </c>
      <c r="H25" s="10" t="s">
        <v>436</v>
      </c>
      <c r="I25" s="104" t="s">
        <v>436</v>
      </c>
    </row>
    <row r="26" spans="1:9" ht="18.75" customHeight="1" x14ac:dyDescent="0.15">
      <c r="A26" s="86"/>
      <c r="B26" s="87"/>
      <c r="C26" s="88"/>
      <c r="D26" s="89" t="s">
        <v>461</v>
      </c>
      <c r="E26" s="90"/>
      <c r="F26" s="91" t="s">
        <v>443</v>
      </c>
      <c r="G26" s="124">
        <f>'MRS(input) (4)'!F8</f>
        <v>0</v>
      </c>
      <c r="H26" s="125" t="s">
        <v>344</v>
      </c>
      <c r="I26" s="92" t="s">
        <v>345</v>
      </c>
    </row>
    <row r="27" spans="1:9" x14ac:dyDescent="0.15">
      <c r="A27" s="71"/>
      <c r="B27" s="71"/>
      <c r="C27" s="71"/>
      <c r="D27" s="71"/>
      <c r="E27" s="71"/>
      <c r="F27" s="7"/>
      <c r="G27" s="6"/>
      <c r="H27" s="6"/>
      <c r="I27" s="3"/>
    </row>
    <row r="28" spans="1:9" ht="21.75" customHeight="1" x14ac:dyDescent="0.15">
      <c r="E28" s="71" t="s">
        <v>346</v>
      </c>
      <c r="F28" s="72"/>
    </row>
    <row r="29" spans="1:9" ht="21.75" customHeight="1" x14ac:dyDescent="0.15">
      <c r="E29" s="110" t="s">
        <v>347</v>
      </c>
      <c r="F29" s="111">
        <v>4.92</v>
      </c>
      <c r="G29" s="112" t="s">
        <v>348</v>
      </c>
    </row>
    <row r="30" spans="1:9" ht="21.75" customHeight="1" x14ac:dyDescent="0.15">
      <c r="E30" s="110" t="s">
        <v>349</v>
      </c>
      <c r="F30" s="113">
        <v>5.33</v>
      </c>
      <c r="G30" s="112" t="s">
        <v>348</v>
      </c>
      <c r="H30" s="71"/>
    </row>
    <row r="31" spans="1:9" ht="21.75" customHeight="1" x14ac:dyDescent="0.15">
      <c r="E31" s="110" t="s">
        <v>350</v>
      </c>
      <c r="F31" s="111">
        <v>5.59</v>
      </c>
      <c r="G31" s="112" t="s">
        <v>348</v>
      </c>
      <c r="H31" s="71"/>
    </row>
    <row r="32" spans="1:9" ht="21.75" customHeight="1" x14ac:dyDescent="0.15">
      <c r="E32" s="110" t="s">
        <v>351</v>
      </c>
      <c r="F32" s="111">
        <v>5.85</v>
      </c>
      <c r="G32" s="112" t="s">
        <v>348</v>
      </c>
      <c r="H32" s="71"/>
    </row>
    <row r="33" spans="5:8" s="73" customFormat="1" ht="21.75" customHeight="1" x14ac:dyDescent="0.15">
      <c r="E33" s="110" t="s">
        <v>352</v>
      </c>
      <c r="F33" s="111">
        <v>5.94</v>
      </c>
      <c r="G33" s="112" t="s">
        <v>348</v>
      </c>
      <c r="H33" s="71"/>
    </row>
    <row r="34" spans="5:8" s="73" customFormat="1" ht="21.75" customHeight="1" x14ac:dyDescent="0.15">
      <c r="E34" s="71"/>
      <c r="F34" s="17"/>
      <c r="G34" s="3"/>
      <c r="H34" s="71"/>
    </row>
    <row r="35" spans="5:8" s="73" customFormat="1" ht="21.75" customHeight="1" x14ac:dyDescent="0.15">
      <c r="E35" s="110" t="s">
        <v>353</v>
      </c>
      <c r="F35" s="113">
        <v>1.5</v>
      </c>
      <c r="G35" s="114" t="s">
        <v>354</v>
      </c>
      <c r="H35" s="71"/>
    </row>
    <row r="36" spans="5:8" s="73" customFormat="1" ht="21.75" customHeight="1" x14ac:dyDescent="0.15">
      <c r="E36" s="110" t="s">
        <v>355</v>
      </c>
      <c r="F36" s="113">
        <v>1.5</v>
      </c>
      <c r="G36" s="114" t="s">
        <v>354</v>
      </c>
      <c r="H36" s="71"/>
    </row>
    <row r="37" spans="5:8" s="73" customFormat="1" x14ac:dyDescent="0.15">
      <c r="E37" s="71"/>
      <c r="F37" s="71"/>
      <c r="G37" s="71"/>
      <c r="H37" s="71"/>
    </row>
  </sheetData>
  <sheetProtection password="C7C3"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&amp;C&amp;"Arial,標準"II-5</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60" zoomScaleNormal="60" workbookViewId="0"/>
  </sheetViews>
  <sheetFormatPr defaultColWidth="9" defaultRowHeight="14.25" x14ac:dyDescent="0.15"/>
  <cols>
    <col min="1" max="1" width="2.5" style="16" customWidth="1"/>
    <col min="2" max="2" width="11.875" style="16" customWidth="1"/>
    <col min="3" max="3" width="12.625" style="16" customWidth="1"/>
    <col min="4" max="4" width="29" style="16" customWidth="1"/>
    <col min="5" max="5" width="11.25" style="16" customWidth="1"/>
    <col min="6" max="6" width="13.125" style="16" customWidth="1"/>
    <col min="7" max="7" width="11.5" style="16" customWidth="1"/>
    <col min="8" max="8" width="11.875" style="16" customWidth="1"/>
    <col min="9" max="9" width="62.625" style="16" customWidth="1"/>
    <col min="10" max="10" width="13.625" style="16" customWidth="1"/>
    <col min="11" max="11" width="11.625" style="16" customWidth="1"/>
    <col min="12" max="16384" width="9" style="16"/>
  </cols>
  <sheetData>
    <row r="1" spans="1:11" ht="18" customHeight="1" x14ac:dyDescent="0.15">
      <c r="K1" s="28" t="s">
        <v>164</v>
      </c>
    </row>
    <row r="2" spans="1:11" ht="18" customHeight="1" x14ac:dyDescent="0.15">
      <c r="K2" s="28" t="s">
        <v>34</v>
      </c>
    </row>
    <row r="3" spans="1:11" ht="27.75" customHeight="1" x14ac:dyDescent="0.15">
      <c r="A3" s="80" t="s">
        <v>33</v>
      </c>
      <c r="B3" s="29"/>
      <c r="C3" s="29"/>
      <c r="D3" s="29"/>
      <c r="E3" s="29"/>
      <c r="F3" s="29"/>
      <c r="G3" s="29"/>
      <c r="H3" s="29"/>
      <c r="I3" s="29"/>
      <c r="J3" s="29"/>
      <c r="K3" s="30"/>
    </row>
    <row r="5" spans="1:11" ht="15" customHeight="1" x14ac:dyDescent="0.15">
      <c r="A5" s="31" t="s">
        <v>58</v>
      </c>
      <c r="B5" s="31"/>
    </row>
    <row r="6" spans="1:11" ht="15" customHeight="1" x14ac:dyDescent="0.15">
      <c r="A6" s="31"/>
      <c r="B6" s="148" t="s">
        <v>35</v>
      </c>
      <c r="C6" s="148" t="s">
        <v>36</v>
      </c>
      <c r="D6" s="148" t="s">
        <v>37</v>
      </c>
      <c r="E6" s="148" t="s">
        <v>38</v>
      </c>
      <c r="F6" s="148" t="s">
        <v>39</v>
      </c>
      <c r="G6" s="148" t="s">
        <v>40</v>
      </c>
      <c r="H6" s="148" t="s">
        <v>41</v>
      </c>
      <c r="I6" s="148" t="s">
        <v>42</v>
      </c>
      <c r="J6" s="148" t="s">
        <v>43</v>
      </c>
      <c r="K6" s="148" t="s">
        <v>44</v>
      </c>
    </row>
    <row r="7" spans="1:11" s="32" customFormat="1" ht="30" customHeight="1" x14ac:dyDescent="0.15">
      <c r="B7" s="148" t="s">
        <v>45</v>
      </c>
      <c r="C7" s="148" t="s">
        <v>46</v>
      </c>
      <c r="D7" s="148" t="s">
        <v>47</v>
      </c>
      <c r="E7" s="148" t="s">
        <v>48</v>
      </c>
      <c r="F7" s="148" t="s">
        <v>49</v>
      </c>
      <c r="G7" s="148" t="s">
        <v>50</v>
      </c>
      <c r="H7" s="148" t="s">
        <v>51</v>
      </c>
      <c r="I7" s="148" t="s">
        <v>52</v>
      </c>
      <c r="J7" s="148" t="s">
        <v>53</v>
      </c>
      <c r="K7" s="148" t="s">
        <v>54</v>
      </c>
    </row>
    <row r="8" spans="1:11" ht="249.95" customHeight="1" x14ac:dyDescent="0.15">
      <c r="B8" s="23" t="s">
        <v>55</v>
      </c>
      <c r="C8" s="147" t="s">
        <v>14</v>
      </c>
      <c r="D8" s="147" t="s">
        <v>60</v>
      </c>
      <c r="E8" s="198">
        <f>2566855.2/1000</f>
        <v>2566.8552</v>
      </c>
      <c r="F8" s="83" t="s">
        <v>2</v>
      </c>
      <c r="G8" s="129" t="s">
        <v>69</v>
      </c>
      <c r="H8" s="129" t="s">
        <v>70</v>
      </c>
      <c r="I8" s="130" t="s">
        <v>141</v>
      </c>
      <c r="J8" s="130" t="s">
        <v>72</v>
      </c>
      <c r="K8" s="130"/>
    </row>
    <row r="9" spans="1:11" ht="300" customHeight="1" x14ac:dyDescent="0.15">
      <c r="B9" s="23" t="s">
        <v>56</v>
      </c>
      <c r="C9" s="147" t="s">
        <v>62</v>
      </c>
      <c r="D9" s="147" t="s">
        <v>63</v>
      </c>
      <c r="E9" s="146">
        <v>75879</v>
      </c>
      <c r="F9" s="83" t="s">
        <v>2</v>
      </c>
      <c r="G9" s="129" t="s">
        <v>95</v>
      </c>
      <c r="H9" s="129" t="s">
        <v>64</v>
      </c>
      <c r="I9" s="129" t="s">
        <v>142</v>
      </c>
      <c r="J9" s="130" t="s">
        <v>65</v>
      </c>
      <c r="K9" s="130"/>
    </row>
    <row r="10" spans="1:11" ht="51" customHeight="1" x14ac:dyDescent="0.15">
      <c r="B10" s="23" t="s">
        <v>57</v>
      </c>
      <c r="C10" s="147" t="s">
        <v>66</v>
      </c>
      <c r="D10" s="147" t="s">
        <v>67</v>
      </c>
      <c r="E10" s="143">
        <v>0</v>
      </c>
      <c r="F10" s="83" t="s">
        <v>68</v>
      </c>
      <c r="G10" s="129" t="s">
        <v>69</v>
      </c>
      <c r="H10" s="129" t="s">
        <v>70</v>
      </c>
      <c r="I10" s="130" t="s">
        <v>71</v>
      </c>
      <c r="J10" s="130" t="s">
        <v>72</v>
      </c>
      <c r="K10" s="130"/>
    </row>
    <row r="11" spans="1:11" ht="8.25" customHeight="1" x14ac:dyDescent="0.15"/>
    <row r="12" spans="1:11" ht="15" customHeight="1" x14ac:dyDescent="0.15">
      <c r="A12" s="31" t="s">
        <v>73</v>
      </c>
    </row>
    <row r="13" spans="1:11" ht="15" customHeight="1" x14ac:dyDescent="0.15">
      <c r="B13" s="148" t="s">
        <v>35</v>
      </c>
      <c r="C13" s="154" t="s">
        <v>36</v>
      </c>
      <c r="D13" s="154"/>
      <c r="E13" s="148" t="s">
        <v>37</v>
      </c>
      <c r="F13" s="148" t="s">
        <v>38</v>
      </c>
      <c r="G13" s="154" t="s">
        <v>39</v>
      </c>
      <c r="H13" s="154"/>
      <c r="I13" s="154"/>
      <c r="J13" s="154" t="s">
        <v>40</v>
      </c>
      <c r="K13" s="154"/>
    </row>
    <row r="14" spans="1:11" ht="30" customHeight="1" x14ac:dyDescent="0.15">
      <c r="B14" s="148" t="s">
        <v>46</v>
      </c>
      <c r="C14" s="154" t="s">
        <v>47</v>
      </c>
      <c r="D14" s="154"/>
      <c r="E14" s="148" t="s">
        <v>48</v>
      </c>
      <c r="F14" s="148" t="s">
        <v>49</v>
      </c>
      <c r="G14" s="154" t="s">
        <v>51</v>
      </c>
      <c r="H14" s="154"/>
      <c r="I14" s="154"/>
      <c r="J14" s="154" t="s">
        <v>54</v>
      </c>
      <c r="K14" s="154"/>
    </row>
    <row r="15" spans="1:11" ht="68.25" customHeight="1" x14ac:dyDescent="0.15">
      <c r="B15" s="83" t="s">
        <v>22</v>
      </c>
      <c r="C15" s="152" t="s">
        <v>149</v>
      </c>
      <c r="D15" s="152"/>
      <c r="E15" s="133">
        <v>0.81399999999999995</v>
      </c>
      <c r="F15" s="83" t="s">
        <v>21</v>
      </c>
      <c r="G15" s="153" t="s">
        <v>75</v>
      </c>
      <c r="H15" s="153"/>
      <c r="I15" s="153"/>
      <c r="J15" s="151"/>
      <c r="K15" s="151"/>
    </row>
    <row r="16" spans="1:11" ht="33" customHeight="1" x14ac:dyDescent="0.15">
      <c r="B16" s="83" t="s">
        <v>22</v>
      </c>
      <c r="C16" s="152" t="s">
        <v>150</v>
      </c>
      <c r="D16" s="152"/>
      <c r="E16" s="134">
        <v>0.8</v>
      </c>
      <c r="F16" s="83" t="s">
        <v>21</v>
      </c>
      <c r="G16" s="153" t="s">
        <v>76</v>
      </c>
      <c r="H16" s="153"/>
      <c r="I16" s="153"/>
      <c r="J16" s="151"/>
      <c r="K16" s="151"/>
    </row>
    <row r="17" spans="1:11" ht="51" customHeight="1" x14ac:dyDescent="0.15">
      <c r="B17" s="83" t="s">
        <v>77</v>
      </c>
      <c r="C17" s="152" t="s">
        <v>143</v>
      </c>
      <c r="D17" s="152"/>
      <c r="E17" s="145">
        <v>36.89</v>
      </c>
      <c r="F17" s="84" t="s">
        <v>15</v>
      </c>
      <c r="G17" s="153" t="s">
        <v>148</v>
      </c>
      <c r="H17" s="153"/>
      <c r="I17" s="153"/>
      <c r="J17" s="151"/>
      <c r="K17" s="151"/>
    </row>
    <row r="18" spans="1:11" ht="51" customHeight="1" x14ac:dyDescent="0.15">
      <c r="B18" s="83" t="s">
        <v>79</v>
      </c>
      <c r="C18" s="152" t="s">
        <v>144</v>
      </c>
      <c r="D18" s="152"/>
      <c r="E18" s="145">
        <v>6.07</v>
      </c>
      <c r="F18" s="84" t="s">
        <v>15</v>
      </c>
      <c r="G18" s="153" t="s">
        <v>148</v>
      </c>
      <c r="H18" s="153"/>
      <c r="I18" s="153"/>
      <c r="J18" s="151"/>
      <c r="K18" s="151"/>
    </row>
    <row r="19" spans="1:11" ht="33" customHeight="1" x14ac:dyDescent="0.15">
      <c r="B19" s="83" t="s">
        <v>29</v>
      </c>
      <c r="C19" s="152" t="s">
        <v>145</v>
      </c>
      <c r="D19" s="152"/>
      <c r="E19" s="131">
        <v>5.94</v>
      </c>
      <c r="F19" s="85" t="s">
        <v>8</v>
      </c>
      <c r="G19" s="153" t="s">
        <v>98</v>
      </c>
      <c r="H19" s="153"/>
      <c r="I19" s="153"/>
      <c r="J19" s="151"/>
      <c r="K19" s="151"/>
    </row>
    <row r="20" spans="1:11" ht="33" customHeight="1" x14ac:dyDescent="0.15">
      <c r="B20" s="83" t="s">
        <v>83</v>
      </c>
      <c r="C20" s="152" t="s">
        <v>146</v>
      </c>
      <c r="D20" s="152"/>
      <c r="E20" s="131">
        <v>5.99</v>
      </c>
      <c r="F20" s="85" t="s">
        <v>8</v>
      </c>
      <c r="G20" s="153" t="s">
        <v>148</v>
      </c>
      <c r="H20" s="153"/>
      <c r="I20" s="153"/>
      <c r="J20" s="151"/>
      <c r="K20" s="151"/>
    </row>
    <row r="21" spans="1:11" ht="33" customHeight="1" x14ac:dyDescent="0.15">
      <c r="B21" s="83" t="s">
        <v>84</v>
      </c>
      <c r="C21" s="152" t="s">
        <v>147</v>
      </c>
      <c r="D21" s="152"/>
      <c r="E21" s="132">
        <f>E20*((E17-E18+'MPS(calc_process) (5)'!F35+'MPS(calc_process) (5)'!F36)/(37-7+'MPS(calc_process) (5)'!F35+'MPS(calc_process) (5)'!F36))</f>
        <v>6.1388424242424247</v>
      </c>
      <c r="F21" s="85" t="s">
        <v>8</v>
      </c>
      <c r="G21" s="159" t="s">
        <v>85</v>
      </c>
      <c r="H21" s="159"/>
      <c r="I21" s="159"/>
      <c r="J21" s="151"/>
      <c r="K21" s="151"/>
    </row>
    <row r="22" spans="1:11" ht="21" customHeight="1" x14ac:dyDescent="0.15">
      <c r="B22" s="83" t="s">
        <v>86</v>
      </c>
      <c r="C22" s="152" t="s">
        <v>87</v>
      </c>
      <c r="D22" s="152"/>
      <c r="E22" s="144">
        <v>0</v>
      </c>
      <c r="F22" s="83" t="s">
        <v>88</v>
      </c>
      <c r="G22" s="153" t="s">
        <v>89</v>
      </c>
      <c r="H22" s="153"/>
      <c r="I22" s="153"/>
      <c r="J22" s="151"/>
      <c r="K22" s="151"/>
    </row>
    <row r="23" spans="1:11" ht="6.75" customHeight="1" x14ac:dyDescent="0.15"/>
    <row r="24" spans="1:11" ht="17.25" customHeight="1" x14ac:dyDescent="0.15">
      <c r="A24" s="33" t="s">
        <v>90</v>
      </c>
      <c r="B24" s="33"/>
    </row>
    <row r="25" spans="1:11" ht="17.25" customHeight="1" thickBot="1" x14ac:dyDescent="0.2">
      <c r="B25" s="158" t="s">
        <v>99</v>
      </c>
      <c r="C25" s="158"/>
      <c r="D25" s="76" t="s">
        <v>49</v>
      </c>
    </row>
    <row r="26" spans="1:11" ht="19.5" thickBot="1" x14ac:dyDescent="0.2">
      <c r="B26" s="156">
        <f>'MPS(calc_process) (5)'!G6</f>
        <v>69</v>
      </c>
      <c r="C26" s="157"/>
      <c r="D26" s="34" t="s">
        <v>30</v>
      </c>
    </row>
    <row r="27" spans="1:11" ht="20.100000000000001" customHeight="1" x14ac:dyDescent="0.15">
      <c r="B27" s="35"/>
      <c r="C27" s="35"/>
      <c r="F27" s="36"/>
      <c r="G27" s="36"/>
    </row>
    <row r="28" spans="1:11" ht="15" customHeight="1" x14ac:dyDescent="0.15">
      <c r="A28" s="31" t="s">
        <v>92</v>
      </c>
    </row>
    <row r="29" spans="1:11" ht="15" customHeight="1" x14ac:dyDescent="0.15">
      <c r="B29" s="15" t="s">
        <v>93</v>
      </c>
      <c r="C29" s="155" t="s">
        <v>94</v>
      </c>
      <c r="D29" s="155"/>
      <c r="E29" s="155"/>
      <c r="F29" s="155"/>
      <c r="G29" s="155"/>
      <c r="H29" s="155"/>
      <c r="I29" s="155"/>
      <c r="J29" s="37"/>
    </row>
    <row r="30" spans="1:11" ht="15" customHeight="1" x14ac:dyDescent="0.15">
      <c r="B30" s="15" t="s">
        <v>95</v>
      </c>
      <c r="C30" s="155" t="s">
        <v>96</v>
      </c>
      <c r="D30" s="155"/>
      <c r="E30" s="155"/>
      <c r="F30" s="155"/>
      <c r="G30" s="155"/>
      <c r="H30" s="155"/>
      <c r="I30" s="155"/>
      <c r="J30" s="37"/>
    </row>
    <row r="31" spans="1:11" ht="15" customHeight="1" x14ac:dyDescent="0.15">
      <c r="B31" s="15" t="s">
        <v>69</v>
      </c>
      <c r="C31" s="155" t="s">
        <v>97</v>
      </c>
      <c r="D31" s="155"/>
      <c r="E31" s="155"/>
      <c r="F31" s="155"/>
      <c r="G31" s="155"/>
      <c r="H31" s="155"/>
      <c r="I31" s="155"/>
      <c r="J31" s="37"/>
    </row>
  </sheetData>
  <sheetProtection password="C7C3" sheet="1" objects="1" scenarios="1" formatCells="0" formatRows="0"/>
  <mergeCells count="35">
    <mergeCell ref="B25:C25"/>
    <mergeCell ref="B26:C26"/>
    <mergeCell ref="C29:I29"/>
    <mergeCell ref="C30:I30"/>
    <mergeCell ref="C31:I31"/>
    <mergeCell ref="C21:D21"/>
    <mergeCell ref="G21:I21"/>
    <mergeCell ref="J21:K21"/>
    <mergeCell ref="C22:D22"/>
    <mergeCell ref="G22:I22"/>
    <mergeCell ref="J22:K22"/>
    <mergeCell ref="C19:D19"/>
    <mergeCell ref="G19:I19"/>
    <mergeCell ref="J19:K19"/>
    <mergeCell ref="C20:D20"/>
    <mergeCell ref="G20:I20"/>
    <mergeCell ref="J20:K20"/>
    <mergeCell ref="C17:D17"/>
    <mergeCell ref="G17:I17"/>
    <mergeCell ref="J17:K17"/>
    <mergeCell ref="C18:D18"/>
    <mergeCell ref="G18:I18"/>
    <mergeCell ref="J18:K18"/>
    <mergeCell ref="C15:D15"/>
    <mergeCell ref="G15:I15"/>
    <mergeCell ref="J15:K15"/>
    <mergeCell ref="C16:D16"/>
    <mergeCell ref="G16:I16"/>
    <mergeCell ref="J16:K16"/>
    <mergeCell ref="C13:D13"/>
    <mergeCell ref="G13:I13"/>
    <mergeCell ref="J13:K13"/>
    <mergeCell ref="C14:D14"/>
    <mergeCell ref="G14:I14"/>
    <mergeCell ref="J14:K14"/>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&amp;C&amp;"Arial,標準"II-1</oddFooter>
  </headerFooter>
  <rowBreaks count="1" manualBreakCount="1">
    <brk id="11"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7"/>
  <sheetViews>
    <sheetView showGridLines="0" view="pageBreakPreview" zoomScale="60" zoomScaleNormal="10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 (5)'!K1</f>
        <v>Monitoring Spreadsheet: JCM_ID_AM002_ver02.0</v>
      </c>
    </row>
    <row r="2" spans="1:11" ht="18" customHeight="1" x14ac:dyDescent="0.15">
      <c r="I2" s="74" t="str">
        <f>'MPS(input) (5)'!K2</f>
        <v>Sectoral scope: 03</v>
      </c>
    </row>
    <row r="3" spans="1:11" ht="27.75" customHeight="1" x14ac:dyDescent="0.15">
      <c r="A3" s="160" t="s">
        <v>156</v>
      </c>
      <c r="B3" s="160"/>
      <c r="C3" s="160"/>
      <c r="D3" s="160"/>
      <c r="E3" s="160"/>
      <c r="F3" s="160"/>
      <c r="G3" s="160"/>
      <c r="H3" s="160"/>
      <c r="I3" s="160"/>
    </row>
    <row r="4" spans="1:11" ht="11.25" customHeight="1" x14ac:dyDescent="0.15"/>
    <row r="5" spans="1:11" ht="18.75" customHeight="1" thickBot="1" x14ac:dyDescent="0.2">
      <c r="A5" s="93" t="s">
        <v>3</v>
      </c>
      <c r="B5" s="94"/>
      <c r="C5" s="94"/>
      <c r="D5" s="94"/>
      <c r="E5" s="95"/>
      <c r="F5" s="96" t="s">
        <v>4</v>
      </c>
      <c r="G5" s="97" t="s">
        <v>5</v>
      </c>
      <c r="H5" s="97" t="s">
        <v>0</v>
      </c>
      <c r="I5" s="98" t="s">
        <v>1</v>
      </c>
    </row>
    <row r="6" spans="1:11" ht="18.75" customHeight="1" thickBot="1" x14ac:dyDescent="0.2">
      <c r="A6" s="99"/>
      <c r="B6" s="43" t="s">
        <v>151</v>
      </c>
      <c r="C6" s="43"/>
      <c r="D6" s="44"/>
      <c r="E6" s="45"/>
      <c r="F6" s="12" t="s">
        <v>168</v>
      </c>
      <c r="G6" s="116">
        <f>ROUNDDOWN(G10-G20,0)</f>
        <v>69</v>
      </c>
      <c r="H6" s="9" t="s">
        <v>12</v>
      </c>
      <c r="I6" s="100" t="s">
        <v>170</v>
      </c>
    </row>
    <row r="7" spans="1:11" ht="18.75" customHeight="1" x14ac:dyDescent="0.15">
      <c r="A7" s="101" t="s">
        <v>7</v>
      </c>
      <c r="B7" s="57"/>
      <c r="C7" s="58"/>
      <c r="D7" s="59"/>
      <c r="E7" s="60"/>
      <c r="F7" s="61"/>
      <c r="G7" s="62"/>
      <c r="H7" s="61"/>
      <c r="I7" s="102"/>
      <c r="J7" s="77"/>
      <c r="K7" s="77"/>
    </row>
    <row r="8" spans="1:11" ht="33" customHeight="1" x14ac:dyDescent="0.15">
      <c r="A8" s="103"/>
      <c r="B8" s="166" t="s">
        <v>81</v>
      </c>
      <c r="C8" s="167"/>
      <c r="D8" s="167"/>
      <c r="E8" s="168"/>
      <c r="F8" s="10" t="s">
        <v>130</v>
      </c>
      <c r="G8" s="122">
        <f>'MPS(input) (5)'!E19</f>
        <v>5.94</v>
      </c>
      <c r="H8" s="123" t="s">
        <v>8</v>
      </c>
      <c r="I8" s="104" t="s">
        <v>29</v>
      </c>
    </row>
    <row r="9" spans="1:11" ht="18.75" customHeight="1" thickBot="1" x14ac:dyDescent="0.2">
      <c r="A9" s="101" t="s">
        <v>9</v>
      </c>
      <c r="B9" s="63"/>
      <c r="C9" s="69"/>
      <c r="D9" s="64"/>
      <c r="E9" s="64"/>
      <c r="F9" s="64"/>
      <c r="G9" s="65"/>
      <c r="H9" s="64"/>
      <c r="I9" s="105"/>
    </row>
    <row r="10" spans="1:11" ht="19.5" customHeight="1" thickBot="1" x14ac:dyDescent="0.2">
      <c r="A10" s="106"/>
      <c r="B10" s="46" t="s">
        <v>152</v>
      </c>
      <c r="C10" s="47"/>
      <c r="D10" s="48"/>
      <c r="E10" s="48"/>
      <c r="F10" s="115" t="s">
        <v>130</v>
      </c>
      <c r="G10" s="117">
        <f>(G16*G14*(G18/G17)*G12)+(G16*G15*(G18/G17)*G13)</f>
        <v>2159.3637968516632</v>
      </c>
      <c r="H10" s="9" t="s">
        <v>12</v>
      </c>
      <c r="I10" s="107" t="s">
        <v>13</v>
      </c>
    </row>
    <row r="11" spans="1:11" ht="18.75" customHeight="1" x14ac:dyDescent="0.15">
      <c r="A11" s="106"/>
      <c r="B11" s="49"/>
      <c r="C11" s="53" t="s">
        <v>16</v>
      </c>
      <c r="D11" s="54"/>
      <c r="E11" s="27"/>
      <c r="F11" s="11" t="s">
        <v>130</v>
      </c>
      <c r="G11" s="22"/>
      <c r="H11" s="18"/>
      <c r="I11" s="104"/>
    </row>
    <row r="12" spans="1:11" ht="18.75" customHeight="1" x14ac:dyDescent="0.15">
      <c r="A12" s="106"/>
      <c r="B12" s="49"/>
      <c r="C12" s="163"/>
      <c r="D12" s="54" t="s">
        <v>19</v>
      </c>
      <c r="E12" s="34"/>
      <c r="F12" s="10" t="s">
        <v>20</v>
      </c>
      <c r="G12" s="119">
        <f>'MPS(input) (5)'!E15</f>
        <v>0.81399999999999995</v>
      </c>
      <c r="H12" s="120" t="s">
        <v>21</v>
      </c>
      <c r="I12" s="104" t="s">
        <v>22</v>
      </c>
    </row>
    <row r="13" spans="1:11" ht="18.75" customHeight="1" x14ac:dyDescent="0.15">
      <c r="A13" s="106"/>
      <c r="B13" s="49"/>
      <c r="C13" s="163"/>
      <c r="D13" s="54" t="s">
        <v>23</v>
      </c>
      <c r="E13" s="34"/>
      <c r="F13" s="10" t="s">
        <v>20</v>
      </c>
      <c r="G13" s="121">
        <f>'MPS(input) (5)'!$E$16</f>
        <v>0.8</v>
      </c>
      <c r="H13" s="120" t="s">
        <v>21</v>
      </c>
      <c r="I13" s="104" t="s">
        <v>22</v>
      </c>
    </row>
    <row r="14" spans="1:11" ht="39" customHeight="1" x14ac:dyDescent="0.15">
      <c r="A14" s="106"/>
      <c r="B14" s="49"/>
      <c r="C14" s="163"/>
      <c r="D14" s="161" t="s">
        <v>24</v>
      </c>
      <c r="E14" s="162"/>
      <c r="F14" s="19" t="s">
        <v>130</v>
      </c>
      <c r="G14" s="13">
        <f>'MPS(input) (5)'!$E$9/('MPS(input) (5)'!$E$9+'MPS(input) (5)'!$E$10*'MPS(input) (5)'!$E$22/1000)</f>
        <v>1</v>
      </c>
      <c r="H14" s="10" t="s">
        <v>8</v>
      </c>
      <c r="I14" s="104" t="s">
        <v>8</v>
      </c>
    </row>
    <row r="15" spans="1:11" ht="39" customHeight="1" x14ac:dyDescent="0.15">
      <c r="A15" s="106"/>
      <c r="B15" s="49"/>
      <c r="C15" s="163"/>
      <c r="D15" s="161" t="s">
        <v>26</v>
      </c>
      <c r="E15" s="162"/>
      <c r="F15" s="19" t="s">
        <v>130</v>
      </c>
      <c r="G15" s="13">
        <f>1-G14</f>
        <v>0</v>
      </c>
      <c r="H15" s="10" t="s">
        <v>8</v>
      </c>
      <c r="I15" s="104" t="s">
        <v>8</v>
      </c>
    </row>
    <row r="16" spans="1:11" ht="18.75" customHeight="1" x14ac:dyDescent="0.15">
      <c r="A16" s="106"/>
      <c r="B16" s="49"/>
      <c r="C16" s="163"/>
      <c r="D16" s="54" t="s">
        <v>153</v>
      </c>
      <c r="E16" s="34"/>
      <c r="F16" s="19" t="s">
        <v>20</v>
      </c>
      <c r="G16" s="81">
        <f>'MPS(input) (5)'!E8</f>
        <v>2566.8552</v>
      </c>
      <c r="H16" s="25" t="s">
        <v>2</v>
      </c>
      <c r="I16" s="108" t="s">
        <v>14</v>
      </c>
    </row>
    <row r="17" spans="1:9" ht="39" customHeight="1" x14ac:dyDescent="0.15">
      <c r="A17" s="106"/>
      <c r="B17" s="46"/>
      <c r="C17" s="164"/>
      <c r="D17" s="161" t="s">
        <v>145</v>
      </c>
      <c r="E17" s="162"/>
      <c r="F17" s="10" t="s">
        <v>130</v>
      </c>
      <c r="G17" s="122">
        <f>'MPS(input) (5)'!E19</f>
        <v>5.94</v>
      </c>
      <c r="H17" s="123" t="s">
        <v>8</v>
      </c>
      <c r="I17" s="104" t="s">
        <v>29</v>
      </c>
    </row>
    <row r="18" spans="1:9" ht="39" customHeight="1" x14ac:dyDescent="0.15">
      <c r="A18" s="99"/>
      <c r="B18" s="44"/>
      <c r="C18" s="165"/>
      <c r="D18" s="161" t="s">
        <v>147</v>
      </c>
      <c r="E18" s="162"/>
      <c r="F18" s="10" t="s">
        <v>130</v>
      </c>
      <c r="G18" s="126">
        <f>'MPS(input) (5)'!E21</f>
        <v>6.1388424242424247</v>
      </c>
      <c r="H18" s="127" t="s">
        <v>8</v>
      </c>
      <c r="I18" s="108" t="s">
        <v>84</v>
      </c>
    </row>
    <row r="19" spans="1:9" ht="18.75" customHeight="1" thickBot="1" x14ac:dyDescent="0.2">
      <c r="A19" s="101" t="s">
        <v>10</v>
      </c>
      <c r="B19" s="66"/>
      <c r="C19" s="66"/>
      <c r="D19" s="66"/>
      <c r="E19" s="67"/>
      <c r="F19" s="68"/>
      <c r="G19" s="65"/>
      <c r="H19" s="68"/>
      <c r="I19" s="109"/>
    </row>
    <row r="20" spans="1:9" ht="18.75" customHeight="1" thickBot="1" x14ac:dyDescent="0.2">
      <c r="A20" s="103"/>
      <c r="B20" s="50" t="s">
        <v>154</v>
      </c>
      <c r="C20" s="50"/>
      <c r="D20" s="50"/>
      <c r="E20" s="51"/>
      <c r="F20" s="21" t="s">
        <v>130</v>
      </c>
      <c r="G20" s="118">
        <f>(G26*G22*G24)+(G26*G23*G25)</f>
        <v>2089.4201327999999</v>
      </c>
      <c r="H20" s="20" t="s">
        <v>30</v>
      </c>
      <c r="I20" s="104" t="s">
        <v>31</v>
      </c>
    </row>
    <row r="21" spans="1:9" ht="18.75" customHeight="1" x14ac:dyDescent="0.15">
      <c r="A21" s="103"/>
      <c r="B21" s="52"/>
      <c r="C21" s="55" t="s">
        <v>32</v>
      </c>
      <c r="D21" s="54"/>
      <c r="E21" s="34"/>
      <c r="F21" s="18" t="s">
        <v>130</v>
      </c>
      <c r="G21" s="22"/>
      <c r="H21" s="20"/>
      <c r="I21" s="104"/>
    </row>
    <row r="22" spans="1:9" ht="18.75" customHeight="1" x14ac:dyDescent="0.15">
      <c r="A22" s="103"/>
      <c r="B22" s="52"/>
      <c r="C22" s="56"/>
      <c r="D22" s="54" t="s">
        <v>19</v>
      </c>
      <c r="E22" s="34"/>
      <c r="F22" s="10" t="s">
        <v>20</v>
      </c>
      <c r="G22" s="119">
        <f>'MPS(input) (5)'!E15</f>
        <v>0.81399999999999995</v>
      </c>
      <c r="H22" s="120" t="s">
        <v>21</v>
      </c>
      <c r="I22" s="104" t="s">
        <v>22</v>
      </c>
    </row>
    <row r="23" spans="1:9" ht="18.75" customHeight="1" x14ac:dyDescent="0.15">
      <c r="A23" s="103"/>
      <c r="B23" s="52"/>
      <c r="C23" s="56"/>
      <c r="D23" s="54" t="s">
        <v>23</v>
      </c>
      <c r="E23" s="34"/>
      <c r="F23" s="10" t="s">
        <v>20</v>
      </c>
      <c r="G23" s="121">
        <f>'MPS(input) (5)'!$E$16</f>
        <v>0.8</v>
      </c>
      <c r="H23" s="120" t="s">
        <v>21</v>
      </c>
      <c r="I23" s="104" t="s">
        <v>22</v>
      </c>
    </row>
    <row r="24" spans="1:9" ht="39" customHeight="1" x14ac:dyDescent="0.15">
      <c r="A24" s="103"/>
      <c r="B24" s="52"/>
      <c r="C24" s="56"/>
      <c r="D24" s="161" t="s">
        <v>24</v>
      </c>
      <c r="E24" s="162"/>
      <c r="F24" s="19" t="s">
        <v>130</v>
      </c>
      <c r="G24" s="13">
        <f>'MPS(input) (5)'!$E$9/('MPS(input) (5)'!$E$9+'MPS(input) (5)'!$E$10*'MPS(input) (5)'!$E$22/1000)</f>
        <v>1</v>
      </c>
      <c r="H24" s="10" t="s">
        <v>8</v>
      </c>
      <c r="I24" s="104" t="s">
        <v>8</v>
      </c>
    </row>
    <row r="25" spans="1:9" ht="39" customHeight="1" x14ac:dyDescent="0.15">
      <c r="A25" s="103"/>
      <c r="B25" s="52"/>
      <c r="C25" s="56"/>
      <c r="D25" s="161" t="s">
        <v>26</v>
      </c>
      <c r="E25" s="162"/>
      <c r="F25" s="19" t="s">
        <v>130</v>
      </c>
      <c r="G25" s="13">
        <f>1-G24</f>
        <v>0</v>
      </c>
      <c r="H25" s="10" t="s">
        <v>8</v>
      </c>
      <c r="I25" s="104" t="s">
        <v>8</v>
      </c>
    </row>
    <row r="26" spans="1:9" ht="18.75" customHeight="1" x14ac:dyDescent="0.15">
      <c r="A26" s="86"/>
      <c r="B26" s="87"/>
      <c r="C26" s="88"/>
      <c r="D26" s="89" t="s">
        <v>153</v>
      </c>
      <c r="E26" s="90"/>
      <c r="F26" s="91" t="s">
        <v>20</v>
      </c>
      <c r="G26" s="124">
        <f>'MPS(input) (5)'!E8</f>
        <v>2566.8552</v>
      </c>
      <c r="H26" s="125" t="s">
        <v>2</v>
      </c>
      <c r="I26" s="92" t="s">
        <v>14</v>
      </c>
    </row>
    <row r="27" spans="1:9" x14ac:dyDescent="0.15">
      <c r="A27" s="71"/>
      <c r="B27" s="71"/>
      <c r="C27" s="71"/>
      <c r="D27" s="71"/>
      <c r="E27" s="71"/>
      <c r="F27" s="7"/>
      <c r="G27" s="6"/>
      <c r="H27" s="6"/>
      <c r="I27" s="3"/>
    </row>
    <row r="28" spans="1:9" ht="21.75" customHeight="1" x14ac:dyDescent="0.15">
      <c r="E28" s="71" t="s">
        <v>11</v>
      </c>
      <c r="F28" s="72"/>
    </row>
    <row r="29" spans="1:9" ht="21.75" customHeight="1" x14ac:dyDescent="0.15">
      <c r="E29" s="110" t="s">
        <v>174</v>
      </c>
      <c r="F29" s="111">
        <v>4.92</v>
      </c>
      <c r="G29" s="112" t="s">
        <v>8</v>
      </c>
    </row>
    <row r="30" spans="1:9" ht="21.75" customHeight="1" x14ac:dyDescent="0.15">
      <c r="E30" s="110" t="s">
        <v>175</v>
      </c>
      <c r="F30" s="113">
        <v>5.33</v>
      </c>
      <c r="G30" s="112" t="s">
        <v>8</v>
      </c>
      <c r="H30" s="71"/>
    </row>
    <row r="31" spans="1:9" ht="21.75" customHeight="1" x14ac:dyDescent="0.15">
      <c r="E31" s="110" t="s">
        <v>176</v>
      </c>
      <c r="F31" s="111">
        <v>5.59</v>
      </c>
      <c r="G31" s="112" t="s">
        <v>8</v>
      </c>
      <c r="H31" s="71"/>
    </row>
    <row r="32" spans="1:9" ht="21.75" customHeight="1" x14ac:dyDescent="0.15">
      <c r="E32" s="110" t="s">
        <v>177</v>
      </c>
      <c r="F32" s="111">
        <v>5.85</v>
      </c>
      <c r="G32" s="112" t="s">
        <v>8</v>
      </c>
      <c r="H32" s="71"/>
    </row>
    <row r="33" spans="5:8" s="73" customFormat="1" ht="21.75" customHeight="1" x14ac:dyDescent="0.15">
      <c r="E33" s="110" t="s">
        <v>178</v>
      </c>
      <c r="F33" s="111">
        <v>5.94</v>
      </c>
      <c r="G33" s="112" t="s">
        <v>8</v>
      </c>
      <c r="H33" s="71"/>
    </row>
    <row r="34" spans="5:8" s="73" customFormat="1" ht="21.75" customHeight="1" x14ac:dyDescent="0.15">
      <c r="E34" s="71"/>
      <c r="F34" s="17"/>
      <c r="G34" s="3"/>
      <c r="H34" s="71"/>
    </row>
    <row r="35" spans="5:8" s="73" customFormat="1" ht="21.75" customHeight="1" x14ac:dyDescent="0.15">
      <c r="E35" s="110" t="s">
        <v>17</v>
      </c>
      <c r="F35" s="113">
        <v>1.5</v>
      </c>
      <c r="G35" s="114" t="s">
        <v>15</v>
      </c>
      <c r="H35" s="71"/>
    </row>
    <row r="36" spans="5:8" s="73" customFormat="1" ht="21.75" customHeight="1" x14ac:dyDescent="0.15">
      <c r="E36" s="110" t="s">
        <v>18</v>
      </c>
      <c r="F36" s="113">
        <v>1.5</v>
      </c>
      <c r="G36" s="114" t="s">
        <v>15</v>
      </c>
      <c r="H36" s="71"/>
    </row>
    <row r="37" spans="5:8" s="73" customFormat="1" x14ac:dyDescent="0.15">
      <c r="E37" s="71"/>
      <c r="F37" s="71"/>
      <c r="G37" s="71"/>
      <c r="H37" s="71"/>
    </row>
  </sheetData>
  <sheetProtection password="C7C3"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&amp;C&amp;"Arial,標準"II-2</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78" customWidth="1"/>
    <col min="2" max="2" width="36.375" style="78" customWidth="1"/>
    <col min="3" max="3" width="49.125" style="78" customWidth="1"/>
    <col min="4" max="256" width="9" style="78"/>
    <col min="257" max="257" width="3.625" style="78" customWidth="1"/>
    <col min="258" max="258" width="36.375" style="78" customWidth="1"/>
    <col min="259" max="259" width="49.125" style="78" customWidth="1"/>
    <col min="260" max="512" width="9" style="78"/>
    <col min="513" max="513" width="3.625" style="78" customWidth="1"/>
    <col min="514" max="514" width="36.375" style="78" customWidth="1"/>
    <col min="515" max="515" width="49.125" style="78" customWidth="1"/>
    <col min="516" max="768" width="9" style="78"/>
    <col min="769" max="769" width="3.625" style="78" customWidth="1"/>
    <col min="770" max="770" width="36.375" style="78" customWidth="1"/>
    <col min="771" max="771" width="49.125" style="78" customWidth="1"/>
    <col min="772" max="1024" width="9" style="78"/>
    <col min="1025" max="1025" width="3.625" style="78" customWidth="1"/>
    <col min="1026" max="1026" width="36.375" style="78" customWidth="1"/>
    <col min="1027" max="1027" width="49.125" style="78" customWidth="1"/>
    <col min="1028" max="1280" width="9" style="78"/>
    <col min="1281" max="1281" width="3.625" style="78" customWidth="1"/>
    <col min="1282" max="1282" width="36.375" style="78" customWidth="1"/>
    <col min="1283" max="1283" width="49.125" style="78" customWidth="1"/>
    <col min="1284" max="1536" width="9" style="78"/>
    <col min="1537" max="1537" width="3.625" style="78" customWidth="1"/>
    <col min="1538" max="1538" width="36.375" style="78" customWidth="1"/>
    <col min="1539" max="1539" width="49.125" style="78" customWidth="1"/>
    <col min="1540" max="1792" width="9" style="78"/>
    <col min="1793" max="1793" width="3.625" style="78" customWidth="1"/>
    <col min="1794" max="1794" width="36.375" style="78" customWidth="1"/>
    <col min="1795" max="1795" width="49.125" style="78" customWidth="1"/>
    <col min="1796" max="2048" width="9" style="78"/>
    <col min="2049" max="2049" width="3.625" style="78" customWidth="1"/>
    <col min="2050" max="2050" width="36.375" style="78" customWidth="1"/>
    <col min="2051" max="2051" width="49.125" style="78" customWidth="1"/>
    <col min="2052" max="2304" width="9" style="78"/>
    <col min="2305" max="2305" width="3.625" style="78" customWidth="1"/>
    <col min="2306" max="2306" width="36.375" style="78" customWidth="1"/>
    <col min="2307" max="2307" width="49.125" style="78" customWidth="1"/>
    <col min="2308" max="2560" width="9" style="78"/>
    <col min="2561" max="2561" width="3.625" style="78" customWidth="1"/>
    <col min="2562" max="2562" width="36.375" style="78" customWidth="1"/>
    <col min="2563" max="2563" width="49.125" style="78" customWidth="1"/>
    <col min="2564" max="2816" width="9" style="78"/>
    <col min="2817" max="2817" width="3.625" style="78" customWidth="1"/>
    <col min="2818" max="2818" width="36.375" style="78" customWidth="1"/>
    <col min="2819" max="2819" width="49.125" style="78" customWidth="1"/>
    <col min="2820" max="3072" width="9" style="78"/>
    <col min="3073" max="3073" width="3.625" style="78" customWidth="1"/>
    <col min="3074" max="3074" width="36.375" style="78" customWidth="1"/>
    <col min="3075" max="3075" width="49.125" style="78" customWidth="1"/>
    <col min="3076" max="3328" width="9" style="78"/>
    <col min="3329" max="3329" width="3.625" style="78" customWidth="1"/>
    <col min="3330" max="3330" width="36.375" style="78" customWidth="1"/>
    <col min="3331" max="3331" width="49.125" style="78" customWidth="1"/>
    <col min="3332" max="3584" width="9" style="78"/>
    <col min="3585" max="3585" width="3.625" style="78" customWidth="1"/>
    <col min="3586" max="3586" width="36.375" style="78" customWidth="1"/>
    <col min="3587" max="3587" width="49.125" style="78" customWidth="1"/>
    <col min="3588" max="3840" width="9" style="78"/>
    <col min="3841" max="3841" width="3.625" style="78" customWidth="1"/>
    <col min="3842" max="3842" width="36.375" style="78" customWidth="1"/>
    <col min="3843" max="3843" width="49.125" style="78" customWidth="1"/>
    <col min="3844" max="4096" width="9" style="78"/>
    <col min="4097" max="4097" width="3.625" style="78" customWidth="1"/>
    <col min="4098" max="4098" width="36.375" style="78" customWidth="1"/>
    <col min="4099" max="4099" width="49.125" style="78" customWidth="1"/>
    <col min="4100" max="4352" width="9" style="78"/>
    <col min="4353" max="4353" width="3.625" style="78" customWidth="1"/>
    <col min="4354" max="4354" width="36.375" style="78" customWidth="1"/>
    <col min="4355" max="4355" width="49.125" style="78" customWidth="1"/>
    <col min="4356" max="4608" width="9" style="78"/>
    <col min="4609" max="4609" width="3.625" style="78" customWidth="1"/>
    <col min="4610" max="4610" width="36.375" style="78" customWidth="1"/>
    <col min="4611" max="4611" width="49.125" style="78" customWidth="1"/>
    <col min="4612" max="4864" width="9" style="78"/>
    <col min="4865" max="4865" width="3.625" style="78" customWidth="1"/>
    <col min="4866" max="4866" width="36.375" style="78" customWidth="1"/>
    <col min="4867" max="4867" width="49.125" style="78" customWidth="1"/>
    <col min="4868" max="5120" width="9" style="78"/>
    <col min="5121" max="5121" width="3.625" style="78" customWidth="1"/>
    <col min="5122" max="5122" width="36.375" style="78" customWidth="1"/>
    <col min="5123" max="5123" width="49.125" style="78" customWidth="1"/>
    <col min="5124" max="5376" width="9" style="78"/>
    <col min="5377" max="5377" width="3.625" style="78" customWidth="1"/>
    <col min="5378" max="5378" width="36.375" style="78" customWidth="1"/>
    <col min="5379" max="5379" width="49.125" style="78" customWidth="1"/>
    <col min="5380" max="5632" width="9" style="78"/>
    <col min="5633" max="5633" width="3.625" style="78" customWidth="1"/>
    <col min="5634" max="5634" width="36.375" style="78" customWidth="1"/>
    <col min="5635" max="5635" width="49.125" style="78" customWidth="1"/>
    <col min="5636" max="5888" width="9" style="78"/>
    <col min="5889" max="5889" width="3.625" style="78" customWidth="1"/>
    <col min="5890" max="5890" width="36.375" style="78" customWidth="1"/>
    <col min="5891" max="5891" width="49.125" style="78" customWidth="1"/>
    <col min="5892" max="6144" width="9" style="78"/>
    <col min="6145" max="6145" width="3.625" style="78" customWidth="1"/>
    <col min="6146" max="6146" width="36.375" style="78" customWidth="1"/>
    <col min="6147" max="6147" width="49.125" style="78" customWidth="1"/>
    <col min="6148" max="6400" width="9" style="78"/>
    <col min="6401" max="6401" width="3.625" style="78" customWidth="1"/>
    <col min="6402" max="6402" width="36.375" style="78" customWidth="1"/>
    <col min="6403" max="6403" width="49.125" style="78" customWidth="1"/>
    <col min="6404" max="6656" width="9" style="78"/>
    <col min="6657" max="6657" width="3.625" style="78" customWidth="1"/>
    <col min="6658" max="6658" width="36.375" style="78" customWidth="1"/>
    <col min="6659" max="6659" width="49.125" style="78" customWidth="1"/>
    <col min="6660" max="6912" width="9" style="78"/>
    <col min="6913" max="6913" width="3.625" style="78" customWidth="1"/>
    <col min="6914" max="6914" width="36.375" style="78" customWidth="1"/>
    <col min="6915" max="6915" width="49.125" style="78" customWidth="1"/>
    <col min="6916" max="7168" width="9" style="78"/>
    <col min="7169" max="7169" width="3.625" style="78" customWidth="1"/>
    <col min="7170" max="7170" width="36.375" style="78" customWidth="1"/>
    <col min="7171" max="7171" width="49.125" style="78" customWidth="1"/>
    <col min="7172" max="7424" width="9" style="78"/>
    <col min="7425" max="7425" width="3.625" style="78" customWidth="1"/>
    <col min="7426" max="7426" width="36.375" style="78" customWidth="1"/>
    <col min="7427" max="7427" width="49.125" style="78" customWidth="1"/>
    <col min="7428" max="7680" width="9" style="78"/>
    <col min="7681" max="7681" width="3.625" style="78" customWidth="1"/>
    <col min="7682" max="7682" width="36.375" style="78" customWidth="1"/>
    <col min="7683" max="7683" width="49.125" style="78" customWidth="1"/>
    <col min="7684" max="7936" width="9" style="78"/>
    <col min="7937" max="7937" width="3.625" style="78" customWidth="1"/>
    <col min="7938" max="7938" width="36.375" style="78" customWidth="1"/>
    <col min="7939" max="7939" width="49.125" style="78" customWidth="1"/>
    <col min="7940" max="8192" width="9" style="78"/>
    <col min="8193" max="8193" width="3.625" style="78" customWidth="1"/>
    <col min="8194" max="8194" width="36.375" style="78" customWidth="1"/>
    <col min="8195" max="8195" width="49.125" style="78" customWidth="1"/>
    <col min="8196" max="8448" width="9" style="78"/>
    <col min="8449" max="8449" width="3.625" style="78" customWidth="1"/>
    <col min="8450" max="8450" width="36.375" style="78" customWidth="1"/>
    <col min="8451" max="8451" width="49.125" style="78" customWidth="1"/>
    <col min="8452" max="8704" width="9" style="78"/>
    <col min="8705" max="8705" width="3.625" style="78" customWidth="1"/>
    <col min="8706" max="8706" width="36.375" style="78" customWidth="1"/>
    <col min="8707" max="8707" width="49.125" style="78" customWidth="1"/>
    <col min="8708" max="8960" width="9" style="78"/>
    <col min="8961" max="8961" width="3.625" style="78" customWidth="1"/>
    <col min="8962" max="8962" width="36.375" style="78" customWidth="1"/>
    <col min="8963" max="8963" width="49.125" style="78" customWidth="1"/>
    <col min="8964" max="9216" width="9" style="78"/>
    <col min="9217" max="9217" width="3.625" style="78" customWidth="1"/>
    <col min="9218" max="9218" width="36.375" style="78" customWidth="1"/>
    <col min="9219" max="9219" width="49.125" style="78" customWidth="1"/>
    <col min="9220" max="9472" width="9" style="78"/>
    <col min="9473" max="9473" width="3.625" style="78" customWidth="1"/>
    <col min="9474" max="9474" width="36.375" style="78" customWidth="1"/>
    <col min="9475" max="9475" width="49.125" style="78" customWidth="1"/>
    <col min="9476" max="9728" width="9" style="78"/>
    <col min="9729" max="9729" width="3.625" style="78" customWidth="1"/>
    <col min="9730" max="9730" width="36.375" style="78" customWidth="1"/>
    <col min="9731" max="9731" width="49.125" style="78" customWidth="1"/>
    <col min="9732" max="9984" width="9" style="78"/>
    <col min="9985" max="9985" width="3.625" style="78" customWidth="1"/>
    <col min="9986" max="9986" width="36.375" style="78" customWidth="1"/>
    <col min="9987" max="9987" width="49.125" style="78" customWidth="1"/>
    <col min="9988" max="10240" width="9" style="78"/>
    <col min="10241" max="10241" width="3.625" style="78" customWidth="1"/>
    <col min="10242" max="10242" width="36.375" style="78" customWidth="1"/>
    <col min="10243" max="10243" width="49.125" style="78" customWidth="1"/>
    <col min="10244" max="10496" width="9" style="78"/>
    <col min="10497" max="10497" width="3.625" style="78" customWidth="1"/>
    <col min="10498" max="10498" width="36.375" style="78" customWidth="1"/>
    <col min="10499" max="10499" width="49.125" style="78" customWidth="1"/>
    <col min="10500" max="10752" width="9" style="78"/>
    <col min="10753" max="10753" width="3.625" style="78" customWidth="1"/>
    <col min="10754" max="10754" width="36.375" style="78" customWidth="1"/>
    <col min="10755" max="10755" width="49.125" style="78" customWidth="1"/>
    <col min="10756" max="11008" width="9" style="78"/>
    <col min="11009" max="11009" width="3.625" style="78" customWidth="1"/>
    <col min="11010" max="11010" width="36.375" style="78" customWidth="1"/>
    <col min="11011" max="11011" width="49.125" style="78" customWidth="1"/>
    <col min="11012" max="11264" width="9" style="78"/>
    <col min="11265" max="11265" width="3.625" style="78" customWidth="1"/>
    <col min="11266" max="11266" width="36.375" style="78" customWidth="1"/>
    <col min="11267" max="11267" width="49.125" style="78" customWidth="1"/>
    <col min="11268" max="11520" width="9" style="78"/>
    <col min="11521" max="11521" width="3.625" style="78" customWidth="1"/>
    <col min="11522" max="11522" width="36.375" style="78" customWidth="1"/>
    <col min="11523" max="11523" width="49.125" style="78" customWidth="1"/>
    <col min="11524" max="11776" width="9" style="78"/>
    <col min="11777" max="11777" width="3.625" style="78" customWidth="1"/>
    <col min="11778" max="11778" width="36.375" style="78" customWidth="1"/>
    <col min="11779" max="11779" width="49.125" style="78" customWidth="1"/>
    <col min="11780" max="12032" width="9" style="78"/>
    <col min="12033" max="12033" width="3.625" style="78" customWidth="1"/>
    <col min="12034" max="12034" width="36.375" style="78" customWidth="1"/>
    <col min="12035" max="12035" width="49.125" style="78" customWidth="1"/>
    <col min="12036" max="12288" width="9" style="78"/>
    <col min="12289" max="12289" width="3.625" style="78" customWidth="1"/>
    <col min="12290" max="12290" width="36.375" style="78" customWidth="1"/>
    <col min="12291" max="12291" width="49.125" style="78" customWidth="1"/>
    <col min="12292" max="12544" width="9" style="78"/>
    <col min="12545" max="12545" width="3.625" style="78" customWidth="1"/>
    <col min="12546" max="12546" width="36.375" style="78" customWidth="1"/>
    <col min="12547" max="12547" width="49.125" style="78" customWidth="1"/>
    <col min="12548" max="12800" width="9" style="78"/>
    <col min="12801" max="12801" width="3.625" style="78" customWidth="1"/>
    <col min="12802" max="12802" width="36.375" style="78" customWidth="1"/>
    <col min="12803" max="12803" width="49.125" style="78" customWidth="1"/>
    <col min="12804" max="13056" width="9" style="78"/>
    <col min="13057" max="13057" width="3.625" style="78" customWidth="1"/>
    <col min="13058" max="13058" width="36.375" style="78" customWidth="1"/>
    <col min="13059" max="13059" width="49.125" style="78" customWidth="1"/>
    <col min="13060" max="13312" width="9" style="78"/>
    <col min="13313" max="13313" width="3.625" style="78" customWidth="1"/>
    <col min="13314" max="13314" width="36.375" style="78" customWidth="1"/>
    <col min="13315" max="13315" width="49.125" style="78" customWidth="1"/>
    <col min="13316" max="13568" width="9" style="78"/>
    <col min="13569" max="13569" width="3.625" style="78" customWidth="1"/>
    <col min="13570" max="13570" width="36.375" style="78" customWidth="1"/>
    <col min="13571" max="13571" width="49.125" style="78" customWidth="1"/>
    <col min="13572" max="13824" width="9" style="78"/>
    <col min="13825" max="13825" width="3.625" style="78" customWidth="1"/>
    <col min="13826" max="13826" width="36.375" style="78" customWidth="1"/>
    <col min="13827" max="13827" width="49.125" style="78" customWidth="1"/>
    <col min="13828" max="14080" width="9" style="78"/>
    <col min="14081" max="14081" width="3.625" style="78" customWidth="1"/>
    <col min="14082" max="14082" width="36.375" style="78" customWidth="1"/>
    <col min="14083" max="14083" width="49.125" style="78" customWidth="1"/>
    <col min="14084" max="14336" width="9" style="78"/>
    <col min="14337" max="14337" width="3.625" style="78" customWidth="1"/>
    <col min="14338" max="14338" width="36.375" style="78" customWidth="1"/>
    <col min="14339" max="14339" width="49.125" style="78" customWidth="1"/>
    <col min="14340" max="14592" width="9" style="78"/>
    <col min="14593" max="14593" width="3.625" style="78" customWidth="1"/>
    <col min="14594" max="14594" width="36.375" style="78" customWidth="1"/>
    <col min="14595" max="14595" width="49.125" style="78" customWidth="1"/>
    <col min="14596" max="14848" width="9" style="78"/>
    <col min="14849" max="14849" width="3.625" style="78" customWidth="1"/>
    <col min="14850" max="14850" width="36.375" style="78" customWidth="1"/>
    <col min="14851" max="14851" width="49.125" style="78" customWidth="1"/>
    <col min="14852" max="15104" width="9" style="78"/>
    <col min="15105" max="15105" width="3.625" style="78" customWidth="1"/>
    <col min="15106" max="15106" width="36.375" style="78" customWidth="1"/>
    <col min="15107" max="15107" width="49.125" style="78" customWidth="1"/>
    <col min="15108" max="15360" width="9" style="78"/>
    <col min="15361" max="15361" width="3.625" style="78" customWidth="1"/>
    <col min="15362" max="15362" width="36.375" style="78" customWidth="1"/>
    <col min="15363" max="15363" width="49.125" style="78" customWidth="1"/>
    <col min="15364" max="15616" width="9" style="78"/>
    <col min="15617" max="15617" width="3.625" style="78" customWidth="1"/>
    <col min="15618" max="15618" width="36.375" style="78" customWidth="1"/>
    <col min="15619" max="15619" width="49.125" style="78" customWidth="1"/>
    <col min="15620" max="15872" width="9" style="78"/>
    <col min="15873" max="15873" width="3.625" style="78" customWidth="1"/>
    <col min="15874" max="15874" width="36.375" style="78" customWidth="1"/>
    <col min="15875" max="15875" width="49.125" style="78" customWidth="1"/>
    <col min="15876" max="16128" width="9" style="78"/>
    <col min="16129" max="16129" width="3.625" style="78" customWidth="1"/>
    <col min="16130" max="16130" width="36.375" style="78" customWidth="1"/>
    <col min="16131" max="16131" width="49.125" style="78" customWidth="1"/>
    <col min="16132" max="16384" width="9" style="78"/>
  </cols>
  <sheetData>
    <row r="1" spans="1:3" ht="18" customHeight="1" x14ac:dyDescent="0.15">
      <c r="C1" s="74" t="str">
        <f>'MPS(input) (5)'!K1</f>
        <v>Monitoring Spreadsheet: JCM_ID_AM002_ver02.0</v>
      </c>
    </row>
    <row r="2" spans="1:3" ht="18" customHeight="1" x14ac:dyDescent="0.15">
      <c r="C2" s="74" t="str">
        <f>'MPS(input) (5)'!K2</f>
        <v>Sectoral scope: 03</v>
      </c>
    </row>
    <row r="3" spans="1:3" ht="24" customHeight="1" x14ac:dyDescent="0.15">
      <c r="A3" s="169" t="s">
        <v>179</v>
      </c>
      <c r="B3" s="169"/>
      <c r="C3" s="169"/>
    </row>
    <row r="5" spans="1:3" ht="21" customHeight="1" x14ac:dyDescent="0.15">
      <c r="B5" s="148" t="s">
        <v>101</v>
      </c>
      <c r="C5" s="148" t="s">
        <v>180</v>
      </c>
    </row>
    <row r="6" spans="1:3" ht="54" customHeight="1" x14ac:dyDescent="0.15">
      <c r="B6" s="79" t="s">
        <v>157</v>
      </c>
      <c r="C6" s="79" t="s">
        <v>158</v>
      </c>
    </row>
    <row r="7" spans="1:3" ht="54" customHeight="1" x14ac:dyDescent="0.15">
      <c r="B7" s="79" t="s">
        <v>159</v>
      </c>
      <c r="C7" s="79" t="s">
        <v>160</v>
      </c>
    </row>
    <row r="8" spans="1:3" ht="58.5" customHeight="1" x14ac:dyDescent="0.15">
      <c r="B8" s="79" t="s">
        <v>161</v>
      </c>
      <c r="C8" s="79" t="s">
        <v>162</v>
      </c>
    </row>
    <row r="9" spans="1:3" ht="54" customHeight="1" x14ac:dyDescent="0.15">
      <c r="B9" s="79" t="s">
        <v>163</v>
      </c>
      <c r="C9" s="79" t="s">
        <v>130</v>
      </c>
    </row>
    <row r="10" spans="1:3" ht="54" customHeight="1" x14ac:dyDescent="0.15">
      <c r="B10" s="79" t="s">
        <v>163</v>
      </c>
      <c r="C10" s="79" t="s">
        <v>130</v>
      </c>
    </row>
    <row r="11" spans="1:3" ht="54" customHeight="1" x14ac:dyDescent="0.15">
      <c r="B11" s="79" t="s">
        <v>163</v>
      </c>
      <c r="C11" s="79" t="s">
        <v>130</v>
      </c>
    </row>
    <row r="12" spans="1:3" ht="54" customHeight="1" x14ac:dyDescent="0.15">
      <c r="B12" s="79" t="s">
        <v>163</v>
      </c>
      <c r="C12" s="79" t="s">
        <v>130</v>
      </c>
    </row>
  </sheetData>
  <sheetProtection password="C7C3" sheet="1" objects="1" scenarios="1" formatCells="0" formatRows="0" insertRows="0"/>
  <mergeCells count="1">
    <mergeCell ref="A3:C3"/>
  </mergeCells>
  <phoneticPr fontId="16"/>
  <pageMargins left="0.70866141732283472" right="0.70866141732283472" top="0.74803149606299213" bottom="0.74803149606299213" header="0.31496062992125984" footer="0.31496062992125984"/>
  <pageSetup paperSize="9" scale="99" orientation="portrait" r:id="rId1"/>
  <headerFooter>
    <oddFooter>&amp;C&amp;"Arial,標準"II-3</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view="pageBreakPreview" zoomScale="60" zoomScaleNormal="60" workbookViewId="0"/>
  </sheetViews>
  <sheetFormatPr defaultColWidth="9" defaultRowHeight="14.25" x14ac:dyDescent="0.15"/>
  <cols>
    <col min="1" max="1" width="1.5" style="16" customWidth="1"/>
    <col min="2" max="2" width="11.125" style="16" customWidth="1"/>
    <col min="3" max="3" width="11.375" style="16" customWidth="1"/>
    <col min="4" max="4" width="12.125" style="16" customWidth="1"/>
    <col min="5" max="5" width="15.75" style="16" customWidth="1"/>
    <col min="6" max="6" width="11.5" style="16" customWidth="1"/>
    <col min="7" max="7" width="13.25" style="16" customWidth="1"/>
    <col min="8" max="8" width="12.875" style="16" customWidth="1"/>
    <col min="9" max="9" width="15.375" style="16" customWidth="1"/>
    <col min="10" max="10" width="58.625" style="16" customWidth="1"/>
    <col min="11" max="11" width="13.125" style="16" customWidth="1"/>
    <col min="12" max="12" width="11.875" style="16" customWidth="1"/>
    <col min="13" max="16384" width="9" style="16"/>
  </cols>
  <sheetData>
    <row r="1" spans="1:12" ht="18" customHeight="1" x14ac:dyDescent="0.15">
      <c r="L1" s="74" t="str">
        <f>'MPS(input) (5)'!K1</f>
        <v>Monitoring Spreadsheet: JCM_ID_AM002_ver02.0</v>
      </c>
    </row>
    <row r="2" spans="1:12" ht="18" customHeight="1" x14ac:dyDescent="0.15">
      <c r="L2" s="74" t="str">
        <f>'MPS(input) (5)'!K2</f>
        <v>Sectoral scope: 03</v>
      </c>
    </row>
    <row r="3" spans="1:12" ht="27.75" customHeight="1" x14ac:dyDescent="0.15">
      <c r="A3" s="80" t="s">
        <v>181</v>
      </c>
      <c r="B3" s="29"/>
      <c r="C3" s="29"/>
      <c r="D3" s="29"/>
      <c r="E3" s="29"/>
      <c r="F3" s="29"/>
      <c r="G3" s="29"/>
      <c r="H3" s="29"/>
      <c r="I3" s="29"/>
      <c r="J3" s="29"/>
      <c r="K3" s="30"/>
      <c r="L3" s="30"/>
    </row>
    <row r="4" spans="1:12" ht="14.25" customHeight="1" x14ac:dyDescent="0.15"/>
    <row r="5" spans="1:12" ht="15" customHeight="1" x14ac:dyDescent="0.15">
      <c r="A5" s="31" t="s">
        <v>182</v>
      </c>
      <c r="B5" s="31"/>
    </row>
    <row r="6" spans="1:12" ht="15" customHeight="1" x14ac:dyDescent="0.15">
      <c r="A6" s="31"/>
      <c r="B6" s="140" t="s">
        <v>35</v>
      </c>
      <c r="C6" s="140" t="s">
        <v>183</v>
      </c>
      <c r="D6" s="149" t="s">
        <v>184</v>
      </c>
      <c r="E6" s="148" t="s">
        <v>185</v>
      </c>
      <c r="F6" s="148" t="s">
        <v>186</v>
      </c>
      <c r="G6" s="148" t="s">
        <v>187</v>
      </c>
      <c r="H6" s="148" t="s">
        <v>189</v>
      </c>
      <c r="I6" s="148" t="s">
        <v>191</v>
      </c>
      <c r="J6" s="148" t="s">
        <v>193</v>
      </c>
      <c r="K6" s="148" t="s">
        <v>195</v>
      </c>
      <c r="L6" s="148" t="s">
        <v>197</v>
      </c>
    </row>
    <row r="7" spans="1:12" s="32" customFormat="1" ht="30" customHeight="1" x14ac:dyDescent="0.15">
      <c r="B7" s="140" t="s">
        <v>199</v>
      </c>
      <c r="C7" s="140" t="s">
        <v>45</v>
      </c>
      <c r="D7" s="149" t="s">
        <v>46</v>
      </c>
      <c r="E7" s="148" t="s">
        <v>47</v>
      </c>
      <c r="F7" s="148" t="s">
        <v>201</v>
      </c>
      <c r="G7" s="148" t="s">
        <v>49</v>
      </c>
      <c r="H7" s="148" t="s">
        <v>50</v>
      </c>
      <c r="I7" s="148" t="s">
        <v>51</v>
      </c>
      <c r="J7" s="148" t="s">
        <v>52</v>
      </c>
      <c r="K7" s="148" t="s">
        <v>53</v>
      </c>
      <c r="L7" s="148" t="s">
        <v>54</v>
      </c>
    </row>
    <row r="8" spans="1:12" ht="243.75" customHeight="1" x14ac:dyDescent="0.15">
      <c r="B8" s="141"/>
      <c r="C8" s="142" t="s">
        <v>55</v>
      </c>
      <c r="D8" s="150" t="s">
        <v>14</v>
      </c>
      <c r="E8" s="147" t="s">
        <v>60</v>
      </c>
      <c r="F8" s="128"/>
      <c r="G8" s="83" t="s">
        <v>2</v>
      </c>
      <c r="H8" s="129" t="s">
        <v>69</v>
      </c>
      <c r="I8" s="129" t="s">
        <v>70</v>
      </c>
      <c r="J8" s="130" t="s">
        <v>139</v>
      </c>
      <c r="K8" s="130" t="s">
        <v>72</v>
      </c>
      <c r="L8" s="130"/>
    </row>
    <row r="9" spans="1:12" ht="308.25" customHeight="1" x14ac:dyDescent="0.15">
      <c r="B9" s="141"/>
      <c r="C9" s="142" t="s">
        <v>56</v>
      </c>
      <c r="D9" s="150" t="s">
        <v>62</v>
      </c>
      <c r="E9" s="147" t="s">
        <v>63</v>
      </c>
      <c r="F9" s="128"/>
      <c r="G9" s="83" t="s">
        <v>2</v>
      </c>
      <c r="H9" s="129" t="s">
        <v>69</v>
      </c>
      <c r="I9" s="129" t="s">
        <v>64</v>
      </c>
      <c r="J9" s="130" t="s">
        <v>140</v>
      </c>
      <c r="K9" s="130" t="s">
        <v>65</v>
      </c>
      <c r="L9" s="130"/>
    </row>
    <row r="10" spans="1:12" ht="80.25" customHeight="1" x14ac:dyDescent="0.15">
      <c r="B10" s="141"/>
      <c r="C10" s="142" t="s">
        <v>57</v>
      </c>
      <c r="D10" s="150" t="s">
        <v>66</v>
      </c>
      <c r="E10" s="147" t="s">
        <v>67</v>
      </c>
      <c r="F10" s="128"/>
      <c r="G10" s="83" t="s">
        <v>68</v>
      </c>
      <c r="H10" s="129" t="s">
        <v>69</v>
      </c>
      <c r="I10" s="129" t="s">
        <v>70</v>
      </c>
      <c r="J10" s="130" t="s">
        <v>71</v>
      </c>
      <c r="K10" s="130" t="s">
        <v>72</v>
      </c>
      <c r="L10" s="130"/>
    </row>
    <row r="11" spans="1:12" ht="8.25" customHeight="1" x14ac:dyDescent="0.15"/>
    <row r="12" spans="1:12" ht="20.100000000000001" customHeight="1" x14ac:dyDescent="0.15">
      <c r="A12" s="31" t="s">
        <v>219</v>
      </c>
    </row>
    <row r="13" spans="1:12" ht="20.100000000000001" customHeight="1" x14ac:dyDescent="0.15">
      <c r="B13" s="154" t="s">
        <v>35</v>
      </c>
      <c r="C13" s="154"/>
      <c r="D13" s="154" t="s">
        <v>36</v>
      </c>
      <c r="E13" s="154"/>
      <c r="F13" s="148" t="s">
        <v>37</v>
      </c>
      <c r="G13" s="148" t="s">
        <v>38</v>
      </c>
      <c r="H13" s="187" t="s">
        <v>39</v>
      </c>
      <c r="I13" s="188"/>
      <c r="J13" s="189"/>
      <c r="K13" s="187" t="s">
        <v>40</v>
      </c>
      <c r="L13" s="189"/>
    </row>
    <row r="14" spans="1:12" ht="39" customHeight="1" x14ac:dyDescent="0.15">
      <c r="B14" s="154" t="s">
        <v>46</v>
      </c>
      <c r="C14" s="154"/>
      <c r="D14" s="154" t="s">
        <v>47</v>
      </c>
      <c r="E14" s="154"/>
      <c r="F14" s="148" t="s">
        <v>48</v>
      </c>
      <c r="G14" s="148" t="s">
        <v>49</v>
      </c>
      <c r="H14" s="187" t="s">
        <v>51</v>
      </c>
      <c r="I14" s="188"/>
      <c r="J14" s="189"/>
      <c r="K14" s="187" t="s">
        <v>54</v>
      </c>
      <c r="L14" s="189"/>
    </row>
    <row r="15" spans="1:12" ht="81" customHeight="1" x14ac:dyDescent="0.15">
      <c r="B15" s="185" t="s">
        <v>22</v>
      </c>
      <c r="C15" s="186"/>
      <c r="D15" s="183" t="s">
        <v>149</v>
      </c>
      <c r="E15" s="184"/>
      <c r="F15" s="135">
        <f>'MPS(input) (5)'!E15</f>
        <v>0.81399999999999995</v>
      </c>
      <c r="G15" s="83" t="s">
        <v>21</v>
      </c>
      <c r="H15" s="190" t="str">
        <f>'MPS(input) (5)'!G15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91"/>
      <c r="J15" s="192"/>
      <c r="K15" s="194" t="str">
        <f>IF('MPS(input) (5)'!J15&gt;0,'MPS(input) (5)'!J15,"")</f>
        <v/>
      </c>
      <c r="L15" s="195"/>
    </row>
    <row r="16" spans="1:12" ht="63" customHeight="1" x14ac:dyDescent="0.15">
      <c r="B16" s="173" t="s">
        <v>22</v>
      </c>
      <c r="C16" s="174"/>
      <c r="D16" s="175" t="s">
        <v>150</v>
      </c>
      <c r="E16" s="176"/>
      <c r="F16" s="136">
        <f>'MPS(input) (5)'!E16</f>
        <v>0.8</v>
      </c>
      <c r="G16" s="83" t="s">
        <v>21</v>
      </c>
      <c r="H16" s="175" t="str">
        <f>'MPS(input) (5)'!G16</f>
        <v>CDM approved small scale methodology: AMS-I.A</v>
      </c>
      <c r="I16" s="193"/>
      <c r="J16" s="176"/>
      <c r="K16" s="196" t="str">
        <f>IF('MPS(input) (5)'!J16&gt;0,'MPS(input) (5)'!J16,"")</f>
        <v/>
      </c>
      <c r="L16" s="197"/>
    </row>
    <row r="17" spans="1:12" ht="64.5" customHeight="1" x14ac:dyDescent="0.15">
      <c r="B17" s="173" t="s">
        <v>77</v>
      </c>
      <c r="C17" s="174"/>
      <c r="D17" s="175" t="s">
        <v>143</v>
      </c>
      <c r="E17" s="176"/>
      <c r="F17" s="137">
        <f>'MPS(input) (5)'!E17</f>
        <v>36.89</v>
      </c>
      <c r="G17" s="84" t="s">
        <v>15</v>
      </c>
      <c r="H17" s="175" t="str">
        <f>'MPS(input) (5)'!G17</f>
        <v>Specifications of project chiller i prepared for the quotation or factory acceptance test data by manufacturer</v>
      </c>
      <c r="I17" s="193"/>
      <c r="J17" s="176"/>
      <c r="K17" s="196" t="str">
        <f>IF('MPS(input) (5)'!J17&gt;0,'MPS(input) (5)'!J17,"")</f>
        <v/>
      </c>
      <c r="L17" s="197"/>
    </row>
    <row r="18" spans="1:12" ht="64.5" customHeight="1" x14ac:dyDescent="0.15">
      <c r="B18" s="173" t="s">
        <v>79</v>
      </c>
      <c r="C18" s="174"/>
      <c r="D18" s="175" t="s">
        <v>144</v>
      </c>
      <c r="E18" s="176"/>
      <c r="F18" s="137">
        <f>'MPS(input) (5)'!E18</f>
        <v>6.07</v>
      </c>
      <c r="G18" s="84" t="s">
        <v>15</v>
      </c>
      <c r="H18" s="175" t="str">
        <f>'MPS(input) (5)'!G18</f>
        <v>Specifications of project chiller i prepared for the quotation or factory acceptance test data by manufacturer</v>
      </c>
      <c r="I18" s="193"/>
      <c r="J18" s="176"/>
      <c r="K18" s="196" t="str">
        <f>IF('MPS(input) (5)'!J18&gt;0,'MPS(input) (5)'!J18,"")</f>
        <v/>
      </c>
      <c r="L18" s="197"/>
    </row>
    <row r="19" spans="1:12" ht="63" customHeight="1" x14ac:dyDescent="0.15">
      <c r="B19" s="173" t="s">
        <v>29</v>
      </c>
      <c r="C19" s="174"/>
      <c r="D19" s="175" t="s">
        <v>145</v>
      </c>
      <c r="E19" s="176"/>
      <c r="F19" s="81">
        <f>'MPS(input) (5)'!E19</f>
        <v>5.94</v>
      </c>
      <c r="G19" s="85" t="s">
        <v>8</v>
      </c>
      <c r="H19" s="175" t="str">
        <f>'MPS(input) (5)'!G19</f>
        <v>Selected from the default values set in the methodology</v>
      </c>
      <c r="I19" s="193"/>
      <c r="J19" s="176"/>
      <c r="K19" s="196" t="str">
        <f>IF('MPS(input) (5)'!J19&gt;0,'MPS(input) (5)'!J19,"")</f>
        <v/>
      </c>
      <c r="L19" s="197"/>
    </row>
    <row r="20" spans="1:12" ht="48" customHeight="1" x14ac:dyDescent="0.15">
      <c r="B20" s="173" t="s">
        <v>83</v>
      </c>
      <c r="C20" s="174"/>
      <c r="D20" s="175" t="s">
        <v>146</v>
      </c>
      <c r="E20" s="176"/>
      <c r="F20" s="81">
        <f>'MPS(input) (5)'!E20</f>
        <v>5.99</v>
      </c>
      <c r="G20" s="85" t="s">
        <v>8</v>
      </c>
      <c r="H20" s="175" t="str">
        <f>'MPS(input) (5)'!G20</f>
        <v>Specifications of project chiller i prepared for the quotation or factory acceptance test data by manufacturer</v>
      </c>
      <c r="I20" s="193"/>
      <c r="J20" s="176"/>
      <c r="K20" s="196" t="str">
        <f>IF('MPS(input) (5)'!J20&gt;0,'MPS(input) (5)'!J20,"")</f>
        <v/>
      </c>
      <c r="L20" s="197"/>
    </row>
    <row r="21" spans="1:12" ht="63" customHeight="1" x14ac:dyDescent="0.15">
      <c r="B21" s="173" t="s">
        <v>84</v>
      </c>
      <c r="C21" s="174"/>
      <c r="D21" s="175" t="s">
        <v>147</v>
      </c>
      <c r="E21" s="176"/>
      <c r="F21" s="81">
        <f>'MPS(input) (5)'!E21</f>
        <v>6.1388424242424247</v>
      </c>
      <c r="G21" s="85" t="s">
        <v>8</v>
      </c>
      <c r="H21" s="175" t="s">
        <v>85</v>
      </c>
      <c r="I21" s="193"/>
      <c r="J21" s="176"/>
      <c r="K21" s="196" t="str">
        <f>IF('MPS(input) (5)'!J21&gt;0,'MPS(input) (5)'!J21,"")</f>
        <v/>
      </c>
      <c r="L21" s="197"/>
    </row>
    <row r="22" spans="1:12" ht="27" customHeight="1" x14ac:dyDescent="0.15">
      <c r="B22" s="173" t="s">
        <v>86</v>
      </c>
      <c r="C22" s="174"/>
      <c r="D22" s="175" t="s">
        <v>87</v>
      </c>
      <c r="E22" s="176"/>
      <c r="F22" s="82">
        <f>'MPS(input) (5)'!E22</f>
        <v>0</v>
      </c>
      <c r="G22" s="83" t="s">
        <v>88</v>
      </c>
      <c r="H22" s="175" t="str">
        <f>'MPS(input) (5)'!G22</f>
        <v>Specification of generator for captive electricity</v>
      </c>
      <c r="I22" s="193"/>
      <c r="J22" s="176"/>
      <c r="K22" s="196" t="str">
        <f>IF('MPS(input) (5)'!J22&gt;0,'MPS(input) (5)'!J22,"")</f>
        <v/>
      </c>
      <c r="L22" s="197"/>
    </row>
    <row r="23" spans="1:12" ht="6.75" customHeight="1" x14ac:dyDescent="0.15"/>
    <row r="24" spans="1:12" ht="18.75" customHeight="1" x14ac:dyDescent="0.15">
      <c r="A24" s="33" t="s">
        <v>155</v>
      </c>
      <c r="B24" s="33"/>
    </row>
    <row r="25" spans="1:12" ht="17.25" thickBot="1" x14ac:dyDescent="0.2">
      <c r="B25" s="179" t="s">
        <v>223</v>
      </c>
      <c r="C25" s="180"/>
      <c r="D25" s="158" t="s">
        <v>99</v>
      </c>
      <c r="E25" s="158"/>
      <c r="F25" s="76" t="s">
        <v>49</v>
      </c>
    </row>
    <row r="26" spans="1:12" ht="19.5" thickBot="1" x14ac:dyDescent="0.2">
      <c r="B26" s="181"/>
      <c r="C26" s="182"/>
      <c r="D26" s="177" t="e">
        <f>'MRS(calc_process) (5)'!G6</f>
        <v>#DIV/0!</v>
      </c>
      <c r="E26" s="178"/>
      <c r="F26" s="34" t="s">
        <v>30</v>
      </c>
    </row>
    <row r="27" spans="1:12" ht="20.100000000000001" customHeight="1" x14ac:dyDescent="0.15">
      <c r="B27" s="35"/>
      <c r="C27" s="35"/>
      <c r="F27" s="36"/>
      <c r="G27" s="36"/>
    </row>
    <row r="28" spans="1:12" ht="15" customHeight="1" x14ac:dyDescent="0.15">
      <c r="A28" s="31" t="s">
        <v>92</v>
      </c>
    </row>
    <row r="29" spans="1:12" ht="15" customHeight="1" x14ac:dyDescent="0.15">
      <c r="B29" s="15" t="s">
        <v>93</v>
      </c>
      <c r="C29" s="170" t="s">
        <v>94</v>
      </c>
      <c r="D29" s="171"/>
      <c r="E29" s="171"/>
      <c r="F29" s="171"/>
      <c r="G29" s="171"/>
      <c r="H29" s="171"/>
      <c r="I29" s="171"/>
      <c r="J29" s="172"/>
    </row>
    <row r="30" spans="1:12" ht="15" customHeight="1" x14ac:dyDescent="0.15">
      <c r="B30" s="15" t="s">
        <v>95</v>
      </c>
      <c r="C30" s="170" t="s">
        <v>96</v>
      </c>
      <c r="D30" s="171"/>
      <c r="E30" s="171"/>
      <c r="F30" s="171"/>
      <c r="G30" s="171"/>
      <c r="H30" s="171"/>
      <c r="I30" s="171"/>
      <c r="J30" s="172"/>
    </row>
    <row r="31" spans="1:12" ht="15" customHeight="1" x14ac:dyDescent="0.15">
      <c r="B31" s="15" t="s">
        <v>69</v>
      </c>
      <c r="C31" s="170" t="s">
        <v>97</v>
      </c>
      <c r="D31" s="171"/>
      <c r="E31" s="171"/>
      <c r="F31" s="171"/>
      <c r="G31" s="171"/>
      <c r="H31" s="171"/>
      <c r="I31" s="171"/>
      <c r="J31" s="172"/>
    </row>
  </sheetData>
  <sheetProtection password="C7C3" sheet="1" objects="1" scenarios="1" formatCells="0" formatRows="0"/>
  <mergeCells count="47">
    <mergeCell ref="C31:J31"/>
    <mergeCell ref="B25:C25"/>
    <mergeCell ref="D25:E25"/>
    <mergeCell ref="B26:C26"/>
    <mergeCell ref="D26:E26"/>
    <mergeCell ref="C29:J29"/>
    <mergeCell ref="C30:J30"/>
    <mergeCell ref="B21:C21"/>
    <mergeCell ref="D21:E21"/>
    <mergeCell ref="H21:J21"/>
    <mergeCell ref="K21:L21"/>
    <mergeCell ref="B22:C22"/>
    <mergeCell ref="D22:E22"/>
    <mergeCell ref="H22:J22"/>
    <mergeCell ref="K22:L22"/>
    <mergeCell ref="B19:C19"/>
    <mergeCell ref="D19:E19"/>
    <mergeCell ref="H19:J19"/>
    <mergeCell ref="K19:L19"/>
    <mergeCell ref="B20:C20"/>
    <mergeCell ref="D20:E20"/>
    <mergeCell ref="H20:J20"/>
    <mergeCell ref="K20:L20"/>
    <mergeCell ref="B17:C17"/>
    <mergeCell ref="D17:E17"/>
    <mergeCell ref="H17:J17"/>
    <mergeCell ref="K17:L17"/>
    <mergeCell ref="B18:C18"/>
    <mergeCell ref="D18:E18"/>
    <mergeCell ref="H18:J18"/>
    <mergeCell ref="K18:L18"/>
    <mergeCell ref="B15:C15"/>
    <mergeCell ref="D15:E15"/>
    <mergeCell ref="H15:J15"/>
    <mergeCell ref="K15:L15"/>
    <mergeCell ref="B16:C16"/>
    <mergeCell ref="D16:E16"/>
    <mergeCell ref="H16:J16"/>
    <mergeCell ref="K16:L16"/>
    <mergeCell ref="B13:C13"/>
    <mergeCell ref="D13:E13"/>
    <mergeCell ref="H13:J13"/>
    <mergeCell ref="K13:L13"/>
    <mergeCell ref="B14:C14"/>
    <mergeCell ref="D14:E14"/>
    <mergeCell ref="H14:J14"/>
    <mergeCell ref="K14:L14"/>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&amp;C&amp;"Arial,標準"II-4</oddFooter>
  </headerFooter>
  <rowBreaks count="1" manualBreakCount="1">
    <brk id="11" max="11"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7"/>
  <sheetViews>
    <sheetView showGridLines="0" view="pageBreakPreview" zoomScale="60" zoomScaleNormal="10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 (5)'!K1</f>
        <v>Monitoring Spreadsheet: JCM_ID_AM002_ver02.0</v>
      </c>
    </row>
    <row r="2" spans="1:11" ht="18" customHeight="1" x14ac:dyDescent="0.15">
      <c r="I2" s="74" t="str">
        <f>'MPS(input) (5)'!K2</f>
        <v>Sectoral scope: 03</v>
      </c>
    </row>
    <row r="3" spans="1:11" ht="27.75" customHeight="1" x14ac:dyDescent="0.15">
      <c r="A3" s="160" t="s">
        <v>224</v>
      </c>
      <c r="B3" s="160"/>
      <c r="C3" s="160"/>
      <c r="D3" s="160"/>
      <c r="E3" s="160"/>
      <c r="F3" s="160"/>
      <c r="G3" s="160"/>
      <c r="H3" s="160"/>
      <c r="I3" s="160"/>
    </row>
    <row r="4" spans="1:11" ht="11.25" customHeight="1" x14ac:dyDescent="0.15"/>
    <row r="5" spans="1:11" ht="18.75" customHeight="1" thickBot="1" x14ac:dyDescent="0.2">
      <c r="A5" s="93" t="s">
        <v>3</v>
      </c>
      <c r="B5" s="94"/>
      <c r="C5" s="94"/>
      <c r="D5" s="94"/>
      <c r="E5" s="95"/>
      <c r="F5" s="96" t="s">
        <v>4</v>
      </c>
      <c r="G5" s="97" t="s">
        <v>5</v>
      </c>
      <c r="H5" s="97" t="s">
        <v>0</v>
      </c>
      <c r="I5" s="98" t="s">
        <v>1</v>
      </c>
    </row>
    <row r="6" spans="1:11" ht="18.75" customHeight="1" thickBot="1" x14ac:dyDescent="0.2">
      <c r="A6" s="99"/>
      <c r="B6" s="43" t="s">
        <v>151</v>
      </c>
      <c r="C6" s="43"/>
      <c r="D6" s="44"/>
      <c r="E6" s="45"/>
      <c r="F6" s="12" t="s">
        <v>163</v>
      </c>
      <c r="G6" s="116" t="e">
        <f>ROUNDDOWN(G10-G20,0)</f>
        <v>#DIV/0!</v>
      </c>
      <c r="H6" s="9" t="s">
        <v>12</v>
      </c>
      <c r="I6" s="100" t="s">
        <v>170</v>
      </c>
    </row>
    <row r="7" spans="1:11" ht="18.75" customHeight="1" x14ac:dyDescent="0.15">
      <c r="A7" s="101" t="s">
        <v>7</v>
      </c>
      <c r="B7" s="57"/>
      <c r="C7" s="58"/>
      <c r="D7" s="59"/>
      <c r="E7" s="60"/>
      <c r="F7" s="61"/>
      <c r="G7" s="62"/>
      <c r="H7" s="61"/>
      <c r="I7" s="102"/>
      <c r="J7" s="77"/>
      <c r="K7" s="77"/>
    </row>
    <row r="8" spans="1:11" ht="33" customHeight="1" x14ac:dyDescent="0.15">
      <c r="A8" s="103"/>
      <c r="B8" s="166" t="s">
        <v>81</v>
      </c>
      <c r="C8" s="167"/>
      <c r="D8" s="167"/>
      <c r="E8" s="168"/>
      <c r="F8" s="10" t="s">
        <v>130</v>
      </c>
      <c r="G8" s="122">
        <f>'MPS(input) (5)'!E19</f>
        <v>5.94</v>
      </c>
      <c r="H8" s="123" t="s">
        <v>8</v>
      </c>
      <c r="I8" s="104" t="s">
        <v>29</v>
      </c>
    </row>
    <row r="9" spans="1:11" ht="18.75" customHeight="1" thickBot="1" x14ac:dyDescent="0.2">
      <c r="A9" s="101" t="s">
        <v>9</v>
      </c>
      <c r="B9" s="63"/>
      <c r="C9" s="69"/>
      <c r="D9" s="64"/>
      <c r="E9" s="64"/>
      <c r="F9" s="64"/>
      <c r="G9" s="65"/>
      <c r="H9" s="64"/>
      <c r="I9" s="105"/>
    </row>
    <row r="10" spans="1:11" ht="19.5" customHeight="1" thickBot="1" x14ac:dyDescent="0.2">
      <c r="A10" s="106"/>
      <c r="B10" s="46" t="s">
        <v>152</v>
      </c>
      <c r="C10" s="47"/>
      <c r="D10" s="48"/>
      <c r="E10" s="48"/>
      <c r="F10" s="115" t="s">
        <v>130</v>
      </c>
      <c r="G10" s="117" t="e">
        <f>(G16*G14*(G18/G17)*G12)+(G16*G15*(G18/G17)*G13)</f>
        <v>#DIV/0!</v>
      </c>
      <c r="H10" s="9" t="s">
        <v>12</v>
      </c>
      <c r="I10" s="107" t="s">
        <v>13</v>
      </c>
    </row>
    <row r="11" spans="1:11" ht="18.75" customHeight="1" x14ac:dyDescent="0.15">
      <c r="A11" s="106"/>
      <c r="B11" s="49"/>
      <c r="C11" s="53" t="s">
        <v>16</v>
      </c>
      <c r="D11" s="54"/>
      <c r="E11" s="27"/>
      <c r="F11" s="11" t="s">
        <v>130</v>
      </c>
      <c r="G11" s="22"/>
      <c r="H11" s="18"/>
      <c r="I11" s="104"/>
    </row>
    <row r="12" spans="1:11" ht="18.75" customHeight="1" x14ac:dyDescent="0.15">
      <c r="A12" s="106"/>
      <c r="B12" s="49"/>
      <c r="C12" s="163"/>
      <c r="D12" s="54" t="s">
        <v>19</v>
      </c>
      <c r="E12" s="34"/>
      <c r="F12" s="10" t="s">
        <v>20</v>
      </c>
      <c r="G12" s="119">
        <f>'MRS(input) (5)'!F15</f>
        <v>0.81399999999999995</v>
      </c>
      <c r="H12" s="120" t="s">
        <v>21</v>
      </c>
      <c r="I12" s="104" t="s">
        <v>22</v>
      </c>
    </row>
    <row r="13" spans="1:11" ht="18.75" customHeight="1" x14ac:dyDescent="0.15">
      <c r="A13" s="106"/>
      <c r="B13" s="49"/>
      <c r="C13" s="163"/>
      <c r="D13" s="54" t="s">
        <v>23</v>
      </c>
      <c r="E13" s="34"/>
      <c r="F13" s="10" t="s">
        <v>20</v>
      </c>
      <c r="G13" s="121">
        <f>'MRS(input) (5)'!F16</f>
        <v>0.8</v>
      </c>
      <c r="H13" s="120" t="s">
        <v>21</v>
      </c>
      <c r="I13" s="104" t="s">
        <v>22</v>
      </c>
    </row>
    <row r="14" spans="1:11" ht="39" customHeight="1" x14ac:dyDescent="0.15">
      <c r="A14" s="106"/>
      <c r="B14" s="49"/>
      <c r="C14" s="163"/>
      <c r="D14" s="161" t="s">
        <v>24</v>
      </c>
      <c r="E14" s="162"/>
      <c r="F14" s="19" t="s">
        <v>130</v>
      </c>
      <c r="G14" s="13" t="e">
        <f>'MRS(input) (5)'!F$9/('MRS(input) (5)'!F$9+'MRS(input) (5)'!F$10*'MRS(input) (5)'!F$22/1000)</f>
        <v>#DIV/0!</v>
      </c>
      <c r="H14" s="10" t="s">
        <v>8</v>
      </c>
      <c r="I14" s="104" t="s">
        <v>8</v>
      </c>
    </row>
    <row r="15" spans="1:11" ht="39" customHeight="1" x14ac:dyDescent="0.15">
      <c r="A15" s="106"/>
      <c r="B15" s="49"/>
      <c r="C15" s="163"/>
      <c r="D15" s="161" t="s">
        <v>26</v>
      </c>
      <c r="E15" s="162"/>
      <c r="F15" s="19" t="s">
        <v>130</v>
      </c>
      <c r="G15" s="13" t="e">
        <f>1-G14</f>
        <v>#DIV/0!</v>
      </c>
      <c r="H15" s="10" t="s">
        <v>8</v>
      </c>
      <c r="I15" s="104" t="s">
        <v>8</v>
      </c>
    </row>
    <row r="16" spans="1:11" ht="18.75" customHeight="1" x14ac:dyDescent="0.15">
      <c r="A16" s="106"/>
      <c r="B16" s="49"/>
      <c r="C16" s="163"/>
      <c r="D16" s="54" t="s">
        <v>153</v>
      </c>
      <c r="E16" s="34"/>
      <c r="F16" s="19" t="s">
        <v>20</v>
      </c>
      <c r="G16" s="81">
        <f>'MRS(input) (5)'!F8</f>
        <v>0</v>
      </c>
      <c r="H16" s="25" t="s">
        <v>2</v>
      </c>
      <c r="I16" s="108" t="s">
        <v>14</v>
      </c>
    </row>
    <row r="17" spans="1:9" ht="39" customHeight="1" x14ac:dyDescent="0.15">
      <c r="A17" s="106"/>
      <c r="B17" s="46"/>
      <c r="C17" s="164"/>
      <c r="D17" s="161" t="s">
        <v>145</v>
      </c>
      <c r="E17" s="162"/>
      <c r="F17" s="10" t="s">
        <v>130</v>
      </c>
      <c r="G17" s="122">
        <f>'MRS(input) (5)'!F19</f>
        <v>5.94</v>
      </c>
      <c r="H17" s="123" t="s">
        <v>8</v>
      </c>
      <c r="I17" s="104" t="s">
        <v>29</v>
      </c>
    </row>
    <row r="18" spans="1:9" ht="39" customHeight="1" x14ac:dyDescent="0.15">
      <c r="A18" s="99"/>
      <c r="B18" s="44"/>
      <c r="C18" s="165"/>
      <c r="D18" s="161" t="s">
        <v>147</v>
      </c>
      <c r="E18" s="162"/>
      <c r="F18" s="10" t="s">
        <v>130</v>
      </c>
      <c r="G18" s="126">
        <f>'MRS(input) (5)'!F21</f>
        <v>6.1388424242424247</v>
      </c>
      <c r="H18" s="127" t="s">
        <v>8</v>
      </c>
      <c r="I18" s="108" t="s">
        <v>84</v>
      </c>
    </row>
    <row r="19" spans="1:9" ht="18.75" customHeight="1" thickBot="1" x14ac:dyDescent="0.2">
      <c r="A19" s="101" t="s">
        <v>10</v>
      </c>
      <c r="B19" s="66"/>
      <c r="C19" s="66"/>
      <c r="D19" s="66"/>
      <c r="E19" s="67"/>
      <c r="F19" s="68"/>
      <c r="G19" s="65"/>
      <c r="H19" s="68"/>
      <c r="I19" s="109"/>
    </row>
    <row r="20" spans="1:9" ht="18.75" customHeight="1" thickBot="1" x14ac:dyDescent="0.2">
      <c r="A20" s="103"/>
      <c r="B20" s="50" t="s">
        <v>154</v>
      </c>
      <c r="C20" s="50"/>
      <c r="D20" s="50"/>
      <c r="E20" s="51"/>
      <c r="F20" s="21" t="s">
        <v>130</v>
      </c>
      <c r="G20" s="118" t="e">
        <f>(G26*G22*G24)+(G26*G23*G25)</f>
        <v>#DIV/0!</v>
      </c>
      <c r="H20" s="20" t="s">
        <v>30</v>
      </c>
      <c r="I20" s="104" t="s">
        <v>31</v>
      </c>
    </row>
    <row r="21" spans="1:9" ht="18.75" customHeight="1" x14ac:dyDescent="0.15">
      <c r="A21" s="103"/>
      <c r="B21" s="52"/>
      <c r="C21" s="55" t="s">
        <v>32</v>
      </c>
      <c r="D21" s="54"/>
      <c r="E21" s="34"/>
      <c r="F21" s="18" t="s">
        <v>130</v>
      </c>
      <c r="G21" s="22"/>
      <c r="H21" s="20"/>
      <c r="I21" s="104"/>
    </row>
    <row r="22" spans="1:9" ht="18.75" customHeight="1" x14ac:dyDescent="0.15">
      <c r="A22" s="103"/>
      <c r="B22" s="52"/>
      <c r="C22" s="56"/>
      <c r="D22" s="54" t="s">
        <v>19</v>
      </c>
      <c r="E22" s="34"/>
      <c r="F22" s="10" t="s">
        <v>20</v>
      </c>
      <c r="G22" s="119">
        <f>'MRS(input) (5)'!F15</f>
        <v>0.81399999999999995</v>
      </c>
      <c r="H22" s="120" t="s">
        <v>21</v>
      </c>
      <c r="I22" s="104" t="s">
        <v>22</v>
      </c>
    </row>
    <row r="23" spans="1:9" ht="18.75" customHeight="1" x14ac:dyDescent="0.15">
      <c r="A23" s="103"/>
      <c r="B23" s="52"/>
      <c r="C23" s="56"/>
      <c r="D23" s="54" t="s">
        <v>23</v>
      </c>
      <c r="E23" s="34"/>
      <c r="F23" s="10" t="s">
        <v>20</v>
      </c>
      <c r="G23" s="121">
        <f>'MRS(input) (5)'!$F$16</f>
        <v>0.8</v>
      </c>
      <c r="H23" s="120" t="s">
        <v>21</v>
      </c>
      <c r="I23" s="104" t="s">
        <v>22</v>
      </c>
    </row>
    <row r="24" spans="1:9" ht="39" customHeight="1" x14ac:dyDescent="0.15">
      <c r="A24" s="103"/>
      <c r="B24" s="52"/>
      <c r="C24" s="56"/>
      <c r="D24" s="161" t="s">
        <v>24</v>
      </c>
      <c r="E24" s="162"/>
      <c r="F24" s="19" t="s">
        <v>130</v>
      </c>
      <c r="G24" s="13" t="e">
        <f>'MRS(input) (5)'!F$9/('MRS(input) (5)'!F$9+'MRS(input) (5)'!F$10*'MRS(input) (5)'!F$22/1000)</f>
        <v>#DIV/0!</v>
      </c>
      <c r="H24" s="10" t="s">
        <v>8</v>
      </c>
      <c r="I24" s="104" t="s">
        <v>8</v>
      </c>
    </row>
    <row r="25" spans="1:9" ht="39" customHeight="1" x14ac:dyDescent="0.15">
      <c r="A25" s="103"/>
      <c r="B25" s="52"/>
      <c r="C25" s="56"/>
      <c r="D25" s="161" t="s">
        <v>26</v>
      </c>
      <c r="E25" s="162"/>
      <c r="F25" s="19" t="s">
        <v>130</v>
      </c>
      <c r="G25" s="13" t="e">
        <f>1-G24</f>
        <v>#DIV/0!</v>
      </c>
      <c r="H25" s="10" t="s">
        <v>8</v>
      </c>
      <c r="I25" s="104" t="s">
        <v>8</v>
      </c>
    </row>
    <row r="26" spans="1:9" ht="18.75" customHeight="1" x14ac:dyDescent="0.15">
      <c r="A26" s="86"/>
      <c r="B26" s="87"/>
      <c r="C26" s="88"/>
      <c r="D26" s="89" t="s">
        <v>153</v>
      </c>
      <c r="E26" s="90"/>
      <c r="F26" s="91" t="s">
        <v>20</v>
      </c>
      <c r="G26" s="124">
        <f>'MRS(input) (5)'!F8</f>
        <v>0</v>
      </c>
      <c r="H26" s="125" t="s">
        <v>2</v>
      </c>
      <c r="I26" s="92" t="s">
        <v>14</v>
      </c>
    </row>
    <row r="27" spans="1:9" x14ac:dyDescent="0.15">
      <c r="A27" s="71"/>
      <c r="B27" s="71"/>
      <c r="C27" s="71"/>
      <c r="D27" s="71"/>
      <c r="E27" s="71"/>
      <c r="F27" s="7"/>
      <c r="G27" s="6"/>
      <c r="H27" s="6"/>
      <c r="I27" s="3"/>
    </row>
    <row r="28" spans="1:9" ht="21.75" customHeight="1" x14ac:dyDescent="0.15">
      <c r="E28" s="71" t="s">
        <v>11</v>
      </c>
      <c r="F28" s="72"/>
    </row>
    <row r="29" spans="1:9" ht="21.75" customHeight="1" x14ac:dyDescent="0.15">
      <c r="E29" s="110" t="s">
        <v>174</v>
      </c>
      <c r="F29" s="111">
        <v>4.92</v>
      </c>
      <c r="G29" s="112" t="s">
        <v>8</v>
      </c>
    </row>
    <row r="30" spans="1:9" ht="21.75" customHeight="1" x14ac:dyDescent="0.15">
      <c r="E30" s="110" t="s">
        <v>175</v>
      </c>
      <c r="F30" s="113">
        <v>5.33</v>
      </c>
      <c r="G30" s="112" t="s">
        <v>8</v>
      </c>
      <c r="H30" s="71"/>
    </row>
    <row r="31" spans="1:9" ht="21.75" customHeight="1" x14ac:dyDescent="0.15">
      <c r="E31" s="110" t="s">
        <v>176</v>
      </c>
      <c r="F31" s="111">
        <v>5.59</v>
      </c>
      <c r="G31" s="112" t="s">
        <v>8</v>
      </c>
      <c r="H31" s="71"/>
    </row>
    <row r="32" spans="1:9" ht="21.75" customHeight="1" x14ac:dyDescent="0.15">
      <c r="E32" s="110" t="s">
        <v>177</v>
      </c>
      <c r="F32" s="111">
        <v>5.85</v>
      </c>
      <c r="G32" s="112" t="s">
        <v>8</v>
      </c>
      <c r="H32" s="71"/>
    </row>
    <row r="33" spans="5:8" s="73" customFormat="1" ht="21.75" customHeight="1" x14ac:dyDescent="0.15">
      <c r="E33" s="110" t="s">
        <v>178</v>
      </c>
      <c r="F33" s="111">
        <v>5.94</v>
      </c>
      <c r="G33" s="112" t="s">
        <v>8</v>
      </c>
      <c r="H33" s="71"/>
    </row>
    <row r="34" spans="5:8" s="73" customFormat="1" ht="21.75" customHeight="1" x14ac:dyDescent="0.15">
      <c r="E34" s="71"/>
      <c r="F34" s="17"/>
      <c r="G34" s="3"/>
      <c r="H34" s="71"/>
    </row>
    <row r="35" spans="5:8" s="73" customFormat="1" ht="21.75" customHeight="1" x14ac:dyDescent="0.15">
      <c r="E35" s="110" t="s">
        <v>17</v>
      </c>
      <c r="F35" s="113">
        <v>1.5</v>
      </c>
      <c r="G35" s="114" t="s">
        <v>15</v>
      </c>
      <c r="H35" s="71"/>
    </row>
    <row r="36" spans="5:8" s="73" customFormat="1" ht="21.75" customHeight="1" x14ac:dyDescent="0.15">
      <c r="E36" s="110" t="s">
        <v>18</v>
      </c>
      <c r="F36" s="113">
        <v>1.5</v>
      </c>
      <c r="G36" s="114" t="s">
        <v>15</v>
      </c>
      <c r="H36" s="71"/>
    </row>
    <row r="37" spans="5:8" s="73" customFormat="1" x14ac:dyDescent="0.15">
      <c r="E37" s="71"/>
      <c r="F37" s="71"/>
      <c r="G37" s="71"/>
      <c r="H37" s="71"/>
    </row>
  </sheetData>
  <sheetProtection password="C7C3"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&amp;C&amp;"Arial,標準"II-5</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78" customWidth="1"/>
    <col min="2" max="2" width="36.375" style="78" customWidth="1"/>
    <col min="3" max="3" width="49.125" style="78" customWidth="1"/>
    <col min="4" max="256" width="9" style="78"/>
    <col min="257" max="257" width="3.625" style="78" customWidth="1"/>
    <col min="258" max="258" width="36.375" style="78" customWidth="1"/>
    <col min="259" max="259" width="49.125" style="78" customWidth="1"/>
    <col min="260" max="512" width="9" style="78"/>
    <col min="513" max="513" width="3.625" style="78" customWidth="1"/>
    <col min="514" max="514" width="36.375" style="78" customWidth="1"/>
    <col min="515" max="515" width="49.125" style="78" customWidth="1"/>
    <col min="516" max="768" width="9" style="78"/>
    <col min="769" max="769" width="3.625" style="78" customWidth="1"/>
    <col min="770" max="770" width="36.375" style="78" customWidth="1"/>
    <col min="771" max="771" width="49.125" style="78" customWidth="1"/>
    <col min="772" max="1024" width="9" style="78"/>
    <col min="1025" max="1025" width="3.625" style="78" customWidth="1"/>
    <col min="1026" max="1026" width="36.375" style="78" customWidth="1"/>
    <col min="1027" max="1027" width="49.125" style="78" customWidth="1"/>
    <col min="1028" max="1280" width="9" style="78"/>
    <col min="1281" max="1281" width="3.625" style="78" customWidth="1"/>
    <col min="1282" max="1282" width="36.375" style="78" customWidth="1"/>
    <col min="1283" max="1283" width="49.125" style="78" customWidth="1"/>
    <col min="1284" max="1536" width="9" style="78"/>
    <col min="1537" max="1537" width="3.625" style="78" customWidth="1"/>
    <col min="1538" max="1538" width="36.375" style="78" customWidth="1"/>
    <col min="1539" max="1539" width="49.125" style="78" customWidth="1"/>
    <col min="1540" max="1792" width="9" style="78"/>
    <col min="1793" max="1793" width="3.625" style="78" customWidth="1"/>
    <col min="1794" max="1794" width="36.375" style="78" customWidth="1"/>
    <col min="1795" max="1795" width="49.125" style="78" customWidth="1"/>
    <col min="1796" max="2048" width="9" style="78"/>
    <col min="2049" max="2049" width="3.625" style="78" customWidth="1"/>
    <col min="2050" max="2050" width="36.375" style="78" customWidth="1"/>
    <col min="2051" max="2051" width="49.125" style="78" customWidth="1"/>
    <col min="2052" max="2304" width="9" style="78"/>
    <col min="2305" max="2305" width="3.625" style="78" customWidth="1"/>
    <col min="2306" max="2306" width="36.375" style="78" customWidth="1"/>
    <col min="2307" max="2307" width="49.125" style="78" customWidth="1"/>
    <col min="2308" max="2560" width="9" style="78"/>
    <col min="2561" max="2561" width="3.625" style="78" customWidth="1"/>
    <col min="2562" max="2562" width="36.375" style="78" customWidth="1"/>
    <col min="2563" max="2563" width="49.125" style="78" customWidth="1"/>
    <col min="2564" max="2816" width="9" style="78"/>
    <col min="2817" max="2817" width="3.625" style="78" customWidth="1"/>
    <col min="2818" max="2818" width="36.375" style="78" customWidth="1"/>
    <col min="2819" max="2819" width="49.125" style="78" customWidth="1"/>
    <col min="2820" max="3072" width="9" style="78"/>
    <col min="3073" max="3073" width="3.625" style="78" customWidth="1"/>
    <col min="3074" max="3074" width="36.375" style="78" customWidth="1"/>
    <col min="3075" max="3075" width="49.125" style="78" customWidth="1"/>
    <col min="3076" max="3328" width="9" style="78"/>
    <col min="3329" max="3329" width="3.625" style="78" customWidth="1"/>
    <col min="3330" max="3330" width="36.375" style="78" customWidth="1"/>
    <col min="3331" max="3331" width="49.125" style="78" customWidth="1"/>
    <col min="3332" max="3584" width="9" style="78"/>
    <col min="3585" max="3585" width="3.625" style="78" customWidth="1"/>
    <col min="3586" max="3586" width="36.375" style="78" customWidth="1"/>
    <col min="3587" max="3587" width="49.125" style="78" customWidth="1"/>
    <col min="3588" max="3840" width="9" style="78"/>
    <col min="3841" max="3841" width="3.625" style="78" customWidth="1"/>
    <col min="3842" max="3842" width="36.375" style="78" customWidth="1"/>
    <col min="3843" max="3843" width="49.125" style="78" customWidth="1"/>
    <col min="3844" max="4096" width="9" style="78"/>
    <col min="4097" max="4097" width="3.625" style="78" customWidth="1"/>
    <col min="4098" max="4098" width="36.375" style="78" customWidth="1"/>
    <col min="4099" max="4099" width="49.125" style="78" customWidth="1"/>
    <col min="4100" max="4352" width="9" style="78"/>
    <col min="4353" max="4353" width="3.625" style="78" customWidth="1"/>
    <col min="4354" max="4354" width="36.375" style="78" customWidth="1"/>
    <col min="4355" max="4355" width="49.125" style="78" customWidth="1"/>
    <col min="4356" max="4608" width="9" style="78"/>
    <col min="4609" max="4609" width="3.625" style="78" customWidth="1"/>
    <col min="4610" max="4610" width="36.375" style="78" customWidth="1"/>
    <col min="4611" max="4611" width="49.125" style="78" customWidth="1"/>
    <col min="4612" max="4864" width="9" style="78"/>
    <col min="4865" max="4865" width="3.625" style="78" customWidth="1"/>
    <col min="4866" max="4866" width="36.375" style="78" customWidth="1"/>
    <col min="4867" max="4867" width="49.125" style="78" customWidth="1"/>
    <col min="4868" max="5120" width="9" style="78"/>
    <col min="5121" max="5121" width="3.625" style="78" customWidth="1"/>
    <col min="5122" max="5122" width="36.375" style="78" customWidth="1"/>
    <col min="5123" max="5123" width="49.125" style="78" customWidth="1"/>
    <col min="5124" max="5376" width="9" style="78"/>
    <col min="5377" max="5377" width="3.625" style="78" customWidth="1"/>
    <col min="5378" max="5378" width="36.375" style="78" customWidth="1"/>
    <col min="5379" max="5379" width="49.125" style="78" customWidth="1"/>
    <col min="5380" max="5632" width="9" style="78"/>
    <col min="5633" max="5633" width="3.625" style="78" customWidth="1"/>
    <col min="5634" max="5634" width="36.375" style="78" customWidth="1"/>
    <col min="5635" max="5635" width="49.125" style="78" customWidth="1"/>
    <col min="5636" max="5888" width="9" style="78"/>
    <col min="5889" max="5889" width="3.625" style="78" customWidth="1"/>
    <col min="5890" max="5890" width="36.375" style="78" customWidth="1"/>
    <col min="5891" max="5891" width="49.125" style="78" customWidth="1"/>
    <col min="5892" max="6144" width="9" style="78"/>
    <col min="6145" max="6145" width="3.625" style="78" customWidth="1"/>
    <col min="6146" max="6146" width="36.375" style="78" customWidth="1"/>
    <col min="6147" max="6147" width="49.125" style="78" customWidth="1"/>
    <col min="6148" max="6400" width="9" style="78"/>
    <col min="6401" max="6401" width="3.625" style="78" customWidth="1"/>
    <col min="6402" max="6402" width="36.375" style="78" customWidth="1"/>
    <col min="6403" max="6403" width="49.125" style="78" customWidth="1"/>
    <col min="6404" max="6656" width="9" style="78"/>
    <col min="6657" max="6657" width="3.625" style="78" customWidth="1"/>
    <col min="6658" max="6658" width="36.375" style="78" customWidth="1"/>
    <col min="6659" max="6659" width="49.125" style="78" customWidth="1"/>
    <col min="6660" max="6912" width="9" style="78"/>
    <col min="6913" max="6913" width="3.625" style="78" customWidth="1"/>
    <col min="6914" max="6914" width="36.375" style="78" customWidth="1"/>
    <col min="6915" max="6915" width="49.125" style="78" customWidth="1"/>
    <col min="6916" max="7168" width="9" style="78"/>
    <col min="7169" max="7169" width="3.625" style="78" customWidth="1"/>
    <col min="7170" max="7170" width="36.375" style="78" customWidth="1"/>
    <col min="7171" max="7171" width="49.125" style="78" customWidth="1"/>
    <col min="7172" max="7424" width="9" style="78"/>
    <col min="7425" max="7425" width="3.625" style="78" customWidth="1"/>
    <col min="7426" max="7426" width="36.375" style="78" customWidth="1"/>
    <col min="7427" max="7427" width="49.125" style="78" customWidth="1"/>
    <col min="7428" max="7680" width="9" style="78"/>
    <col min="7681" max="7681" width="3.625" style="78" customWidth="1"/>
    <col min="7682" max="7682" width="36.375" style="78" customWidth="1"/>
    <col min="7683" max="7683" width="49.125" style="78" customWidth="1"/>
    <col min="7684" max="7936" width="9" style="78"/>
    <col min="7937" max="7937" width="3.625" style="78" customWidth="1"/>
    <col min="7938" max="7938" width="36.375" style="78" customWidth="1"/>
    <col min="7939" max="7939" width="49.125" style="78" customWidth="1"/>
    <col min="7940" max="8192" width="9" style="78"/>
    <col min="8193" max="8193" width="3.625" style="78" customWidth="1"/>
    <col min="8194" max="8194" width="36.375" style="78" customWidth="1"/>
    <col min="8195" max="8195" width="49.125" style="78" customWidth="1"/>
    <col min="8196" max="8448" width="9" style="78"/>
    <col min="8449" max="8449" width="3.625" style="78" customWidth="1"/>
    <col min="8450" max="8450" width="36.375" style="78" customWidth="1"/>
    <col min="8451" max="8451" width="49.125" style="78" customWidth="1"/>
    <col min="8452" max="8704" width="9" style="78"/>
    <col min="8705" max="8705" width="3.625" style="78" customWidth="1"/>
    <col min="8706" max="8706" width="36.375" style="78" customWidth="1"/>
    <col min="8707" max="8707" width="49.125" style="78" customWidth="1"/>
    <col min="8708" max="8960" width="9" style="78"/>
    <col min="8961" max="8961" width="3.625" style="78" customWidth="1"/>
    <col min="8962" max="8962" width="36.375" style="78" customWidth="1"/>
    <col min="8963" max="8963" width="49.125" style="78" customWidth="1"/>
    <col min="8964" max="9216" width="9" style="78"/>
    <col min="9217" max="9217" width="3.625" style="78" customWidth="1"/>
    <col min="9218" max="9218" width="36.375" style="78" customWidth="1"/>
    <col min="9219" max="9219" width="49.125" style="78" customWidth="1"/>
    <col min="9220" max="9472" width="9" style="78"/>
    <col min="9473" max="9473" width="3.625" style="78" customWidth="1"/>
    <col min="9474" max="9474" width="36.375" style="78" customWidth="1"/>
    <col min="9475" max="9475" width="49.125" style="78" customWidth="1"/>
    <col min="9476" max="9728" width="9" style="78"/>
    <col min="9729" max="9729" width="3.625" style="78" customWidth="1"/>
    <col min="9730" max="9730" width="36.375" style="78" customWidth="1"/>
    <col min="9731" max="9731" width="49.125" style="78" customWidth="1"/>
    <col min="9732" max="9984" width="9" style="78"/>
    <col min="9985" max="9985" width="3.625" style="78" customWidth="1"/>
    <col min="9986" max="9986" width="36.375" style="78" customWidth="1"/>
    <col min="9987" max="9987" width="49.125" style="78" customWidth="1"/>
    <col min="9988" max="10240" width="9" style="78"/>
    <col min="10241" max="10241" width="3.625" style="78" customWidth="1"/>
    <col min="10242" max="10242" width="36.375" style="78" customWidth="1"/>
    <col min="10243" max="10243" width="49.125" style="78" customWidth="1"/>
    <col min="10244" max="10496" width="9" style="78"/>
    <col min="10497" max="10497" width="3.625" style="78" customWidth="1"/>
    <col min="10498" max="10498" width="36.375" style="78" customWidth="1"/>
    <col min="10499" max="10499" width="49.125" style="78" customWidth="1"/>
    <col min="10500" max="10752" width="9" style="78"/>
    <col min="10753" max="10753" width="3.625" style="78" customWidth="1"/>
    <col min="10754" max="10754" width="36.375" style="78" customWidth="1"/>
    <col min="10755" max="10755" width="49.125" style="78" customWidth="1"/>
    <col min="10756" max="11008" width="9" style="78"/>
    <col min="11009" max="11009" width="3.625" style="78" customWidth="1"/>
    <col min="11010" max="11010" width="36.375" style="78" customWidth="1"/>
    <col min="11011" max="11011" width="49.125" style="78" customWidth="1"/>
    <col min="11012" max="11264" width="9" style="78"/>
    <col min="11265" max="11265" width="3.625" style="78" customWidth="1"/>
    <col min="11266" max="11266" width="36.375" style="78" customWidth="1"/>
    <col min="11267" max="11267" width="49.125" style="78" customWidth="1"/>
    <col min="11268" max="11520" width="9" style="78"/>
    <col min="11521" max="11521" width="3.625" style="78" customWidth="1"/>
    <col min="11522" max="11522" width="36.375" style="78" customWidth="1"/>
    <col min="11523" max="11523" width="49.125" style="78" customWidth="1"/>
    <col min="11524" max="11776" width="9" style="78"/>
    <col min="11777" max="11777" width="3.625" style="78" customWidth="1"/>
    <col min="11778" max="11778" width="36.375" style="78" customWidth="1"/>
    <col min="11779" max="11779" width="49.125" style="78" customWidth="1"/>
    <col min="11780" max="12032" width="9" style="78"/>
    <col min="12033" max="12033" width="3.625" style="78" customWidth="1"/>
    <col min="12034" max="12034" width="36.375" style="78" customWidth="1"/>
    <col min="12035" max="12035" width="49.125" style="78" customWidth="1"/>
    <col min="12036" max="12288" width="9" style="78"/>
    <col min="12289" max="12289" width="3.625" style="78" customWidth="1"/>
    <col min="12290" max="12290" width="36.375" style="78" customWidth="1"/>
    <col min="12291" max="12291" width="49.125" style="78" customWidth="1"/>
    <col min="12292" max="12544" width="9" style="78"/>
    <col min="12545" max="12545" width="3.625" style="78" customWidth="1"/>
    <col min="12546" max="12546" width="36.375" style="78" customWidth="1"/>
    <col min="12547" max="12547" width="49.125" style="78" customWidth="1"/>
    <col min="12548" max="12800" width="9" style="78"/>
    <col min="12801" max="12801" width="3.625" style="78" customWidth="1"/>
    <col min="12802" max="12802" width="36.375" style="78" customWidth="1"/>
    <col min="12803" max="12803" width="49.125" style="78" customWidth="1"/>
    <col min="12804" max="13056" width="9" style="78"/>
    <col min="13057" max="13057" width="3.625" style="78" customWidth="1"/>
    <col min="13058" max="13058" width="36.375" style="78" customWidth="1"/>
    <col min="13059" max="13059" width="49.125" style="78" customWidth="1"/>
    <col min="13060" max="13312" width="9" style="78"/>
    <col min="13313" max="13313" width="3.625" style="78" customWidth="1"/>
    <col min="13314" max="13314" width="36.375" style="78" customWidth="1"/>
    <col min="13315" max="13315" width="49.125" style="78" customWidth="1"/>
    <col min="13316" max="13568" width="9" style="78"/>
    <col min="13569" max="13569" width="3.625" style="78" customWidth="1"/>
    <col min="13570" max="13570" width="36.375" style="78" customWidth="1"/>
    <col min="13571" max="13571" width="49.125" style="78" customWidth="1"/>
    <col min="13572" max="13824" width="9" style="78"/>
    <col min="13825" max="13825" width="3.625" style="78" customWidth="1"/>
    <col min="13826" max="13826" width="36.375" style="78" customWidth="1"/>
    <col min="13827" max="13827" width="49.125" style="78" customWidth="1"/>
    <col min="13828" max="14080" width="9" style="78"/>
    <col min="14081" max="14081" width="3.625" style="78" customWidth="1"/>
    <col min="14082" max="14082" width="36.375" style="78" customWidth="1"/>
    <col min="14083" max="14083" width="49.125" style="78" customWidth="1"/>
    <col min="14084" max="14336" width="9" style="78"/>
    <col min="14337" max="14337" width="3.625" style="78" customWidth="1"/>
    <col min="14338" max="14338" width="36.375" style="78" customWidth="1"/>
    <col min="14339" max="14339" width="49.125" style="78" customWidth="1"/>
    <col min="14340" max="14592" width="9" style="78"/>
    <col min="14593" max="14593" width="3.625" style="78" customWidth="1"/>
    <col min="14594" max="14594" width="36.375" style="78" customWidth="1"/>
    <col min="14595" max="14595" width="49.125" style="78" customWidth="1"/>
    <col min="14596" max="14848" width="9" style="78"/>
    <col min="14849" max="14849" width="3.625" style="78" customWidth="1"/>
    <col min="14850" max="14850" width="36.375" style="78" customWidth="1"/>
    <col min="14851" max="14851" width="49.125" style="78" customWidth="1"/>
    <col min="14852" max="15104" width="9" style="78"/>
    <col min="15105" max="15105" width="3.625" style="78" customWidth="1"/>
    <col min="15106" max="15106" width="36.375" style="78" customWidth="1"/>
    <col min="15107" max="15107" width="49.125" style="78" customWidth="1"/>
    <col min="15108" max="15360" width="9" style="78"/>
    <col min="15361" max="15361" width="3.625" style="78" customWidth="1"/>
    <col min="15362" max="15362" width="36.375" style="78" customWidth="1"/>
    <col min="15363" max="15363" width="49.125" style="78" customWidth="1"/>
    <col min="15364" max="15616" width="9" style="78"/>
    <col min="15617" max="15617" width="3.625" style="78" customWidth="1"/>
    <col min="15618" max="15618" width="36.375" style="78" customWidth="1"/>
    <col min="15619" max="15619" width="49.125" style="78" customWidth="1"/>
    <col min="15620" max="15872" width="9" style="78"/>
    <col min="15873" max="15873" width="3.625" style="78" customWidth="1"/>
    <col min="15874" max="15874" width="36.375" style="78" customWidth="1"/>
    <col min="15875" max="15875" width="49.125" style="78" customWidth="1"/>
    <col min="15876" max="16128" width="9" style="78"/>
    <col min="16129" max="16129" width="3.625" style="78" customWidth="1"/>
    <col min="16130" max="16130" width="36.375" style="78" customWidth="1"/>
    <col min="16131" max="16131" width="49.125" style="78" customWidth="1"/>
    <col min="16132" max="16384" width="9" style="78"/>
  </cols>
  <sheetData>
    <row r="1" spans="1:3" ht="18" customHeight="1" x14ac:dyDescent="0.15">
      <c r="C1" s="74" t="str">
        <f>'MPS(input)'!K1</f>
        <v>Monitoring Spreadsheet: JCM_ID_AM002_ver02.0</v>
      </c>
    </row>
    <row r="2" spans="1:3" ht="18" customHeight="1" x14ac:dyDescent="0.15">
      <c r="C2" s="74" t="str">
        <f>'MPS(input)'!K2</f>
        <v>Sectoral scope: 03</v>
      </c>
    </row>
    <row r="3" spans="1:3" ht="24" customHeight="1" x14ac:dyDescent="0.15">
      <c r="A3" s="169" t="s">
        <v>100</v>
      </c>
      <c r="B3" s="169"/>
      <c r="C3" s="169"/>
    </row>
    <row r="5" spans="1:3" ht="21" customHeight="1" x14ac:dyDescent="0.15">
      <c r="B5" s="75" t="s">
        <v>101</v>
      </c>
      <c r="C5" s="75" t="s">
        <v>102</v>
      </c>
    </row>
    <row r="6" spans="1:3" ht="54" customHeight="1" x14ac:dyDescent="0.15">
      <c r="B6" s="79" t="s">
        <v>157</v>
      </c>
      <c r="C6" s="79" t="s">
        <v>158</v>
      </c>
    </row>
    <row r="7" spans="1:3" ht="54" customHeight="1" x14ac:dyDescent="0.15">
      <c r="B7" s="79" t="s">
        <v>159</v>
      </c>
      <c r="C7" s="79" t="s">
        <v>160</v>
      </c>
    </row>
    <row r="8" spans="1:3" ht="58.5" customHeight="1" x14ac:dyDescent="0.15">
      <c r="B8" s="79" t="s">
        <v>161</v>
      </c>
      <c r="C8" s="79" t="s">
        <v>162</v>
      </c>
    </row>
    <row r="9" spans="1:3" ht="54" customHeight="1" x14ac:dyDescent="0.15">
      <c r="B9" s="79" t="s">
        <v>163</v>
      </c>
      <c r="C9" s="79" t="s">
        <v>130</v>
      </c>
    </row>
    <row r="10" spans="1:3" ht="54" customHeight="1" x14ac:dyDescent="0.15">
      <c r="B10" s="79" t="s">
        <v>163</v>
      </c>
      <c r="C10" s="79" t="s">
        <v>130</v>
      </c>
    </row>
    <row r="11" spans="1:3" ht="54" customHeight="1" x14ac:dyDescent="0.15">
      <c r="B11" s="79" t="s">
        <v>163</v>
      </c>
      <c r="C11" s="79" t="s">
        <v>130</v>
      </c>
    </row>
    <row r="12" spans="1:3" ht="54" customHeight="1" x14ac:dyDescent="0.15">
      <c r="B12" s="79" t="s">
        <v>163</v>
      </c>
      <c r="C12" s="79" t="s">
        <v>130</v>
      </c>
    </row>
  </sheetData>
  <sheetProtection password="C7C3" sheet="1" objects="1" scenarios="1" formatCells="0" formatRows="0" insertRows="0"/>
  <mergeCells count="1">
    <mergeCell ref="A3:C3"/>
  </mergeCells>
  <phoneticPr fontId="16"/>
  <pageMargins left="0.70866141732283472" right="0.70866141732283472" top="0.74803149606299213" bottom="0.74803149606299213" header="0.31496062992125984" footer="0.31496062992125984"/>
  <pageSetup paperSize="9" scale="99" orientation="portrait" r:id="rId1"/>
  <headerFooter>
    <oddFooter>&amp;C&amp;"Arial,標準"II-3</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view="pageBreakPreview" zoomScale="60" zoomScaleNormal="60" workbookViewId="0"/>
  </sheetViews>
  <sheetFormatPr defaultColWidth="9" defaultRowHeight="14.25" x14ac:dyDescent="0.15"/>
  <cols>
    <col min="1" max="1" width="1.5" style="16" customWidth="1"/>
    <col min="2" max="2" width="11.125" style="16" customWidth="1"/>
    <col min="3" max="3" width="11.375" style="16" customWidth="1"/>
    <col min="4" max="4" width="12.125" style="16" customWidth="1"/>
    <col min="5" max="5" width="15.75" style="16" customWidth="1"/>
    <col min="6" max="6" width="11.5" style="16" customWidth="1"/>
    <col min="7" max="7" width="13.25" style="16" customWidth="1"/>
    <col min="8" max="8" width="12.875" style="16" customWidth="1"/>
    <col min="9" max="9" width="15.375" style="16" customWidth="1"/>
    <col min="10" max="10" width="58.625" style="16" customWidth="1"/>
    <col min="11" max="11" width="13.125" style="16" customWidth="1"/>
    <col min="12" max="12" width="11.875" style="16" customWidth="1"/>
    <col min="13" max="16384" width="9" style="16"/>
  </cols>
  <sheetData>
    <row r="1" spans="1:12" ht="18" customHeight="1" x14ac:dyDescent="0.15">
      <c r="L1" s="74" t="str">
        <f>'MPS(input)'!K1</f>
        <v>Monitoring Spreadsheet: JCM_ID_AM002_ver02.0</v>
      </c>
    </row>
    <row r="2" spans="1:12" ht="18" customHeight="1" x14ac:dyDescent="0.15">
      <c r="L2" s="74" t="str">
        <f>'MPS(input)'!K2</f>
        <v>Sectoral scope: 03</v>
      </c>
    </row>
    <row r="3" spans="1:12" ht="27.75" customHeight="1" x14ac:dyDescent="0.15">
      <c r="A3" s="80" t="s">
        <v>113</v>
      </c>
      <c r="B3" s="29"/>
      <c r="C3" s="29"/>
      <c r="D3" s="29"/>
      <c r="E3" s="29"/>
      <c r="F3" s="29"/>
      <c r="G3" s="29"/>
      <c r="H3" s="29"/>
      <c r="I3" s="29"/>
      <c r="J3" s="29"/>
      <c r="K3" s="30"/>
      <c r="L3" s="30"/>
    </row>
    <row r="4" spans="1:12" ht="14.25" customHeight="1" x14ac:dyDescent="0.15"/>
    <row r="5" spans="1:12" ht="15" customHeight="1" x14ac:dyDescent="0.15">
      <c r="A5" s="31" t="s">
        <v>135</v>
      </c>
      <c r="B5" s="31"/>
    </row>
    <row r="6" spans="1:12" ht="15" customHeight="1" x14ac:dyDescent="0.15">
      <c r="A6" s="31"/>
      <c r="B6" s="140" t="s">
        <v>35</v>
      </c>
      <c r="C6" s="140" t="s">
        <v>119</v>
      </c>
      <c r="D6" s="138" t="s">
        <v>120</v>
      </c>
      <c r="E6" s="75" t="s">
        <v>121</v>
      </c>
      <c r="F6" s="75" t="s">
        <v>122</v>
      </c>
      <c r="G6" s="75" t="s">
        <v>123</v>
      </c>
      <c r="H6" s="75" t="s">
        <v>124</v>
      </c>
      <c r="I6" s="75" t="s">
        <v>125</v>
      </c>
      <c r="J6" s="75" t="s">
        <v>126</v>
      </c>
      <c r="K6" s="75" t="s">
        <v>128</v>
      </c>
      <c r="L6" s="75" t="s">
        <v>129</v>
      </c>
    </row>
    <row r="7" spans="1:12" s="32" customFormat="1" ht="30" customHeight="1" x14ac:dyDescent="0.15">
      <c r="B7" s="140" t="s">
        <v>103</v>
      </c>
      <c r="C7" s="140" t="s">
        <v>45</v>
      </c>
      <c r="D7" s="138" t="s">
        <v>46</v>
      </c>
      <c r="E7" s="75" t="s">
        <v>47</v>
      </c>
      <c r="F7" s="75" t="s">
        <v>134</v>
      </c>
      <c r="G7" s="75" t="s">
        <v>49</v>
      </c>
      <c r="H7" s="75" t="s">
        <v>50</v>
      </c>
      <c r="I7" s="75" t="s">
        <v>51</v>
      </c>
      <c r="J7" s="75" t="s">
        <v>52</v>
      </c>
      <c r="K7" s="75" t="s">
        <v>53</v>
      </c>
      <c r="L7" s="75" t="s">
        <v>54</v>
      </c>
    </row>
    <row r="8" spans="1:12" ht="243.75" customHeight="1" x14ac:dyDescent="0.15">
      <c r="B8" s="141"/>
      <c r="C8" s="142" t="s">
        <v>55</v>
      </c>
      <c r="D8" s="139" t="s">
        <v>59</v>
      </c>
      <c r="E8" s="24" t="s">
        <v>60</v>
      </c>
      <c r="F8" s="128"/>
      <c r="G8" s="83" t="s">
        <v>61</v>
      </c>
      <c r="H8" s="129" t="s">
        <v>69</v>
      </c>
      <c r="I8" s="129" t="s">
        <v>70</v>
      </c>
      <c r="J8" s="130" t="s">
        <v>139</v>
      </c>
      <c r="K8" s="130" t="s">
        <v>72</v>
      </c>
      <c r="L8" s="130"/>
    </row>
    <row r="9" spans="1:12" ht="308.25" customHeight="1" x14ac:dyDescent="0.15">
      <c r="B9" s="141"/>
      <c r="C9" s="142" t="s">
        <v>56</v>
      </c>
      <c r="D9" s="139" t="s">
        <v>62</v>
      </c>
      <c r="E9" s="24" t="s">
        <v>63</v>
      </c>
      <c r="F9" s="128"/>
      <c r="G9" s="83" t="s">
        <v>61</v>
      </c>
      <c r="H9" s="129" t="s">
        <v>69</v>
      </c>
      <c r="I9" s="129" t="s">
        <v>64</v>
      </c>
      <c r="J9" s="130" t="s">
        <v>140</v>
      </c>
      <c r="K9" s="130" t="s">
        <v>65</v>
      </c>
      <c r="L9" s="130"/>
    </row>
    <row r="10" spans="1:12" ht="80.25" customHeight="1" x14ac:dyDescent="0.15">
      <c r="B10" s="141"/>
      <c r="C10" s="142" t="s">
        <v>57</v>
      </c>
      <c r="D10" s="139" t="s">
        <v>66</v>
      </c>
      <c r="E10" s="24" t="s">
        <v>67</v>
      </c>
      <c r="F10" s="128"/>
      <c r="G10" s="83" t="s">
        <v>68</v>
      </c>
      <c r="H10" s="129" t="s">
        <v>69</v>
      </c>
      <c r="I10" s="129" t="s">
        <v>70</v>
      </c>
      <c r="J10" s="130" t="s">
        <v>71</v>
      </c>
      <c r="K10" s="130" t="s">
        <v>72</v>
      </c>
      <c r="L10" s="130"/>
    </row>
    <row r="11" spans="1:12" ht="8.25" customHeight="1" x14ac:dyDescent="0.15"/>
    <row r="12" spans="1:12" ht="20.100000000000001" customHeight="1" x14ac:dyDescent="0.15">
      <c r="A12" s="31" t="s">
        <v>133</v>
      </c>
    </row>
    <row r="13" spans="1:12" ht="20.100000000000001" customHeight="1" x14ac:dyDescent="0.15">
      <c r="B13" s="154" t="s">
        <v>35</v>
      </c>
      <c r="C13" s="154"/>
      <c r="D13" s="154" t="s">
        <v>36</v>
      </c>
      <c r="E13" s="154"/>
      <c r="F13" s="75" t="s">
        <v>37</v>
      </c>
      <c r="G13" s="75" t="s">
        <v>38</v>
      </c>
      <c r="H13" s="187" t="s">
        <v>39</v>
      </c>
      <c r="I13" s="188"/>
      <c r="J13" s="189"/>
      <c r="K13" s="187" t="s">
        <v>40</v>
      </c>
      <c r="L13" s="189"/>
    </row>
    <row r="14" spans="1:12" ht="39" customHeight="1" x14ac:dyDescent="0.15">
      <c r="B14" s="154" t="s">
        <v>46</v>
      </c>
      <c r="C14" s="154"/>
      <c r="D14" s="154" t="s">
        <v>47</v>
      </c>
      <c r="E14" s="154"/>
      <c r="F14" s="75" t="s">
        <v>48</v>
      </c>
      <c r="G14" s="75" t="s">
        <v>49</v>
      </c>
      <c r="H14" s="187" t="s">
        <v>51</v>
      </c>
      <c r="I14" s="188"/>
      <c r="J14" s="189"/>
      <c r="K14" s="187" t="s">
        <v>54</v>
      </c>
      <c r="L14" s="189"/>
    </row>
    <row r="15" spans="1:12" ht="81" customHeight="1" x14ac:dyDescent="0.15">
      <c r="B15" s="185" t="s">
        <v>74</v>
      </c>
      <c r="C15" s="186"/>
      <c r="D15" s="183" t="s">
        <v>149</v>
      </c>
      <c r="E15" s="184"/>
      <c r="F15" s="135">
        <f>'MPS(input)'!E15</f>
        <v>0.81399999999999995</v>
      </c>
      <c r="G15" s="83" t="s">
        <v>104</v>
      </c>
      <c r="H15" s="190" t="str">
        <f>'MPS(input)'!G15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91"/>
      <c r="J15" s="192"/>
      <c r="K15" s="194" t="str">
        <f>IF('MPS(input)'!J15&gt;0,'MPS(input)'!J15,"")</f>
        <v/>
      </c>
      <c r="L15" s="195"/>
    </row>
    <row r="16" spans="1:12" ht="63" customHeight="1" x14ac:dyDescent="0.15">
      <c r="B16" s="173" t="s">
        <v>74</v>
      </c>
      <c r="C16" s="174"/>
      <c r="D16" s="175" t="s">
        <v>150</v>
      </c>
      <c r="E16" s="176"/>
      <c r="F16" s="136">
        <f>'MPS(input)'!E16</f>
        <v>0.8</v>
      </c>
      <c r="G16" s="83" t="s">
        <v>104</v>
      </c>
      <c r="H16" s="175" t="str">
        <f>'MPS(input)'!G16</f>
        <v>CDM approved small scale methodology: AMS-I.A</v>
      </c>
      <c r="I16" s="193"/>
      <c r="J16" s="176"/>
      <c r="K16" s="196" t="str">
        <f>IF('MPS(input)'!J16&gt;0,'MPS(input)'!J16,"")</f>
        <v/>
      </c>
      <c r="L16" s="197"/>
    </row>
    <row r="17" spans="1:12" ht="64.5" customHeight="1" x14ac:dyDescent="0.15">
      <c r="B17" s="173" t="s">
        <v>77</v>
      </c>
      <c r="C17" s="174"/>
      <c r="D17" s="175" t="s">
        <v>143</v>
      </c>
      <c r="E17" s="176"/>
      <c r="F17" s="137">
        <f>'MPS(input)'!E17</f>
        <v>36.85</v>
      </c>
      <c r="G17" s="84" t="s">
        <v>78</v>
      </c>
      <c r="H17" s="175" t="str">
        <f>'MPS(input)'!G17</f>
        <v>Specifications of project chiller i prepared for the quotation or factory acceptance test data by manufacturer</v>
      </c>
      <c r="I17" s="193"/>
      <c r="J17" s="176"/>
      <c r="K17" s="196" t="str">
        <f>IF('MPS(input)'!J17&gt;0,'MPS(input)'!J17,"")</f>
        <v/>
      </c>
      <c r="L17" s="197"/>
    </row>
    <row r="18" spans="1:12" ht="64.5" customHeight="1" x14ac:dyDescent="0.15">
      <c r="B18" s="173" t="s">
        <v>79</v>
      </c>
      <c r="C18" s="174"/>
      <c r="D18" s="175" t="s">
        <v>144</v>
      </c>
      <c r="E18" s="176"/>
      <c r="F18" s="137">
        <f>'MPS(input)'!E18</f>
        <v>6.12</v>
      </c>
      <c r="G18" s="84" t="s">
        <v>78</v>
      </c>
      <c r="H18" s="175" t="str">
        <f>'MPS(input)'!G18</f>
        <v>Specifications of project chiller i prepared for the quotation or factory acceptance test data by manufacturer</v>
      </c>
      <c r="I18" s="193"/>
      <c r="J18" s="176"/>
      <c r="K18" s="196" t="str">
        <f>IF('MPS(input)'!J18&gt;0,'MPS(input)'!J18,"")</f>
        <v/>
      </c>
      <c r="L18" s="197"/>
    </row>
    <row r="19" spans="1:12" ht="63" customHeight="1" x14ac:dyDescent="0.15">
      <c r="B19" s="173" t="s">
        <v>80</v>
      </c>
      <c r="C19" s="174"/>
      <c r="D19" s="175" t="s">
        <v>145</v>
      </c>
      <c r="E19" s="176"/>
      <c r="F19" s="81">
        <f>'MPS(input)'!E19</f>
        <v>5.85</v>
      </c>
      <c r="G19" s="85" t="s">
        <v>82</v>
      </c>
      <c r="H19" s="175" t="str">
        <f>'MPS(input)'!G19</f>
        <v>Selected from the default values set in the methodology</v>
      </c>
      <c r="I19" s="193"/>
      <c r="J19" s="176"/>
      <c r="K19" s="196" t="str">
        <f>IF('MPS(input)'!J19&gt;0,'MPS(input)'!J19,"")</f>
        <v/>
      </c>
      <c r="L19" s="197"/>
    </row>
    <row r="20" spans="1:12" ht="48" customHeight="1" x14ac:dyDescent="0.15">
      <c r="B20" s="173" t="s">
        <v>83</v>
      </c>
      <c r="C20" s="174"/>
      <c r="D20" s="175" t="s">
        <v>146</v>
      </c>
      <c r="E20" s="176"/>
      <c r="F20" s="81">
        <f>'MPS(input)'!E20</f>
        <v>5.98</v>
      </c>
      <c r="G20" s="85" t="s">
        <v>82</v>
      </c>
      <c r="H20" s="175" t="str">
        <f>'MPS(input)'!G20</f>
        <v>Specifications of project chiller i prepared for the quotation or factory acceptance test data by manufacturer</v>
      </c>
      <c r="I20" s="193"/>
      <c r="J20" s="176"/>
      <c r="K20" s="196" t="str">
        <f>IF('MPS(input)'!J20&gt;0,'MPS(input)'!J20,"")</f>
        <v/>
      </c>
      <c r="L20" s="197"/>
    </row>
    <row r="21" spans="1:12" ht="63" customHeight="1" x14ac:dyDescent="0.15">
      <c r="B21" s="173" t="s">
        <v>84</v>
      </c>
      <c r="C21" s="174"/>
      <c r="D21" s="175" t="s">
        <v>147</v>
      </c>
      <c r="E21" s="176"/>
      <c r="F21" s="81">
        <f>'MPS(input)'!E21</f>
        <v>6.1122848484848493</v>
      </c>
      <c r="G21" s="85" t="s">
        <v>82</v>
      </c>
      <c r="H21" s="175" t="s">
        <v>85</v>
      </c>
      <c r="I21" s="193"/>
      <c r="J21" s="176"/>
      <c r="K21" s="196" t="str">
        <f>IF('MPS(input)'!J21&gt;0,'MPS(input)'!J21,"")</f>
        <v/>
      </c>
      <c r="L21" s="197"/>
    </row>
    <row r="22" spans="1:12" ht="27" customHeight="1" x14ac:dyDescent="0.15">
      <c r="B22" s="173" t="s">
        <v>86</v>
      </c>
      <c r="C22" s="174"/>
      <c r="D22" s="175" t="s">
        <v>87</v>
      </c>
      <c r="E22" s="176"/>
      <c r="F22" s="82">
        <f>'MPS(input)'!E22</f>
        <v>0</v>
      </c>
      <c r="G22" s="83" t="s">
        <v>88</v>
      </c>
      <c r="H22" s="175" t="str">
        <f>'MPS(input)'!G22</f>
        <v>Specification of generator for captive electricity</v>
      </c>
      <c r="I22" s="193"/>
      <c r="J22" s="176"/>
      <c r="K22" s="196" t="str">
        <f>IF('MPS(input)'!J22&gt;0,'MPS(input)'!J22,"")</f>
        <v/>
      </c>
      <c r="L22" s="197"/>
    </row>
    <row r="23" spans="1:12" ht="6.75" customHeight="1" x14ac:dyDescent="0.15"/>
    <row r="24" spans="1:12" ht="18.75" customHeight="1" x14ac:dyDescent="0.15">
      <c r="A24" s="33" t="s">
        <v>155</v>
      </c>
      <c r="B24" s="33"/>
    </row>
    <row r="25" spans="1:12" ht="17.25" thickBot="1" x14ac:dyDescent="0.2">
      <c r="B25" s="179" t="s">
        <v>127</v>
      </c>
      <c r="C25" s="180"/>
      <c r="D25" s="158" t="s">
        <v>99</v>
      </c>
      <c r="E25" s="158"/>
      <c r="F25" s="76" t="s">
        <v>49</v>
      </c>
    </row>
    <row r="26" spans="1:12" ht="19.5" thickBot="1" x14ac:dyDescent="0.2">
      <c r="B26" s="181"/>
      <c r="C26" s="182"/>
      <c r="D26" s="177" t="e">
        <f>'MRS(calc_process)'!G6</f>
        <v>#DIV/0!</v>
      </c>
      <c r="E26" s="178"/>
      <c r="F26" s="34" t="s">
        <v>91</v>
      </c>
    </row>
    <row r="27" spans="1:12" ht="20.100000000000001" customHeight="1" x14ac:dyDescent="0.15">
      <c r="B27" s="35"/>
      <c r="C27" s="35"/>
      <c r="F27" s="36"/>
      <c r="G27" s="36"/>
    </row>
    <row r="28" spans="1:12" ht="15" customHeight="1" x14ac:dyDescent="0.15">
      <c r="A28" s="31" t="s">
        <v>92</v>
      </c>
    </row>
    <row r="29" spans="1:12" ht="15" customHeight="1" x14ac:dyDescent="0.15">
      <c r="B29" s="15" t="s">
        <v>93</v>
      </c>
      <c r="C29" s="170" t="s">
        <v>94</v>
      </c>
      <c r="D29" s="171"/>
      <c r="E29" s="171"/>
      <c r="F29" s="171"/>
      <c r="G29" s="171"/>
      <c r="H29" s="171"/>
      <c r="I29" s="171"/>
      <c r="J29" s="172"/>
    </row>
    <row r="30" spans="1:12" ht="15" customHeight="1" x14ac:dyDescent="0.15">
      <c r="B30" s="15" t="s">
        <v>95</v>
      </c>
      <c r="C30" s="170" t="s">
        <v>96</v>
      </c>
      <c r="D30" s="171"/>
      <c r="E30" s="171"/>
      <c r="F30" s="171"/>
      <c r="G30" s="171"/>
      <c r="H30" s="171"/>
      <c r="I30" s="171"/>
      <c r="J30" s="172"/>
    </row>
    <row r="31" spans="1:12" ht="15" customHeight="1" x14ac:dyDescent="0.15">
      <c r="B31" s="15" t="s">
        <v>69</v>
      </c>
      <c r="C31" s="170" t="s">
        <v>97</v>
      </c>
      <c r="D31" s="171"/>
      <c r="E31" s="171"/>
      <c r="F31" s="171"/>
      <c r="G31" s="171"/>
      <c r="H31" s="171"/>
      <c r="I31" s="171"/>
      <c r="J31" s="172"/>
    </row>
  </sheetData>
  <sheetProtection password="C7C3" sheet="1" objects="1" scenarios="1" formatCells="0" formatRows="0"/>
  <mergeCells count="47">
    <mergeCell ref="K18:L18"/>
    <mergeCell ref="K19:L19"/>
    <mergeCell ref="K20:L20"/>
    <mergeCell ref="K21:L21"/>
    <mergeCell ref="K22:L22"/>
    <mergeCell ref="K13:L13"/>
    <mergeCell ref="K14:L14"/>
    <mergeCell ref="K15:L15"/>
    <mergeCell ref="K16:L16"/>
    <mergeCell ref="K17:L17"/>
    <mergeCell ref="H18:J18"/>
    <mergeCell ref="H19:J19"/>
    <mergeCell ref="H20:J20"/>
    <mergeCell ref="H21:J21"/>
    <mergeCell ref="H22:J22"/>
    <mergeCell ref="H13:J13"/>
    <mergeCell ref="H14:J14"/>
    <mergeCell ref="H15:J15"/>
    <mergeCell ref="H16:J16"/>
    <mergeCell ref="H17:J17"/>
    <mergeCell ref="B13:C13"/>
    <mergeCell ref="B14:C14"/>
    <mergeCell ref="D14:E14"/>
    <mergeCell ref="D13:E13"/>
    <mergeCell ref="B15:C15"/>
    <mergeCell ref="B16:C16"/>
    <mergeCell ref="D15:E15"/>
    <mergeCell ref="D16:E16"/>
    <mergeCell ref="B17:C17"/>
    <mergeCell ref="B18:C18"/>
    <mergeCell ref="D17:E17"/>
    <mergeCell ref="D18:E18"/>
    <mergeCell ref="B19:C19"/>
    <mergeCell ref="B20:C20"/>
    <mergeCell ref="D19:E19"/>
    <mergeCell ref="D20:E20"/>
    <mergeCell ref="B21:C21"/>
    <mergeCell ref="C29:J29"/>
    <mergeCell ref="C30:J30"/>
    <mergeCell ref="C31:J31"/>
    <mergeCell ref="B22:C22"/>
    <mergeCell ref="D21:E21"/>
    <mergeCell ref="D22:E22"/>
    <mergeCell ref="D25:E25"/>
    <mergeCell ref="D26:E26"/>
    <mergeCell ref="B25:C25"/>
    <mergeCell ref="B26:C26"/>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&amp;C&amp;"Arial,標準"II-4</oddFooter>
  </headerFooter>
  <rowBreaks count="1" manualBreakCount="1">
    <brk id="11" max="11"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37"/>
  <sheetViews>
    <sheetView showGridLines="0" view="pageBreakPreview" zoomScale="60" zoomScaleNormal="10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'MPS(input)'!K1</f>
        <v>Monitoring Spreadsheet: JCM_ID_AM002_ver02.0</v>
      </c>
    </row>
    <row r="2" spans="1:11" ht="18" customHeight="1" x14ac:dyDescent="0.15">
      <c r="I2" s="74" t="str">
        <f>'MPS(input)'!K2</f>
        <v>Sectoral scope: 03</v>
      </c>
    </row>
    <row r="3" spans="1:11" ht="27.75" customHeight="1" x14ac:dyDescent="0.15">
      <c r="A3" s="160" t="s">
        <v>114</v>
      </c>
      <c r="B3" s="160"/>
      <c r="C3" s="160"/>
      <c r="D3" s="160"/>
      <c r="E3" s="160"/>
      <c r="F3" s="160"/>
      <c r="G3" s="160"/>
      <c r="H3" s="160"/>
      <c r="I3" s="160"/>
    </row>
    <row r="4" spans="1:11" ht="11.25" customHeight="1" x14ac:dyDescent="0.15"/>
    <row r="5" spans="1:11" ht="18.75" customHeight="1" thickBot="1" x14ac:dyDescent="0.2">
      <c r="A5" s="93" t="s">
        <v>3</v>
      </c>
      <c r="B5" s="94"/>
      <c r="C5" s="94"/>
      <c r="D5" s="94"/>
      <c r="E5" s="95"/>
      <c r="F5" s="96" t="s">
        <v>4</v>
      </c>
      <c r="G5" s="97" t="s">
        <v>5</v>
      </c>
      <c r="H5" s="97" t="s">
        <v>0</v>
      </c>
      <c r="I5" s="98" t="s">
        <v>1</v>
      </c>
    </row>
    <row r="6" spans="1:11" ht="18.75" customHeight="1" thickBot="1" x14ac:dyDescent="0.2">
      <c r="A6" s="99"/>
      <c r="B6" s="43" t="s">
        <v>151</v>
      </c>
      <c r="C6" s="43"/>
      <c r="D6" s="44"/>
      <c r="E6" s="45"/>
      <c r="F6" s="12" t="s">
        <v>132</v>
      </c>
      <c r="G6" s="116" t="e">
        <f>ROUNDDOWN(G10-G20,0)</f>
        <v>#DIV/0!</v>
      </c>
      <c r="H6" s="9" t="s">
        <v>12</v>
      </c>
      <c r="I6" s="100" t="s">
        <v>137</v>
      </c>
    </row>
    <row r="7" spans="1:11" ht="18.75" customHeight="1" x14ac:dyDescent="0.15">
      <c r="A7" s="101" t="s">
        <v>7</v>
      </c>
      <c r="B7" s="57"/>
      <c r="C7" s="58"/>
      <c r="D7" s="59"/>
      <c r="E7" s="60"/>
      <c r="F7" s="61"/>
      <c r="G7" s="62"/>
      <c r="H7" s="61"/>
      <c r="I7" s="102"/>
      <c r="J7" s="77"/>
      <c r="K7" s="77"/>
    </row>
    <row r="8" spans="1:11" ht="33" customHeight="1" x14ac:dyDescent="0.15">
      <c r="A8" s="103"/>
      <c r="B8" s="166" t="s">
        <v>81</v>
      </c>
      <c r="C8" s="167"/>
      <c r="D8" s="167"/>
      <c r="E8" s="168"/>
      <c r="F8" s="10" t="s">
        <v>130</v>
      </c>
      <c r="G8" s="122">
        <f>'MPS(input)'!E19</f>
        <v>5.85</v>
      </c>
      <c r="H8" s="123" t="s">
        <v>8</v>
      </c>
      <c r="I8" s="104" t="s">
        <v>115</v>
      </c>
    </row>
    <row r="9" spans="1:11" ht="18.75" customHeight="1" thickBot="1" x14ac:dyDescent="0.2">
      <c r="A9" s="101" t="s">
        <v>9</v>
      </c>
      <c r="B9" s="63"/>
      <c r="C9" s="69"/>
      <c r="D9" s="64"/>
      <c r="E9" s="64"/>
      <c r="F9" s="64"/>
      <c r="G9" s="65"/>
      <c r="H9" s="64"/>
      <c r="I9" s="105"/>
    </row>
    <row r="10" spans="1:11" ht="19.5" customHeight="1" thickBot="1" x14ac:dyDescent="0.2">
      <c r="A10" s="106"/>
      <c r="B10" s="46" t="s">
        <v>152</v>
      </c>
      <c r="C10" s="47"/>
      <c r="D10" s="48"/>
      <c r="E10" s="48"/>
      <c r="F10" s="115" t="s">
        <v>130</v>
      </c>
      <c r="G10" s="117" t="e">
        <f>(G16*G14*(G18/G17)*G12)+(G16*G15*(G18/G17)*G13)</f>
        <v>#DIV/0!</v>
      </c>
      <c r="H10" s="9" t="s">
        <v>12</v>
      </c>
      <c r="I10" s="107" t="s">
        <v>13</v>
      </c>
    </row>
    <row r="11" spans="1:11" ht="18.75" customHeight="1" x14ac:dyDescent="0.15">
      <c r="A11" s="106"/>
      <c r="B11" s="49"/>
      <c r="C11" s="53" t="s">
        <v>16</v>
      </c>
      <c r="D11" s="54"/>
      <c r="E11" s="27"/>
      <c r="F11" s="11" t="s">
        <v>130</v>
      </c>
      <c r="G11" s="22"/>
      <c r="H11" s="18"/>
      <c r="I11" s="104"/>
    </row>
    <row r="12" spans="1:11" ht="18.75" customHeight="1" x14ac:dyDescent="0.15">
      <c r="A12" s="106"/>
      <c r="B12" s="49"/>
      <c r="C12" s="163"/>
      <c r="D12" s="54" t="s">
        <v>19</v>
      </c>
      <c r="E12" s="34"/>
      <c r="F12" s="10" t="s">
        <v>20</v>
      </c>
      <c r="G12" s="119">
        <f>'MRS(input)'!F15</f>
        <v>0.81399999999999995</v>
      </c>
      <c r="H12" s="120" t="s">
        <v>21</v>
      </c>
      <c r="I12" s="104" t="s">
        <v>22</v>
      </c>
    </row>
    <row r="13" spans="1:11" ht="18.75" customHeight="1" x14ac:dyDescent="0.15">
      <c r="A13" s="106"/>
      <c r="B13" s="49"/>
      <c r="C13" s="163"/>
      <c r="D13" s="54" t="s">
        <v>23</v>
      </c>
      <c r="E13" s="34"/>
      <c r="F13" s="10" t="s">
        <v>20</v>
      </c>
      <c r="G13" s="121">
        <f>'MRS(input)'!F16</f>
        <v>0.8</v>
      </c>
      <c r="H13" s="120" t="s">
        <v>21</v>
      </c>
      <c r="I13" s="104" t="s">
        <v>22</v>
      </c>
    </row>
    <row r="14" spans="1:11" ht="39" customHeight="1" x14ac:dyDescent="0.15">
      <c r="A14" s="106"/>
      <c r="B14" s="49"/>
      <c r="C14" s="163"/>
      <c r="D14" s="161" t="s">
        <v>24</v>
      </c>
      <c r="E14" s="162"/>
      <c r="F14" s="19" t="s">
        <v>130</v>
      </c>
      <c r="G14" s="13" t="e">
        <f>'MRS(input)'!F$9/('MRS(input)'!F$9+'MRS(input)'!F$10*'MRS(input)'!F$22/1000)</f>
        <v>#DIV/0!</v>
      </c>
      <c r="H14" s="10" t="s">
        <v>8</v>
      </c>
      <c r="I14" s="104" t="s">
        <v>8</v>
      </c>
    </row>
    <row r="15" spans="1:11" ht="39" customHeight="1" x14ac:dyDescent="0.15">
      <c r="A15" s="106"/>
      <c r="B15" s="49"/>
      <c r="C15" s="163"/>
      <c r="D15" s="161" t="s">
        <v>26</v>
      </c>
      <c r="E15" s="162"/>
      <c r="F15" s="19" t="s">
        <v>130</v>
      </c>
      <c r="G15" s="13" t="e">
        <f>1-G14</f>
        <v>#DIV/0!</v>
      </c>
      <c r="H15" s="10" t="s">
        <v>8</v>
      </c>
      <c r="I15" s="104" t="s">
        <v>8</v>
      </c>
    </row>
    <row r="16" spans="1:11" ht="18.75" customHeight="1" x14ac:dyDescent="0.15">
      <c r="A16" s="106"/>
      <c r="B16" s="49"/>
      <c r="C16" s="163"/>
      <c r="D16" s="54" t="s">
        <v>153</v>
      </c>
      <c r="E16" s="34"/>
      <c r="F16" s="19" t="s">
        <v>20</v>
      </c>
      <c r="G16" s="81">
        <f>'MRS(input)'!F8</f>
        <v>0</v>
      </c>
      <c r="H16" s="25" t="s">
        <v>2</v>
      </c>
      <c r="I16" s="108" t="s">
        <v>14</v>
      </c>
    </row>
    <row r="17" spans="1:9" ht="39" customHeight="1" x14ac:dyDescent="0.15">
      <c r="A17" s="106"/>
      <c r="B17" s="46"/>
      <c r="C17" s="164"/>
      <c r="D17" s="161" t="s">
        <v>145</v>
      </c>
      <c r="E17" s="162"/>
      <c r="F17" s="10" t="s">
        <v>130</v>
      </c>
      <c r="G17" s="122">
        <f>'MRS(input)'!F19</f>
        <v>5.85</v>
      </c>
      <c r="H17" s="123" t="s">
        <v>8</v>
      </c>
      <c r="I17" s="104" t="s">
        <v>29</v>
      </c>
    </row>
    <row r="18" spans="1:9" ht="39" customHeight="1" x14ac:dyDescent="0.15">
      <c r="A18" s="99"/>
      <c r="B18" s="44"/>
      <c r="C18" s="165"/>
      <c r="D18" s="161" t="s">
        <v>147</v>
      </c>
      <c r="E18" s="162"/>
      <c r="F18" s="10" t="s">
        <v>130</v>
      </c>
      <c r="G18" s="126">
        <f>'MRS(input)'!F21</f>
        <v>6.1122848484848493</v>
      </c>
      <c r="H18" s="127" t="s">
        <v>8</v>
      </c>
      <c r="I18" s="108" t="s">
        <v>116</v>
      </c>
    </row>
    <row r="19" spans="1:9" ht="18.75" customHeight="1" thickBot="1" x14ac:dyDescent="0.2">
      <c r="A19" s="101" t="s">
        <v>10</v>
      </c>
      <c r="B19" s="66"/>
      <c r="C19" s="66"/>
      <c r="D19" s="66"/>
      <c r="E19" s="67"/>
      <c r="F19" s="68"/>
      <c r="G19" s="65"/>
      <c r="H19" s="68"/>
      <c r="I19" s="109"/>
    </row>
    <row r="20" spans="1:9" ht="18.75" customHeight="1" thickBot="1" x14ac:dyDescent="0.2">
      <c r="A20" s="103"/>
      <c r="B20" s="50" t="s">
        <v>154</v>
      </c>
      <c r="C20" s="50"/>
      <c r="D20" s="50"/>
      <c r="E20" s="51"/>
      <c r="F20" s="21" t="s">
        <v>130</v>
      </c>
      <c r="G20" s="118" t="e">
        <f>(G26*G22*G24)+(G26*G23*G25)</f>
        <v>#DIV/0!</v>
      </c>
      <c r="H20" s="20" t="s">
        <v>30</v>
      </c>
      <c r="I20" s="104" t="s">
        <v>31</v>
      </c>
    </row>
    <row r="21" spans="1:9" ht="18.75" customHeight="1" x14ac:dyDescent="0.15">
      <c r="A21" s="103"/>
      <c r="B21" s="52"/>
      <c r="C21" s="55" t="s">
        <v>32</v>
      </c>
      <c r="D21" s="54"/>
      <c r="E21" s="34"/>
      <c r="F21" s="18" t="s">
        <v>130</v>
      </c>
      <c r="G21" s="22"/>
      <c r="H21" s="20"/>
      <c r="I21" s="104"/>
    </row>
    <row r="22" spans="1:9" ht="18.75" customHeight="1" x14ac:dyDescent="0.15">
      <c r="A22" s="103"/>
      <c r="B22" s="52"/>
      <c r="C22" s="56"/>
      <c r="D22" s="54" t="s">
        <v>19</v>
      </c>
      <c r="E22" s="34"/>
      <c r="F22" s="10" t="s">
        <v>20</v>
      </c>
      <c r="G22" s="119">
        <f>'MRS(input)'!F15</f>
        <v>0.81399999999999995</v>
      </c>
      <c r="H22" s="120" t="s">
        <v>21</v>
      </c>
      <c r="I22" s="104" t="s">
        <v>22</v>
      </c>
    </row>
    <row r="23" spans="1:9" ht="18.75" customHeight="1" x14ac:dyDescent="0.15">
      <c r="A23" s="103"/>
      <c r="B23" s="52"/>
      <c r="C23" s="56"/>
      <c r="D23" s="54" t="s">
        <v>23</v>
      </c>
      <c r="E23" s="34"/>
      <c r="F23" s="10" t="s">
        <v>20</v>
      </c>
      <c r="G23" s="121">
        <f>'MRS(input)'!$F$16</f>
        <v>0.8</v>
      </c>
      <c r="H23" s="120" t="s">
        <v>21</v>
      </c>
      <c r="I23" s="104" t="s">
        <v>22</v>
      </c>
    </row>
    <row r="24" spans="1:9" ht="39" customHeight="1" x14ac:dyDescent="0.15">
      <c r="A24" s="103"/>
      <c r="B24" s="52"/>
      <c r="C24" s="56"/>
      <c r="D24" s="161" t="s">
        <v>24</v>
      </c>
      <c r="E24" s="162"/>
      <c r="F24" s="19" t="s">
        <v>130</v>
      </c>
      <c r="G24" s="13" t="e">
        <f>'MRS(input)'!F$9/('MRS(input)'!F$9+'MRS(input)'!F$10*'MRS(input)'!F$22/1000)</f>
        <v>#DIV/0!</v>
      </c>
      <c r="H24" s="10" t="s">
        <v>8</v>
      </c>
      <c r="I24" s="104" t="s">
        <v>8</v>
      </c>
    </row>
    <row r="25" spans="1:9" ht="39" customHeight="1" x14ac:dyDescent="0.15">
      <c r="A25" s="103"/>
      <c r="B25" s="52"/>
      <c r="C25" s="56"/>
      <c r="D25" s="161" t="s">
        <v>26</v>
      </c>
      <c r="E25" s="162"/>
      <c r="F25" s="19" t="s">
        <v>130</v>
      </c>
      <c r="G25" s="13" t="e">
        <f>1-G24</f>
        <v>#DIV/0!</v>
      </c>
      <c r="H25" s="10" t="s">
        <v>8</v>
      </c>
      <c r="I25" s="104" t="s">
        <v>8</v>
      </c>
    </row>
    <row r="26" spans="1:9" ht="18.75" customHeight="1" x14ac:dyDescent="0.15">
      <c r="A26" s="86"/>
      <c r="B26" s="87"/>
      <c r="C26" s="88"/>
      <c r="D26" s="89" t="s">
        <v>153</v>
      </c>
      <c r="E26" s="90"/>
      <c r="F26" s="91" t="s">
        <v>20</v>
      </c>
      <c r="G26" s="124">
        <f>'MRS(input)'!F8</f>
        <v>0</v>
      </c>
      <c r="H26" s="125" t="s">
        <v>2</v>
      </c>
      <c r="I26" s="92" t="s">
        <v>14</v>
      </c>
    </row>
    <row r="27" spans="1:9" x14ac:dyDescent="0.15">
      <c r="A27" s="71"/>
      <c r="B27" s="71"/>
      <c r="C27" s="71"/>
      <c r="D27" s="71"/>
      <c r="E27" s="71"/>
      <c r="F27" s="7"/>
      <c r="G27" s="6"/>
      <c r="H27" s="6"/>
      <c r="I27" s="3"/>
    </row>
    <row r="28" spans="1:9" ht="21.75" customHeight="1" x14ac:dyDescent="0.15">
      <c r="E28" s="71" t="s">
        <v>11</v>
      </c>
      <c r="F28" s="72"/>
    </row>
    <row r="29" spans="1:9" ht="21.75" customHeight="1" x14ac:dyDescent="0.15">
      <c r="E29" s="110" t="s">
        <v>108</v>
      </c>
      <c r="F29" s="111">
        <v>4.92</v>
      </c>
      <c r="G29" s="112" t="s">
        <v>8</v>
      </c>
    </row>
    <row r="30" spans="1:9" ht="21.75" customHeight="1" x14ac:dyDescent="0.15">
      <c r="E30" s="110" t="s">
        <v>109</v>
      </c>
      <c r="F30" s="113">
        <v>5.33</v>
      </c>
      <c r="G30" s="112" t="s">
        <v>8</v>
      </c>
      <c r="H30" s="71"/>
    </row>
    <row r="31" spans="1:9" ht="21.75" customHeight="1" x14ac:dyDescent="0.15">
      <c r="E31" s="110" t="s">
        <v>110</v>
      </c>
      <c r="F31" s="111">
        <v>5.59</v>
      </c>
      <c r="G31" s="112" t="s">
        <v>8</v>
      </c>
      <c r="H31" s="71"/>
    </row>
    <row r="32" spans="1:9" ht="21.75" customHeight="1" x14ac:dyDescent="0.15">
      <c r="E32" s="110" t="s">
        <v>111</v>
      </c>
      <c r="F32" s="111">
        <v>5.85</v>
      </c>
      <c r="G32" s="112" t="s">
        <v>8</v>
      </c>
      <c r="H32" s="71"/>
    </row>
    <row r="33" spans="5:8" s="73" customFormat="1" ht="21.75" customHeight="1" x14ac:dyDescent="0.15">
      <c r="E33" s="110" t="s">
        <v>112</v>
      </c>
      <c r="F33" s="111">
        <v>5.94</v>
      </c>
      <c r="G33" s="112" t="s">
        <v>8</v>
      </c>
      <c r="H33" s="71"/>
    </row>
    <row r="34" spans="5:8" s="73" customFormat="1" ht="21.75" customHeight="1" x14ac:dyDescent="0.15">
      <c r="E34" s="71"/>
      <c r="F34" s="17"/>
      <c r="G34" s="3"/>
      <c r="H34" s="71"/>
    </row>
    <row r="35" spans="5:8" s="73" customFormat="1" ht="21.75" customHeight="1" x14ac:dyDescent="0.15">
      <c r="E35" s="110" t="s">
        <v>17</v>
      </c>
      <c r="F35" s="113">
        <v>1.5</v>
      </c>
      <c r="G35" s="114" t="s">
        <v>15</v>
      </c>
      <c r="H35" s="71"/>
    </row>
    <row r="36" spans="5:8" s="73" customFormat="1" ht="21.75" customHeight="1" x14ac:dyDescent="0.15">
      <c r="E36" s="110" t="s">
        <v>18</v>
      </c>
      <c r="F36" s="113">
        <v>1.5</v>
      </c>
      <c r="G36" s="114" t="s">
        <v>15</v>
      </c>
      <c r="H36" s="71"/>
    </row>
    <row r="37" spans="5:8" s="73" customFormat="1" x14ac:dyDescent="0.15">
      <c r="E37" s="71"/>
      <c r="F37" s="71"/>
      <c r="G37" s="71"/>
      <c r="H37" s="71"/>
    </row>
  </sheetData>
  <sheetProtection password="C7C3"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&amp;C&amp;"Arial,標準"II-5</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60" zoomScaleNormal="60" workbookViewId="0"/>
  </sheetViews>
  <sheetFormatPr defaultColWidth="9" defaultRowHeight="14.25" x14ac:dyDescent="0.15"/>
  <cols>
    <col min="1" max="1" width="2.5" style="16" customWidth="1"/>
    <col min="2" max="2" width="11.875" style="16" customWidth="1"/>
    <col min="3" max="3" width="12.625" style="16" customWidth="1"/>
    <col min="4" max="4" width="29" style="16" customWidth="1"/>
    <col min="5" max="5" width="11.25" style="16" customWidth="1"/>
    <col min="6" max="6" width="13.125" style="16" customWidth="1"/>
    <col min="7" max="7" width="11.5" style="16" customWidth="1"/>
    <col min="8" max="8" width="11.875" style="16" customWidth="1"/>
    <col min="9" max="9" width="62.625" style="16" customWidth="1"/>
    <col min="10" max="10" width="13.625" style="16" customWidth="1"/>
    <col min="11" max="11" width="11.625" style="16" customWidth="1"/>
    <col min="12" max="16384" width="9" style="16"/>
  </cols>
  <sheetData>
    <row r="1" spans="1:11" ht="18" customHeight="1" x14ac:dyDescent="0.15">
      <c r="K1" s="28" t="s">
        <v>164</v>
      </c>
    </row>
    <row r="2" spans="1:11" ht="18" customHeight="1" x14ac:dyDescent="0.15">
      <c r="K2" s="28" t="s">
        <v>34</v>
      </c>
    </row>
    <row r="3" spans="1:11" ht="27.75" customHeight="1" x14ac:dyDescent="0.15">
      <c r="A3" s="80" t="s">
        <v>33</v>
      </c>
      <c r="B3" s="29"/>
      <c r="C3" s="29"/>
      <c r="D3" s="29"/>
      <c r="E3" s="29"/>
      <c r="F3" s="29"/>
      <c r="G3" s="29"/>
      <c r="H3" s="29"/>
      <c r="I3" s="29"/>
      <c r="J3" s="29"/>
      <c r="K3" s="30"/>
    </row>
    <row r="5" spans="1:11" ht="15" customHeight="1" x14ac:dyDescent="0.15">
      <c r="A5" s="31" t="s">
        <v>58</v>
      </c>
      <c r="B5" s="31"/>
    </row>
    <row r="6" spans="1:11" ht="15" customHeight="1" x14ac:dyDescent="0.15">
      <c r="A6" s="31"/>
      <c r="B6" s="148" t="s">
        <v>35</v>
      </c>
      <c r="C6" s="148" t="s">
        <v>36</v>
      </c>
      <c r="D6" s="148" t="s">
        <v>37</v>
      </c>
      <c r="E6" s="148" t="s">
        <v>38</v>
      </c>
      <c r="F6" s="148" t="s">
        <v>39</v>
      </c>
      <c r="G6" s="148" t="s">
        <v>40</v>
      </c>
      <c r="H6" s="148" t="s">
        <v>41</v>
      </c>
      <c r="I6" s="148" t="s">
        <v>42</v>
      </c>
      <c r="J6" s="148" t="s">
        <v>43</v>
      </c>
      <c r="K6" s="148" t="s">
        <v>44</v>
      </c>
    </row>
    <row r="7" spans="1:11" s="32" customFormat="1" ht="30" customHeight="1" x14ac:dyDescent="0.15">
      <c r="B7" s="148" t="s">
        <v>45</v>
      </c>
      <c r="C7" s="148" t="s">
        <v>46</v>
      </c>
      <c r="D7" s="148" t="s">
        <v>47</v>
      </c>
      <c r="E7" s="148" t="s">
        <v>48</v>
      </c>
      <c r="F7" s="148" t="s">
        <v>49</v>
      </c>
      <c r="G7" s="148" t="s">
        <v>50</v>
      </c>
      <c r="H7" s="148" t="s">
        <v>51</v>
      </c>
      <c r="I7" s="148" t="s">
        <v>52</v>
      </c>
      <c r="J7" s="148" t="s">
        <v>53</v>
      </c>
      <c r="K7" s="148" t="s">
        <v>54</v>
      </c>
    </row>
    <row r="8" spans="1:11" ht="249.95" customHeight="1" x14ac:dyDescent="0.15">
      <c r="B8" s="23" t="s">
        <v>55</v>
      </c>
      <c r="C8" s="147" t="s">
        <v>14</v>
      </c>
      <c r="D8" s="147" t="s">
        <v>60</v>
      </c>
      <c r="E8" s="198">
        <f>2566855.2/1000</f>
        <v>2566.8552</v>
      </c>
      <c r="F8" s="83" t="s">
        <v>165</v>
      </c>
      <c r="G8" s="129" t="s">
        <v>69</v>
      </c>
      <c r="H8" s="129" t="s">
        <v>70</v>
      </c>
      <c r="I8" s="130" t="s">
        <v>141</v>
      </c>
      <c r="J8" s="130" t="s">
        <v>72</v>
      </c>
      <c r="K8" s="130"/>
    </row>
    <row r="9" spans="1:11" ht="300" customHeight="1" x14ac:dyDescent="0.15">
      <c r="B9" s="23" t="s">
        <v>56</v>
      </c>
      <c r="C9" s="147" t="s">
        <v>62</v>
      </c>
      <c r="D9" s="147" t="s">
        <v>63</v>
      </c>
      <c r="E9" s="146">
        <v>75879</v>
      </c>
      <c r="F9" s="83" t="s">
        <v>2</v>
      </c>
      <c r="G9" s="129" t="s">
        <v>95</v>
      </c>
      <c r="H9" s="129" t="s">
        <v>64</v>
      </c>
      <c r="I9" s="129" t="s">
        <v>142</v>
      </c>
      <c r="J9" s="130" t="s">
        <v>65</v>
      </c>
      <c r="K9" s="130"/>
    </row>
    <row r="10" spans="1:11" ht="51" customHeight="1" x14ac:dyDescent="0.15">
      <c r="B10" s="23" t="s">
        <v>57</v>
      </c>
      <c r="C10" s="147" t="s">
        <v>66</v>
      </c>
      <c r="D10" s="147" t="s">
        <v>67</v>
      </c>
      <c r="E10" s="143">
        <v>0</v>
      </c>
      <c r="F10" s="83" t="s">
        <v>68</v>
      </c>
      <c r="G10" s="129" t="s">
        <v>69</v>
      </c>
      <c r="H10" s="129" t="s">
        <v>70</v>
      </c>
      <c r="I10" s="130" t="s">
        <v>71</v>
      </c>
      <c r="J10" s="130" t="s">
        <v>72</v>
      </c>
      <c r="K10" s="130"/>
    </row>
    <row r="11" spans="1:11" ht="8.25" customHeight="1" x14ac:dyDescent="0.15"/>
    <row r="12" spans="1:11" ht="15" customHeight="1" x14ac:dyDescent="0.15">
      <c r="A12" s="31" t="s">
        <v>73</v>
      </c>
    </row>
    <row r="13" spans="1:11" ht="15" customHeight="1" x14ac:dyDescent="0.15">
      <c r="B13" s="148" t="s">
        <v>35</v>
      </c>
      <c r="C13" s="154" t="s">
        <v>36</v>
      </c>
      <c r="D13" s="154"/>
      <c r="E13" s="148" t="s">
        <v>37</v>
      </c>
      <c r="F13" s="148" t="s">
        <v>38</v>
      </c>
      <c r="G13" s="154" t="s">
        <v>39</v>
      </c>
      <c r="H13" s="154"/>
      <c r="I13" s="154"/>
      <c r="J13" s="154" t="s">
        <v>40</v>
      </c>
      <c r="K13" s="154"/>
    </row>
    <row r="14" spans="1:11" ht="30" customHeight="1" x14ac:dyDescent="0.15">
      <c r="B14" s="148" t="s">
        <v>46</v>
      </c>
      <c r="C14" s="154" t="s">
        <v>47</v>
      </c>
      <c r="D14" s="154"/>
      <c r="E14" s="148" t="s">
        <v>48</v>
      </c>
      <c r="F14" s="148" t="s">
        <v>49</v>
      </c>
      <c r="G14" s="154" t="s">
        <v>51</v>
      </c>
      <c r="H14" s="154"/>
      <c r="I14" s="154"/>
      <c r="J14" s="154" t="s">
        <v>54</v>
      </c>
      <c r="K14" s="154"/>
    </row>
    <row r="15" spans="1:11" ht="68.25" customHeight="1" x14ac:dyDescent="0.15">
      <c r="B15" s="83" t="s">
        <v>22</v>
      </c>
      <c r="C15" s="152" t="s">
        <v>149</v>
      </c>
      <c r="D15" s="152"/>
      <c r="E15" s="133">
        <v>0.81399999999999995</v>
      </c>
      <c r="F15" s="83" t="s">
        <v>21</v>
      </c>
      <c r="G15" s="153" t="s">
        <v>75</v>
      </c>
      <c r="H15" s="153"/>
      <c r="I15" s="153"/>
      <c r="J15" s="151"/>
      <c r="K15" s="151"/>
    </row>
    <row r="16" spans="1:11" ht="33" customHeight="1" x14ac:dyDescent="0.15">
      <c r="B16" s="83" t="s">
        <v>22</v>
      </c>
      <c r="C16" s="152" t="s">
        <v>150</v>
      </c>
      <c r="D16" s="152"/>
      <c r="E16" s="134">
        <v>0.8</v>
      </c>
      <c r="F16" s="83" t="s">
        <v>21</v>
      </c>
      <c r="G16" s="153" t="s">
        <v>76</v>
      </c>
      <c r="H16" s="153"/>
      <c r="I16" s="153"/>
      <c r="J16" s="151"/>
      <c r="K16" s="151"/>
    </row>
    <row r="17" spans="1:11" ht="51" customHeight="1" x14ac:dyDescent="0.15">
      <c r="B17" s="83" t="s">
        <v>77</v>
      </c>
      <c r="C17" s="152" t="s">
        <v>143</v>
      </c>
      <c r="D17" s="152"/>
      <c r="E17" s="145">
        <v>36.89</v>
      </c>
      <c r="F17" s="84" t="s">
        <v>15</v>
      </c>
      <c r="G17" s="153" t="s">
        <v>148</v>
      </c>
      <c r="H17" s="153"/>
      <c r="I17" s="153"/>
      <c r="J17" s="151"/>
      <c r="K17" s="151"/>
    </row>
    <row r="18" spans="1:11" ht="51" customHeight="1" x14ac:dyDescent="0.15">
      <c r="B18" s="83" t="s">
        <v>79</v>
      </c>
      <c r="C18" s="152" t="s">
        <v>144</v>
      </c>
      <c r="D18" s="152"/>
      <c r="E18" s="145">
        <v>6.07</v>
      </c>
      <c r="F18" s="84" t="s">
        <v>15</v>
      </c>
      <c r="G18" s="153" t="s">
        <v>148</v>
      </c>
      <c r="H18" s="153"/>
      <c r="I18" s="153"/>
      <c r="J18" s="151"/>
      <c r="K18" s="151"/>
    </row>
    <row r="19" spans="1:11" ht="33" customHeight="1" x14ac:dyDescent="0.15">
      <c r="B19" s="83" t="s">
        <v>29</v>
      </c>
      <c r="C19" s="152" t="s">
        <v>145</v>
      </c>
      <c r="D19" s="152"/>
      <c r="E19" s="131">
        <v>5.94</v>
      </c>
      <c r="F19" s="85" t="s">
        <v>8</v>
      </c>
      <c r="G19" s="153" t="s">
        <v>98</v>
      </c>
      <c r="H19" s="153"/>
      <c r="I19" s="153"/>
      <c r="J19" s="151"/>
      <c r="K19" s="151"/>
    </row>
    <row r="20" spans="1:11" ht="33" customHeight="1" x14ac:dyDescent="0.15">
      <c r="B20" s="83" t="s">
        <v>83</v>
      </c>
      <c r="C20" s="152" t="s">
        <v>146</v>
      </c>
      <c r="D20" s="152"/>
      <c r="E20" s="131">
        <v>5.99</v>
      </c>
      <c r="F20" s="85" t="s">
        <v>8</v>
      </c>
      <c r="G20" s="153" t="s">
        <v>148</v>
      </c>
      <c r="H20" s="153"/>
      <c r="I20" s="153"/>
      <c r="J20" s="151"/>
      <c r="K20" s="151"/>
    </row>
    <row r="21" spans="1:11" ht="33" customHeight="1" x14ac:dyDescent="0.15">
      <c r="B21" s="83" t="s">
        <v>84</v>
      </c>
      <c r="C21" s="152" t="s">
        <v>147</v>
      </c>
      <c r="D21" s="152"/>
      <c r="E21" s="132">
        <f>E20*((E17-E18+'MPS(calc_process) (2)'!F35+'MPS(calc_process) (2)'!F36)/(37-7+'MPS(calc_process) (2)'!F35+'MPS(calc_process) (2)'!F36))</f>
        <v>6.1388424242424247</v>
      </c>
      <c r="F21" s="85" t="s">
        <v>166</v>
      </c>
      <c r="G21" s="159" t="s">
        <v>167</v>
      </c>
      <c r="H21" s="159"/>
      <c r="I21" s="159"/>
      <c r="J21" s="151"/>
      <c r="K21" s="151"/>
    </row>
    <row r="22" spans="1:11" ht="21" customHeight="1" x14ac:dyDescent="0.15">
      <c r="B22" s="83" t="s">
        <v>86</v>
      </c>
      <c r="C22" s="152" t="s">
        <v>87</v>
      </c>
      <c r="D22" s="152"/>
      <c r="E22" s="144">
        <v>0</v>
      </c>
      <c r="F22" s="83" t="s">
        <v>88</v>
      </c>
      <c r="G22" s="153" t="s">
        <v>89</v>
      </c>
      <c r="H22" s="153"/>
      <c r="I22" s="153"/>
      <c r="J22" s="151"/>
      <c r="K22" s="151"/>
    </row>
    <row r="23" spans="1:11" ht="6.75" customHeight="1" x14ac:dyDescent="0.15"/>
    <row r="24" spans="1:11" ht="17.25" customHeight="1" x14ac:dyDescent="0.15">
      <c r="A24" s="33" t="s">
        <v>90</v>
      </c>
      <c r="B24" s="33"/>
    </row>
    <row r="25" spans="1:11" ht="17.25" customHeight="1" thickBot="1" x14ac:dyDescent="0.2">
      <c r="B25" s="158" t="s">
        <v>99</v>
      </c>
      <c r="C25" s="158"/>
      <c r="D25" s="76" t="s">
        <v>49</v>
      </c>
    </row>
    <row r="26" spans="1:11" ht="19.5" thickBot="1" x14ac:dyDescent="0.2">
      <c r="B26" s="156">
        <f>'MPS(calc_process) (2)'!G6</f>
        <v>69</v>
      </c>
      <c r="C26" s="157"/>
      <c r="D26" s="34" t="s">
        <v>30</v>
      </c>
    </row>
    <row r="27" spans="1:11" ht="20.100000000000001" customHeight="1" x14ac:dyDescent="0.15">
      <c r="B27" s="35"/>
      <c r="C27" s="35"/>
      <c r="F27" s="36"/>
      <c r="G27" s="36"/>
    </row>
    <row r="28" spans="1:11" ht="15" customHeight="1" x14ac:dyDescent="0.15">
      <c r="A28" s="31" t="s">
        <v>92</v>
      </c>
    </row>
    <row r="29" spans="1:11" ht="15" customHeight="1" x14ac:dyDescent="0.15">
      <c r="B29" s="15" t="s">
        <v>93</v>
      </c>
      <c r="C29" s="155" t="s">
        <v>94</v>
      </c>
      <c r="D29" s="155"/>
      <c r="E29" s="155"/>
      <c r="F29" s="155"/>
      <c r="G29" s="155"/>
      <c r="H29" s="155"/>
      <c r="I29" s="155"/>
      <c r="J29" s="37"/>
    </row>
    <row r="30" spans="1:11" ht="15" customHeight="1" x14ac:dyDescent="0.15">
      <c r="B30" s="15" t="s">
        <v>95</v>
      </c>
      <c r="C30" s="155" t="s">
        <v>96</v>
      </c>
      <c r="D30" s="155"/>
      <c r="E30" s="155"/>
      <c r="F30" s="155"/>
      <c r="G30" s="155"/>
      <c r="H30" s="155"/>
      <c r="I30" s="155"/>
      <c r="J30" s="37"/>
    </row>
    <row r="31" spans="1:11" ht="15" customHeight="1" x14ac:dyDescent="0.15">
      <c r="B31" s="15" t="s">
        <v>69</v>
      </c>
      <c r="C31" s="155" t="s">
        <v>97</v>
      </c>
      <c r="D31" s="155"/>
      <c r="E31" s="155"/>
      <c r="F31" s="155"/>
      <c r="G31" s="155"/>
      <c r="H31" s="155"/>
      <c r="I31" s="155"/>
      <c r="J31" s="37"/>
    </row>
  </sheetData>
  <sheetProtection password="C7C3" sheet="1" objects="1" scenarios="1" formatCells="0" formatRows="0"/>
  <mergeCells count="35">
    <mergeCell ref="B25:C25"/>
    <mergeCell ref="B26:C26"/>
    <mergeCell ref="C29:I29"/>
    <mergeCell ref="C30:I30"/>
    <mergeCell ref="C31:I31"/>
    <mergeCell ref="C21:D21"/>
    <mergeCell ref="G21:I21"/>
    <mergeCell ref="J21:K21"/>
    <mergeCell ref="C22:D22"/>
    <mergeCell ref="G22:I22"/>
    <mergeCell ref="J22:K22"/>
    <mergeCell ref="C19:D19"/>
    <mergeCell ref="G19:I19"/>
    <mergeCell ref="J19:K19"/>
    <mergeCell ref="C20:D20"/>
    <mergeCell ref="G20:I20"/>
    <mergeCell ref="J20:K20"/>
    <mergeCell ref="C17:D17"/>
    <mergeCell ref="G17:I17"/>
    <mergeCell ref="J17:K17"/>
    <mergeCell ref="C18:D18"/>
    <mergeCell ref="G18:I18"/>
    <mergeCell ref="J18:K18"/>
    <mergeCell ref="C15:D15"/>
    <mergeCell ref="G15:I15"/>
    <mergeCell ref="J15:K15"/>
    <mergeCell ref="C16:D16"/>
    <mergeCell ref="G16:I16"/>
    <mergeCell ref="J16:K16"/>
    <mergeCell ref="C13:D13"/>
    <mergeCell ref="G13:I13"/>
    <mergeCell ref="J13:K13"/>
    <mergeCell ref="C14:D14"/>
    <mergeCell ref="G14:I14"/>
    <mergeCell ref="J14:K14"/>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&amp;C&amp;"Arial,標準"II-1</oddFooter>
  </headerFooter>
  <rowBreaks count="1" manualBreakCount="1">
    <brk id="11" max="10"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7"/>
  <sheetViews>
    <sheetView showGridLines="0" view="pageBreakPreview" zoomScale="60" zoomScaleNormal="100" workbookViewId="0"/>
  </sheetViews>
  <sheetFormatPr defaultColWidth="9" defaultRowHeight="14.25" x14ac:dyDescent="0.15"/>
  <cols>
    <col min="1" max="4" width="3.625" style="70" customWidth="1"/>
    <col min="5" max="5" width="47.125" style="70" customWidth="1"/>
    <col min="6" max="7" width="12.625" style="70" customWidth="1"/>
    <col min="8" max="8" width="14.625" style="70" customWidth="1"/>
    <col min="9" max="9" width="12.75" style="73" customWidth="1"/>
    <col min="10" max="16384" width="9" style="70"/>
  </cols>
  <sheetData>
    <row r="1" spans="1:11" ht="18" customHeight="1" x14ac:dyDescent="0.15">
      <c r="I1" s="74" t="str">
        <f>'MPS(input) (2)'!K1</f>
        <v>Monitoring Spreadsheet: JCM_ID_AM002_ver02.0</v>
      </c>
    </row>
    <row r="2" spans="1:11" ht="18" customHeight="1" x14ac:dyDescent="0.15">
      <c r="I2" s="74" t="str">
        <f>'MPS(input) (2)'!K2</f>
        <v>Sectoral scope: 03</v>
      </c>
    </row>
    <row r="3" spans="1:11" ht="27.75" customHeight="1" x14ac:dyDescent="0.15">
      <c r="A3" s="160" t="s">
        <v>156</v>
      </c>
      <c r="B3" s="160"/>
      <c r="C3" s="160"/>
      <c r="D3" s="160"/>
      <c r="E3" s="160"/>
      <c r="F3" s="160"/>
      <c r="G3" s="160"/>
      <c r="H3" s="160"/>
      <c r="I3" s="160"/>
    </row>
    <row r="4" spans="1:11" ht="11.25" customHeight="1" x14ac:dyDescent="0.15"/>
    <row r="5" spans="1:11" ht="18.75" customHeight="1" thickBot="1" x14ac:dyDescent="0.2">
      <c r="A5" s="93" t="s">
        <v>3</v>
      </c>
      <c r="B5" s="94"/>
      <c r="C5" s="94"/>
      <c r="D5" s="94"/>
      <c r="E5" s="95"/>
      <c r="F5" s="96" t="s">
        <v>4</v>
      </c>
      <c r="G5" s="97" t="s">
        <v>5</v>
      </c>
      <c r="H5" s="97" t="s">
        <v>0</v>
      </c>
      <c r="I5" s="98" t="s">
        <v>1</v>
      </c>
    </row>
    <row r="6" spans="1:11" ht="18.75" customHeight="1" thickBot="1" x14ac:dyDescent="0.2">
      <c r="A6" s="99"/>
      <c r="B6" s="43" t="s">
        <v>151</v>
      </c>
      <c r="C6" s="43"/>
      <c r="D6" s="44"/>
      <c r="E6" s="45"/>
      <c r="F6" s="12" t="s">
        <v>168</v>
      </c>
      <c r="G6" s="116">
        <f>ROUNDDOWN(G10-G20,0)</f>
        <v>69</v>
      </c>
      <c r="H6" s="9" t="s">
        <v>169</v>
      </c>
      <c r="I6" s="100" t="s">
        <v>171</v>
      </c>
    </row>
    <row r="7" spans="1:11" ht="18.75" customHeight="1" x14ac:dyDescent="0.15">
      <c r="A7" s="101" t="s">
        <v>172</v>
      </c>
      <c r="B7" s="57"/>
      <c r="C7" s="58"/>
      <c r="D7" s="59"/>
      <c r="E7" s="60"/>
      <c r="F7" s="61"/>
      <c r="G7" s="62"/>
      <c r="H7" s="61"/>
      <c r="I7" s="102"/>
      <c r="J7" s="77"/>
      <c r="K7" s="77"/>
    </row>
    <row r="8" spans="1:11" ht="33" customHeight="1" x14ac:dyDescent="0.15">
      <c r="A8" s="103"/>
      <c r="B8" s="166" t="s">
        <v>173</v>
      </c>
      <c r="C8" s="167"/>
      <c r="D8" s="167"/>
      <c r="E8" s="168"/>
      <c r="F8" s="10" t="s">
        <v>130</v>
      </c>
      <c r="G8" s="122">
        <f>'MPS(input) (2)'!E19</f>
        <v>5.94</v>
      </c>
      <c r="H8" s="123" t="s">
        <v>8</v>
      </c>
      <c r="I8" s="104" t="s">
        <v>29</v>
      </c>
    </row>
    <row r="9" spans="1:11" ht="18.75" customHeight="1" thickBot="1" x14ac:dyDescent="0.2">
      <c r="A9" s="101" t="s">
        <v>9</v>
      </c>
      <c r="B9" s="63"/>
      <c r="C9" s="69"/>
      <c r="D9" s="64"/>
      <c r="E9" s="64"/>
      <c r="F9" s="64"/>
      <c r="G9" s="65"/>
      <c r="H9" s="64"/>
      <c r="I9" s="105"/>
    </row>
    <row r="10" spans="1:11" ht="19.5" customHeight="1" thickBot="1" x14ac:dyDescent="0.2">
      <c r="A10" s="106"/>
      <c r="B10" s="46" t="s">
        <v>152</v>
      </c>
      <c r="C10" s="47"/>
      <c r="D10" s="48"/>
      <c r="E10" s="48"/>
      <c r="F10" s="115" t="s">
        <v>130</v>
      </c>
      <c r="G10" s="117">
        <f>(G16*G14*(G18/G17)*G12)+(G16*G15*(G18/G17)*G13)</f>
        <v>2159.3637968516632</v>
      </c>
      <c r="H10" s="9" t="s">
        <v>12</v>
      </c>
      <c r="I10" s="107" t="s">
        <v>13</v>
      </c>
    </row>
    <row r="11" spans="1:11" ht="18.75" customHeight="1" x14ac:dyDescent="0.15">
      <c r="A11" s="106"/>
      <c r="B11" s="49"/>
      <c r="C11" s="53" t="s">
        <v>16</v>
      </c>
      <c r="D11" s="54"/>
      <c r="E11" s="27"/>
      <c r="F11" s="11" t="s">
        <v>130</v>
      </c>
      <c r="G11" s="22"/>
      <c r="H11" s="18"/>
      <c r="I11" s="104"/>
    </row>
    <row r="12" spans="1:11" ht="18.75" customHeight="1" x14ac:dyDescent="0.15">
      <c r="A12" s="106"/>
      <c r="B12" s="49"/>
      <c r="C12" s="163"/>
      <c r="D12" s="54" t="s">
        <v>19</v>
      </c>
      <c r="E12" s="34"/>
      <c r="F12" s="10" t="s">
        <v>20</v>
      </c>
      <c r="G12" s="119">
        <f>'MPS(input) (2)'!E15</f>
        <v>0.81399999999999995</v>
      </c>
      <c r="H12" s="120" t="s">
        <v>21</v>
      </c>
      <c r="I12" s="104" t="s">
        <v>22</v>
      </c>
    </row>
    <row r="13" spans="1:11" ht="18.75" customHeight="1" x14ac:dyDescent="0.15">
      <c r="A13" s="106"/>
      <c r="B13" s="49"/>
      <c r="C13" s="163"/>
      <c r="D13" s="54" t="s">
        <v>23</v>
      </c>
      <c r="E13" s="34"/>
      <c r="F13" s="10" t="s">
        <v>20</v>
      </c>
      <c r="G13" s="121">
        <f>'MPS(input) (2)'!$E$16</f>
        <v>0.8</v>
      </c>
      <c r="H13" s="120" t="s">
        <v>21</v>
      </c>
      <c r="I13" s="104" t="s">
        <v>22</v>
      </c>
    </row>
    <row r="14" spans="1:11" ht="39" customHeight="1" x14ac:dyDescent="0.15">
      <c r="A14" s="106"/>
      <c r="B14" s="49"/>
      <c r="C14" s="163"/>
      <c r="D14" s="161" t="s">
        <v>24</v>
      </c>
      <c r="E14" s="162"/>
      <c r="F14" s="19" t="s">
        <v>130</v>
      </c>
      <c r="G14" s="13">
        <f>'MPS(input) (2)'!$E$9/('MPS(input) (2)'!$E$9+'MPS(input) (2)'!$E$10*'MPS(input) (2)'!$E$22/1000)</f>
        <v>1</v>
      </c>
      <c r="H14" s="10" t="s">
        <v>8</v>
      </c>
      <c r="I14" s="104" t="s">
        <v>8</v>
      </c>
    </row>
    <row r="15" spans="1:11" ht="39" customHeight="1" x14ac:dyDescent="0.15">
      <c r="A15" s="106"/>
      <c r="B15" s="49"/>
      <c r="C15" s="163"/>
      <c r="D15" s="161" t="s">
        <v>26</v>
      </c>
      <c r="E15" s="162"/>
      <c r="F15" s="19" t="s">
        <v>130</v>
      </c>
      <c r="G15" s="13">
        <f>1-G14</f>
        <v>0</v>
      </c>
      <c r="H15" s="10" t="s">
        <v>8</v>
      </c>
      <c r="I15" s="104" t="s">
        <v>8</v>
      </c>
    </row>
    <row r="16" spans="1:11" ht="18.75" customHeight="1" x14ac:dyDescent="0.15">
      <c r="A16" s="106"/>
      <c r="B16" s="49"/>
      <c r="C16" s="163"/>
      <c r="D16" s="54" t="s">
        <v>153</v>
      </c>
      <c r="E16" s="34"/>
      <c r="F16" s="19" t="s">
        <v>20</v>
      </c>
      <c r="G16" s="81">
        <f>'MPS(input) (2)'!E8</f>
        <v>2566.8552</v>
      </c>
      <c r="H16" s="25" t="s">
        <v>2</v>
      </c>
      <c r="I16" s="108" t="s">
        <v>14</v>
      </c>
    </row>
    <row r="17" spans="1:9" ht="39" customHeight="1" x14ac:dyDescent="0.15">
      <c r="A17" s="106"/>
      <c r="B17" s="46"/>
      <c r="C17" s="164"/>
      <c r="D17" s="161" t="s">
        <v>145</v>
      </c>
      <c r="E17" s="162"/>
      <c r="F17" s="10" t="s">
        <v>130</v>
      </c>
      <c r="G17" s="122">
        <f>'MPS(input) (2)'!E19</f>
        <v>5.94</v>
      </c>
      <c r="H17" s="123" t="s">
        <v>8</v>
      </c>
      <c r="I17" s="104" t="s">
        <v>29</v>
      </c>
    </row>
    <row r="18" spans="1:9" ht="39" customHeight="1" x14ac:dyDescent="0.15">
      <c r="A18" s="99"/>
      <c r="B18" s="44"/>
      <c r="C18" s="165"/>
      <c r="D18" s="161" t="s">
        <v>147</v>
      </c>
      <c r="E18" s="162"/>
      <c r="F18" s="10" t="s">
        <v>130</v>
      </c>
      <c r="G18" s="126">
        <f>'MPS(input) (2)'!E21</f>
        <v>6.1388424242424247</v>
      </c>
      <c r="H18" s="127" t="s">
        <v>8</v>
      </c>
      <c r="I18" s="108" t="s">
        <v>84</v>
      </c>
    </row>
    <row r="19" spans="1:9" ht="18.75" customHeight="1" thickBot="1" x14ac:dyDescent="0.2">
      <c r="A19" s="101" t="s">
        <v>10</v>
      </c>
      <c r="B19" s="66"/>
      <c r="C19" s="66"/>
      <c r="D19" s="66"/>
      <c r="E19" s="67"/>
      <c r="F19" s="68"/>
      <c r="G19" s="65"/>
      <c r="H19" s="68"/>
      <c r="I19" s="109"/>
    </row>
    <row r="20" spans="1:9" ht="18.75" customHeight="1" thickBot="1" x14ac:dyDescent="0.2">
      <c r="A20" s="103"/>
      <c r="B20" s="50" t="s">
        <v>154</v>
      </c>
      <c r="C20" s="50"/>
      <c r="D20" s="50"/>
      <c r="E20" s="51"/>
      <c r="F20" s="21" t="s">
        <v>130</v>
      </c>
      <c r="G20" s="118">
        <f>(G26*G22*G24)+(G26*G23*G25)</f>
        <v>2089.4201327999999</v>
      </c>
      <c r="H20" s="20" t="s">
        <v>30</v>
      </c>
      <c r="I20" s="104" t="s">
        <v>31</v>
      </c>
    </row>
    <row r="21" spans="1:9" ht="18.75" customHeight="1" x14ac:dyDescent="0.15">
      <c r="A21" s="103"/>
      <c r="B21" s="52"/>
      <c r="C21" s="55" t="s">
        <v>32</v>
      </c>
      <c r="D21" s="54"/>
      <c r="E21" s="34"/>
      <c r="F21" s="18" t="s">
        <v>130</v>
      </c>
      <c r="G21" s="22"/>
      <c r="H21" s="20"/>
      <c r="I21" s="104"/>
    </row>
    <row r="22" spans="1:9" ht="18.75" customHeight="1" x14ac:dyDescent="0.15">
      <c r="A22" s="103"/>
      <c r="B22" s="52"/>
      <c r="C22" s="56"/>
      <c r="D22" s="54" t="s">
        <v>19</v>
      </c>
      <c r="E22" s="34"/>
      <c r="F22" s="10" t="s">
        <v>20</v>
      </c>
      <c r="G22" s="119">
        <f>'MPS(input) (2)'!E15</f>
        <v>0.81399999999999995</v>
      </c>
      <c r="H22" s="120" t="s">
        <v>21</v>
      </c>
      <c r="I22" s="104" t="s">
        <v>22</v>
      </c>
    </row>
    <row r="23" spans="1:9" ht="18.75" customHeight="1" x14ac:dyDescent="0.15">
      <c r="A23" s="103"/>
      <c r="B23" s="52"/>
      <c r="C23" s="56"/>
      <c r="D23" s="54" t="s">
        <v>23</v>
      </c>
      <c r="E23" s="34"/>
      <c r="F23" s="10" t="s">
        <v>20</v>
      </c>
      <c r="G23" s="121">
        <f>'MPS(input) (2)'!$E$16</f>
        <v>0.8</v>
      </c>
      <c r="H23" s="120" t="s">
        <v>21</v>
      </c>
      <c r="I23" s="104" t="s">
        <v>22</v>
      </c>
    </row>
    <row r="24" spans="1:9" ht="39" customHeight="1" x14ac:dyDescent="0.15">
      <c r="A24" s="103"/>
      <c r="B24" s="52"/>
      <c r="C24" s="56"/>
      <c r="D24" s="161" t="s">
        <v>24</v>
      </c>
      <c r="E24" s="162"/>
      <c r="F24" s="19" t="s">
        <v>130</v>
      </c>
      <c r="G24" s="13">
        <f>'MPS(input) (2)'!$E$9/('MPS(input) (2)'!$E$9+'MPS(input) (2)'!$E$10*'MPS(input) (2)'!$E$22/1000)</f>
        <v>1</v>
      </c>
      <c r="H24" s="10" t="s">
        <v>8</v>
      </c>
      <c r="I24" s="104" t="s">
        <v>8</v>
      </c>
    </row>
    <row r="25" spans="1:9" ht="39" customHeight="1" x14ac:dyDescent="0.15">
      <c r="A25" s="103"/>
      <c r="B25" s="52"/>
      <c r="C25" s="56"/>
      <c r="D25" s="161" t="s">
        <v>26</v>
      </c>
      <c r="E25" s="162"/>
      <c r="F25" s="19" t="s">
        <v>130</v>
      </c>
      <c r="G25" s="13">
        <f>1-G24</f>
        <v>0</v>
      </c>
      <c r="H25" s="10" t="s">
        <v>8</v>
      </c>
      <c r="I25" s="104" t="s">
        <v>8</v>
      </c>
    </row>
    <row r="26" spans="1:9" ht="18.75" customHeight="1" x14ac:dyDescent="0.15">
      <c r="A26" s="86"/>
      <c r="B26" s="87"/>
      <c r="C26" s="88"/>
      <c r="D26" s="89" t="s">
        <v>153</v>
      </c>
      <c r="E26" s="90"/>
      <c r="F26" s="91" t="s">
        <v>20</v>
      </c>
      <c r="G26" s="124">
        <f>'MPS(input) (2)'!E8</f>
        <v>2566.8552</v>
      </c>
      <c r="H26" s="125" t="s">
        <v>2</v>
      </c>
      <c r="I26" s="92" t="s">
        <v>14</v>
      </c>
    </row>
    <row r="27" spans="1:9" x14ac:dyDescent="0.15">
      <c r="A27" s="71"/>
      <c r="B27" s="71"/>
      <c r="C27" s="71"/>
      <c r="D27" s="71"/>
      <c r="E27" s="71"/>
      <c r="F27" s="7"/>
      <c r="G27" s="6"/>
      <c r="H27" s="6"/>
      <c r="I27" s="3"/>
    </row>
    <row r="28" spans="1:9" ht="21.75" customHeight="1" x14ac:dyDescent="0.15">
      <c r="E28" s="71" t="s">
        <v>11</v>
      </c>
      <c r="F28" s="72"/>
    </row>
    <row r="29" spans="1:9" ht="21.75" customHeight="1" x14ac:dyDescent="0.15">
      <c r="E29" s="110" t="s">
        <v>174</v>
      </c>
      <c r="F29" s="111">
        <v>4.92</v>
      </c>
      <c r="G29" s="112" t="s">
        <v>8</v>
      </c>
    </row>
    <row r="30" spans="1:9" ht="21.75" customHeight="1" x14ac:dyDescent="0.15">
      <c r="E30" s="110" t="s">
        <v>175</v>
      </c>
      <c r="F30" s="113">
        <v>5.33</v>
      </c>
      <c r="G30" s="112" t="s">
        <v>8</v>
      </c>
      <c r="H30" s="71"/>
    </row>
    <row r="31" spans="1:9" ht="21.75" customHeight="1" x14ac:dyDescent="0.15">
      <c r="E31" s="110" t="s">
        <v>176</v>
      </c>
      <c r="F31" s="111">
        <v>5.59</v>
      </c>
      <c r="G31" s="112" t="s">
        <v>8</v>
      </c>
      <c r="H31" s="71"/>
    </row>
    <row r="32" spans="1:9" ht="21.75" customHeight="1" x14ac:dyDescent="0.15">
      <c r="E32" s="110" t="s">
        <v>177</v>
      </c>
      <c r="F32" s="111">
        <v>5.85</v>
      </c>
      <c r="G32" s="112" t="s">
        <v>8</v>
      </c>
      <c r="H32" s="71"/>
    </row>
    <row r="33" spans="5:8" s="73" customFormat="1" ht="21.75" customHeight="1" x14ac:dyDescent="0.15">
      <c r="E33" s="110" t="s">
        <v>178</v>
      </c>
      <c r="F33" s="111">
        <v>5.94</v>
      </c>
      <c r="G33" s="112" t="s">
        <v>8</v>
      </c>
      <c r="H33" s="71"/>
    </row>
    <row r="34" spans="5:8" s="73" customFormat="1" ht="21.75" customHeight="1" x14ac:dyDescent="0.15">
      <c r="E34" s="71"/>
      <c r="F34" s="17"/>
      <c r="G34" s="3"/>
      <c r="H34" s="71"/>
    </row>
    <row r="35" spans="5:8" s="73" customFormat="1" ht="21.75" customHeight="1" x14ac:dyDescent="0.15">
      <c r="E35" s="110" t="s">
        <v>17</v>
      </c>
      <c r="F35" s="113">
        <v>1.5</v>
      </c>
      <c r="G35" s="114" t="s">
        <v>15</v>
      </c>
      <c r="H35" s="71"/>
    </row>
    <row r="36" spans="5:8" s="73" customFormat="1" ht="21.75" customHeight="1" x14ac:dyDescent="0.15">
      <c r="E36" s="110" t="s">
        <v>18</v>
      </c>
      <c r="F36" s="113">
        <v>1.5</v>
      </c>
      <c r="G36" s="114" t="s">
        <v>15</v>
      </c>
      <c r="H36" s="71"/>
    </row>
    <row r="37" spans="5:8" s="73" customFormat="1" x14ac:dyDescent="0.15">
      <c r="E37" s="71"/>
      <c r="F37" s="71"/>
      <c r="G37" s="71"/>
      <c r="H37" s="71"/>
    </row>
  </sheetData>
  <sheetProtection password="C7C3" sheet="1" objects="1" scenarios="1"/>
  <mergeCells count="9">
    <mergeCell ref="D24:E24"/>
    <mergeCell ref="D25:E25"/>
    <mergeCell ref="A3:I3"/>
    <mergeCell ref="B8:E8"/>
    <mergeCell ref="C12:C18"/>
    <mergeCell ref="D14:E14"/>
    <mergeCell ref="D15:E15"/>
    <mergeCell ref="D17:E17"/>
    <mergeCell ref="D18:E18"/>
  </mergeCells>
  <phoneticPr fontId="16"/>
  <pageMargins left="0.70866141732283472" right="0.70866141732283472" top="0.74803149606299213" bottom="0.74803149606299213" header="0.31496062992125984" footer="0.31496062992125984"/>
  <pageSetup paperSize="9" scale="76" orientation="portrait" r:id="rId1"/>
  <headerFooter>
    <oddFooter>&amp;C&amp;"Arial,標準"II-2</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x14ac:dyDescent="0.15"/>
  <cols>
    <col min="1" max="1" width="3.625" style="78" customWidth="1"/>
    <col min="2" max="2" width="36.375" style="78" customWidth="1"/>
    <col min="3" max="3" width="49.125" style="78" customWidth="1"/>
    <col min="4" max="256" width="9" style="78"/>
    <col min="257" max="257" width="3.625" style="78" customWidth="1"/>
    <col min="258" max="258" width="36.375" style="78" customWidth="1"/>
    <col min="259" max="259" width="49.125" style="78" customWidth="1"/>
    <col min="260" max="512" width="9" style="78"/>
    <col min="513" max="513" width="3.625" style="78" customWidth="1"/>
    <col min="514" max="514" width="36.375" style="78" customWidth="1"/>
    <col min="515" max="515" width="49.125" style="78" customWidth="1"/>
    <col min="516" max="768" width="9" style="78"/>
    <col min="769" max="769" width="3.625" style="78" customWidth="1"/>
    <col min="770" max="770" width="36.375" style="78" customWidth="1"/>
    <col min="771" max="771" width="49.125" style="78" customWidth="1"/>
    <col min="772" max="1024" width="9" style="78"/>
    <col min="1025" max="1025" width="3.625" style="78" customWidth="1"/>
    <col min="1026" max="1026" width="36.375" style="78" customWidth="1"/>
    <col min="1027" max="1027" width="49.125" style="78" customWidth="1"/>
    <col min="1028" max="1280" width="9" style="78"/>
    <col min="1281" max="1281" width="3.625" style="78" customWidth="1"/>
    <col min="1282" max="1282" width="36.375" style="78" customWidth="1"/>
    <col min="1283" max="1283" width="49.125" style="78" customWidth="1"/>
    <col min="1284" max="1536" width="9" style="78"/>
    <col min="1537" max="1537" width="3.625" style="78" customWidth="1"/>
    <col min="1538" max="1538" width="36.375" style="78" customWidth="1"/>
    <col min="1539" max="1539" width="49.125" style="78" customWidth="1"/>
    <col min="1540" max="1792" width="9" style="78"/>
    <col min="1793" max="1793" width="3.625" style="78" customWidth="1"/>
    <col min="1794" max="1794" width="36.375" style="78" customWidth="1"/>
    <col min="1795" max="1795" width="49.125" style="78" customWidth="1"/>
    <col min="1796" max="2048" width="9" style="78"/>
    <col min="2049" max="2049" width="3.625" style="78" customWidth="1"/>
    <col min="2050" max="2050" width="36.375" style="78" customWidth="1"/>
    <col min="2051" max="2051" width="49.125" style="78" customWidth="1"/>
    <col min="2052" max="2304" width="9" style="78"/>
    <col min="2305" max="2305" width="3.625" style="78" customWidth="1"/>
    <col min="2306" max="2306" width="36.375" style="78" customWidth="1"/>
    <col min="2307" max="2307" width="49.125" style="78" customWidth="1"/>
    <col min="2308" max="2560" width="9" style="78"/>
    <col min="2561" max="2561" width="3.625" style="78" customWidth="1"/>
    <col min="2562" max="2562" width="36.375" style="78" customWidth="1"/>
    <col min="2563" max="2563" width="49.125" style="78" customWidth="1"/>
    <col min="2564" max="2816" width="9" style="78"/>
    <col min="2817" max="2817" width="3.625" style="78" customWidth="1"/>
    <col min="2818" max="2818" width="36.375" style="78" customWidth="1"/>
    <col min="2819" max="2819" width="49.125" style="78" customWidth="1"/>
    <col min="2820" max="3072" width="9" style="78"/>
    <col min="3073" max="3073" width="3.625" style="78" customWidth="1"/>
    <col min="3074" max="3074" width="36.375" style="78" customWidth="1"/>
    <col min="3075" max="3075" width="49.125" style="78" customWidth="1"/>
    <col min="3076" max="3328" width="9" style="78"/>
    <col min="3329" max="3329" width="3.625" style="78" customWidth="1"/>
    <col min="3330" max="3330" width="36.375" style="78" customWidth="1"/>
    <col min="3331" max="3331" width="49.125" style="78" customWidth="1"/>
    <col min="3332" max="3584" width="9" style="78"/>
    <col min="3585" max="3585" width="3.625" style="78" customWidth="1"/>
    <col min="3586" max="3586" width="36.375" style="78" customWidth="1"/>
    <col min="3587" max="3587" width="49.125" style="78" customWidth="1"/>
    <col min="3588" max="3840" width="9" style="78"/>
    <col min="3841" max="3841" width="3.625" style="78" customWidth="1"/>
    <col min="3842" max="3842" width="36.375" style="78" customWidth="1"/>
    <col min="3843" max="3843" width="49.125" style="78" customWidth="1"/>
    <col min="3844" max="4096" width="9" style="78"/>
    <col min="4097" max="4097" width="3.625" style="78" customWidth="1"/>
    <col min="4098" max="4098" width="36.375" style="78" customWidth="1"/>
    <col min="4099" max="4099" width="49.125" style="78" customWidth="1"/>
    <col min="4100" max="4352" width="9" style="78"/>
    <col min="4353" max="4353" width="3.625" style="78" customWidth="1"/>
    <col min="4354" max="4354" width="36.375" style="78" customWidth="1"/>
    <col min="4355" max="4355" width="49.125" style="78" customWidth="1"/>
    <col min="4356" max="4608" width="9" style="78"/>
    <col min="4609" max="4609" width="3.625" style="78" customWidth="1"/>
    <col min="4610" max="4610" width="36.375" style="78" customWidth="1"/>
    <col min="4611" max="4611" width="49.125" style="78" customWidth="1"/>
    <col min="4612" max="4864" width="9" style="78"/>
    <col min="4865" max="4865" width="3.625" style="78" customWidth="1"/>
    <col min="4866" max="4866" width="36.375" style="78" customWidth="1"/>
    <col min="4867" max="4867" width="49.125" style="78" customWidth="1"/>
    <col min="4868" max="5120" width="9" style="78"/>
    <col min="5121" max="5121" width="3.625" style="78" customWidth="1"/>
    <col min="5122" max="5122" width="36.375" style="78" customWidth="1"/>
    <col min="5123" max="5123" width="49.125" style="78" customWidth="1"/>
    <col min="5124" max="5376" width="9" style="78"/>
    <col min="5377" max="5377" width="3.625" style="78" customWidth="1"/>
    <col min="5378" max="5378" width="36.375" style="78" customWidth="1"/>
    <col min="5379" max="5379" width="49.125" style="78" customWidth="1"/>
    <col min="5380" max="5632" width="9" style="78"/>
    <col min="5633" max="5633" width="3.625" style="78" customWidth="1"/>
    <col min="5634" max="5634" width="36.375" style="78" customWidth="1"/>
    <col min="5635" max="5635" width="49.125" style="78" customWidth="1"/>
    <col min="5636" max="5888" width="9" style="78"/>
    <col min="5889" max="5889" width="3.625" style="78" customWidth="1"/>
    <col min="5890" max="5890" width="36.375" style="78" customWidth="1"/>
    <col min="5891" max="5891" width="49.125" style="78" customWidth="1"/>
    <col min="5892" max="6144" width="9" style="78"/>
    <col min="6145" max="6145" width="3.625" style="78" customWidth="1"/>
    <col min="6146" max="6146" width="36.375" style="78" customWidth="1"/>
    <col min="6147" max="6147" width="49.125" style="78" customWidth="1"/>
    <col min="6148" max="6400" width="9" style="78"/>
    <col min="6401" max="6401" width="3.625" style="78" customWidth="1"/>
    <col min="6402" max="6402" width="36.375" style="78" customWidth="1"/>
    <col min="6403" max="6403" width="49.125" style="78" customWidth="1"/>
    <col min="6404" max="6656" width="9" style="78"/>
    <col min="6657" max="6657" width="3.625" style="78" customWidth="1"/>
    <col min="6658" max="6658" width="36.375" style="78" customWidth="1"/>
    <col min="6659" max="6659" width="49.125" style="78" customWidth="1"/>
    <col min="6660" max="6912" width="9" style="78"/>
    <col min="6913" max="6913" width="3.625" style="78" customWidth="1"/>
    <col min="6914" max="6914" width="36.375" style="78" customWidth="1"/>
    <col min="6915" max="6915" width="49.125" style="78" customWidth="1"/>
    <col min="6916" max="7168" width="9" style="78"/>
    <col min="7169" max="7169" width="3.625" style="78" customWidth="1"/>
    <col min="7170" max="7170" width="36.375" style="78" customWidth="1"/>
    <col min="7171" max="7171" width="49.125" style="78" customWidth="1"/>
    <col min="7172" max="7424" width="9" style="78"/>
    <col min="7425" max="7425" width="3.625" style="78" customWidth="1"/>
    <col min="7426" max="7426" width="36.375" style="78" customWidth="1"/>
    <col min="7427" max="7427" width="49.125" style="78" customWidth="1"/>
    <col min="7428" max="7680" width="9" style="78"/>
    <col min="7681" max="7681" width="3.625" style="78" customWidth="1"/>
    <col min="7682" max="7682" width="36.375" style="78" customWidth="1"/>
    <col min="7683" max="7683" width="49.125" style="78" customWidth="1"/>
    <col min="7684" max="7936" width="9" style="78"/>
    <col min="7937" max="7937" width="3.625" style="78" customWidth="1"/>
    <col min="7938" max="7938" width="36.375" style="78" customWidth="1"/>
    <col min="7939" max="7939" width="49.125" style="78" customWidth="1"/>
    <col min="7940" max="8192" width="9" style="78"/>
    <col min="8193" max="8193" width="3.625" style="78" customWidth="1"/>
    <col min="8194" max="8194" width="36.375" style="78" customWidth="1"/>
    <col min="8195" max="8195" width="49.125" style="78" customWidth="1"/>
    <col min="8196" max="8448" width="9" style="78"/>
    <col min="8449" max="8449" width="3.625" style="78" customWidth="1"/>
    <col min="8450" max="8450" width="36.375" style="78" customWidth="1"/>
    <col min="8451" max="8451" width="49.125" style="78" customWidth="1"/>
    <col min="8452" max="8704" width="9" style="78"/>
    <col min="8705" max="8705" width="3.625" style="78" customWidth="1"/>
    <col min="8706" max="8706" width="36.375" style="78" customWidth="1"/>
    <col min="8707" max="8707" width="49.125" style="78" customWidth="1"/>
    <col min="8708" max="8960" width="9" style="78"/>
    <col min="8961" max="8961" width="3.625" style="78" customWidth="1"/>
    <col min="8962" max="8962" width="36.375" style="78" customWidth="1"/>
    <col min="8963" max="8963" width="49.125" style="78" customWidth="1"/>
    <col min="8964" max="9216" width="9" style="78"/>
    <col min="9217" max="9217" width="3.625" style="78" customWidth="1"/>
    <col min="9218" max="9218" width="36.375" style="78" customWidth="1"/>
    <col min="9219" max="9219" width="49.125" style="78" customWidth="1"/>
    <col min="9220" max="9472" width="9" style="78"/>
    <col min="9473" max="9473" width="3.625" style="78" customWidth="1"/>
    <col min="9474" max="9474" width="36.375" style="78" customWidth="1"/>
    <col min="9475" max="9475" width="49.125" style="78" customWidth="1"/>
    <col min="9476" max="9728" width="9" style="78"/>
    <col min="9729" max="9729" width="3.625" style="78" customWidth="1"/>
    <col min="9730" max="9730" width="36.375" style="78" customWidth="1"/>
    <col min="9731" max="9731" width="49.125" style="78" customWidth="1"/>
    <col min="9732" max="9984" width="9" style="78"/>
    <col min="9985" max="9985" width="3.625" style="78" customWidth="1"/>
    <col min="9986" max="9986" width="36.375" style="78" customWidth="1"/>
    <col min="9987" max="9987" width="49.125" style="78" customWidth="1"/>
    <col min="9988" max="10240" width="9" style="78"/>
    <col min="10241" max="10241" width="3.625" style="78" customWidth="1"/>
    <col min="10242" max="10242" width="36.375" style="78" customWidth="1"/>
    <col min="10243" max="10243" width="49.125" style="78" customWidth="1"/>
    <col min="10244" max="10496" width="9" style="78"/>
    <col min="10497" max="10497" width="3.625" style="78" customWidth="1"/>
    <col min="10498" max="10498" width="36.375" style="78" customWidth="1"/>
    <col min="10499" max="10499" width="49.125" style="78" customWidth="1"/>
    <col min="10500" max="10752" width="9" style="78"/>
    <col min="10753" max="10753" width="3.625" style="78" customWidth="1"/>
    <col min="10754" max="10754" width="36.375" style="78" customWidth="1"/>
    <col min="10755" max="10755" width="49.125" style="78" customWidth="1"/>
    <col min="10756" max="11008" width="9" style="78"/>
    <col min="11009" max="11009" width="3.625" style="78" customWidth="1"/>
    <col min="11010" max="11010" width="36.375" style="78" customWidth="1"/>
    <col min="11011" max="11011" width="49.125" style="78" customWidth="1"/>
    <col min="11012" max="11264" width="9" style="78"/>
    <col min="11265" max="11265" width="3.625" style="78" customWidth="1"/>
    <col min="11266" max="11266" width="36.375" style="78" customWidth="1"/>
    <col min="11267" max="11267" width="49.125" style="78" customWidth="1"/>
    <col min="11268" max="11520" width="9" style="78"/>
    <col min="11521" max="11521" width="3.625" style="78" customWidth="1"/>
    <col min="11522" max="11522" width="36.375" style="78" customWidth="1"/>
    <col min="11523" max="11523" width="49.125" style="78" customWidth="1"/>
    <col min="11524" max="11776" width="9" style="78"/>
    <col min="11777" max="11777" width="3.625" style="78" customWidth="1"/>
    <col min="11778" max="11778" width="36.375" style="78" customWidth="1"/>
    <col min="11779" max="11779" width="49.125" style="78" customWidth="1"/>
    <col min="11780" max="12032" width="9" style="78"/>
    <col min="12033" max="12033" width="3.625" style="78" customWidth="1"/>
    <col min="12034" max="12034" width="36.375" style="78" customWidth="1"/>
    <col min="12035" max="12035" width="49.125" style="78" customWidth="1"/>
    <col min="12036" max="12288" width="9" style="78"/>
    <col min="12289" max="12289" width="3.625" style="78" customWidth="1"/>
    <col min="12290" max="12290" width="36.375" style="78" customWidth="1"/>
    <col min="12291" max="12291" width="49.125" style="78" customWidth="1"/>
    <col min="12292" max="12544" width="9" style="78"/>
    <col min="12545" max="12545" width="3.625" style="78" customWidth="1"/>
    <col min="12546" max="12546" width="36.375" style="78" customWidth="1"/>
    <col min="12547" max="12547" width="49.125" style="78" customWidth="1"/>
    <col min="12548" max="12800" width="9" style="78"/>
    <col min="12801" max="12801" width="3.625" style="78" customWidth="1"/>
    <col min="12802" max="12802" width="36.375" style="78" customWidth="1"/>
    <col min="12803" max="12803" width="49.125" style="78" customWidth="1"/>
    <col min="12804" max="13056" width="9" style="78"/>
    <col min="13057" max="13057" width="3.625" style="78" customWidth="1"/>
    <col min="13058" max="13058" width="36.375" style="78" customWidth="1"/>
    <col min="13059" max="13059" width="49.125" style="78" customWidth="1"/>
    <col min="13060" max="13312" width="9" style="78"/>
    <col min="13313" max="13313" width="3.625" style="78" customWidth="1"/>
    <col min="13314" max="13314" width="36.375" style="78" customWidth="1"/>
    <col min="13315" max="13315" width="49.125" style="78" customWidth="1"/>
    <col min="13316" max="13568" width="9" style="78"/>
    <col min="13569" max="13569" width="3.625" style="78" customWidth="1"/>
    <col min="13570" max="13570" width="36.375" style="78" customWidth="1"/>
    <col min="13571" max="13571" width="49.125" style="78" customWidth="1"/>
    <col min="13572" max="13824" width="9" style="78"/>
    <col min="13825" max="13825" width="3.625" style="78" customWidth="1"/>
    <col min="13826" max="13826" width="36.375" style="78" customWidth="1"/>
    <col min="13827" max="13827" width="49.125" style="78" customWidth="1"/>
    <col min="13828" max="14080" width="9" style="78"/>
    <col min="14081" max="14081" width="3.625" style="78" customWidth="1"/>
    <col min="14082" max="14082" width="36.375" style="78" customWidth="1"/>
    <col min="14083" max="14083" width="49.125" style="78" customWidth="1"/>
    <col min="14084" max="14336" width="9" style="78"/>
    <col min="14337" max="14337" width="3.625" style="78" customWidth="1"/>
    <col min="14338" max="14338" width="36.375" style="78" customWidth="1"/>
    <col min="14339" max="14339" width="49.125" style="78" customWidth="1"/>
    <col min="14340" max="14592" width="9" style="78"/>
    <col min="14593" max="14593" width="3.625" style="78" customWidth="1"/>
    <col min="14594" max="14594" width="36.375" style="78" customWidth="1"/>
    <col min="14595" max="14595" width="49.125" style="78" customWidth="1"/>
    <col min="14596" max="14848" width="9" style="78"/>
    <col min="14849" max="14849" width="3.625" style="78" customWidth="1"/>
    <col min="14850" max="14850" width="36.375" style="78" customWidth="1"/>
    <col min="14851" max="14851" width="49.125" style="78" customWidth="1"/>
    <col min="14852" max="15104" width="9" style="78"/>
    <col min="15105" max="15105" width="3.625" style="78" customWidth="1"/>
    <col min="15106" max="15106" width="36.375" style="78" customWidth="1"/>
    <col min="15107" max="15107" width="49.125" style="78" customWidth="1"/>
    <col min="15108" max="15360" width="9" style="78"/>
    <col min="15361" max="15361" width="3.625" style="78" customWidth="1"/>
    <col min="15362" max="15362" width="36.375" style="78" customWidth="1"/>
    <col min="15363" max="15363" width="49.125" style="78" customWidth="1"/>
    <col min="15364" max="15616" width="9" style="78"/>
    <col min="15617" max="15617" width="3.625" style="78" customWidth="1"/>
    <col min="15618" max="15618" width="36.375" style="78" customWidth="1"/>
    <col min="15619" max="15619" width="49.125" style="78" customWidth="1"/>
    <col min="15620" max="15872" width="9" style="78"/>
    <col min="15873" max="15873" width="3.625" style="78" customWidth="1"/>
    <col min="15874" max="15874" width="36.375" style="78" customWidth="1"/>
    <col min="15875" max="15875" width="49.125" style="78" customWidth="1"/>
    <col min="15876" max="16128" width="9" style="78"/>
    <col min="16129" max="16129" width="3.625" style="78" customWidth="1"/>
    <col min="16130" max="16130" width="36.375" style="78" customWidth="1"/>
    <col min="16131" max="16131" width="49.125" style="78" customWidth="1"/>
    <col min="16132" max="16384" width="9" style="78"/>
  </cols>
  <sheetData>
    <row r="1" spans="1:3" ht="18" customHeight="1" x14ac:dyDescent="0.15">
      <c r="C1" s="74" t="str">
        <f>'MPS(input) (2)'!K1</f>
        <v>Monitoring Spreadsheet: JCM_ID_AM002_ver02.0</v>
      </c>
    </row>
    <row r="2" spans="1:3" ht="18" customHeight="1" x14ac:dyDescent="0.15">
      <c r="C2" s="74" t="str">
        <f>'MPS(input) (2)'!K2</f>
        <v>Sectoral scope: 03</v>
      </c>
    </row>
    <row r="3" spans="1:3" ht="24" customHeight="1" x14ac:dyDescent="0.15">
      <c r="A3" s="169" t="s">
        <v>179</v>
      </c>
      <c r="B3" s="169"/>
      <c r="C3" s="169"/>
    </row>
    <row r="5" spans="1:3" ht="21" customHeight="1" x14ac:dyDescent="0.15">
      <c r="B5" s="148" t="s">
        <v>101</v>
      </c>
      <c r="C5" s="148" t="s">
        <v>180</v>
      </c>
    </row>
    <row r="6" spans="1:3" ht="54" customHeight="1" x14ac:dyDescent="0.15">
      <c r="B6" s="79" t="s">
        <v>157</v>
      </c>
      <c r="C6" s="79" t="s">
        <v>158</v>
      </c>
    </row>
    <row r="7" spans="1:3" ht="54" customHeight="1" x14ac:dyDescent="0.15">
      <c r="B7" s="79" t="s">
        <v>159</v>
      </c>
      <c r="C7" s="79" t="s">
        <v>160</v>
      </c>
    </row>
    <row r="8" spans="1:3" ht="58.5" customHeight="1" x14ac:dyDescent="0.15">
      <c r="B8" s="79" t="s">
        <v>161</v>
      </c>
      <c r="C8" s="79" t="s">
        <v>162</v>
      </c>
    </row>
    <row r="9" spans="1:3" ht="54" customHeight="1" x14ac:dyDescent="0.15">
      <c r="B9" s="79" t="s">
        <v>163</v>
      </c>
      <c r="C9" s="79" t="s">
        <v>130</v>
      </c>
    </row>
    <row r="10" spans="1:3" ht="54" customHeight="1" x14ac:dyDescent="0.15">
      <c r="B10" s="79" t="s">
        <v>163</v>
      </c>
      <c r="C10" s="79" t="s">
        <v>130</v>
      </c>
    </row>
    <row r="11" spans="1:3" ht="54" customHeight="1" x14ac:dyDescent="0.15">
      <c r="B11" s="79" t="s">
        <v>163</v>
      </c>
      <c r="C11" s="79" t="s">
        <v>130</v>
      </c>
    </row>
    <row r="12" spans="1:3" ht="54" customHeight="1" x14ac:dyDescent="0.15">
      <c r="B12" s="79" t="s">
        <v>163</v>
      </c>
      <c r="C12" s="79" t="s">
        <v>130</v>
      </c>
    </row>
  </sheetData>
  <sheetProtection password="C7C3" sheet="1" objects="1" scenarios="1" formatCells="0" formatRows="0" insertRows="0"/>
  <mergeCells count="1">
    <mergeCell ref="A3:C3"/>
  </mergeCells>
  <phoneticPr fontId="16"/>
  <pageMargins left="0.70866141732283472" right="0.70866141732283472" top="0.74803149606299213" bottom="0.74803149606299213" header="0.31496062992125984" footer="0.31496062992125984"/>
  <pageSetup paperSize="9" scale="99" orientation="portrait" r:id="rId1"/>
  <headerFooter>
    <oddFooter>&amp;C&amp;"Arial,標準"II-3</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view="pageBreakPreview" zoomScale="60" zoomScaleNormal="60" workbookViewId="0"/>
  </sheetViews>
  <sheetFormatPr defaultColWidth="9" defaultRowHeight="14.25" x14ac:dyDescent="0.15"/>
  <cols>
    <col min="1" max="1" width="1.5" style="16" customWidth="1"/>
    <col min="2" max="2" width="11.125" style="16" customWidth="1"/>
    <col min="3" max="3" width="11.375" style="16" customWidth="1"/>
    <col min="4" max="4" width="12.125" style="16" customWidth="1"/>
    <col min="5" max="5" width="15.75" style="16" customWidth="1"/>
    <col min="6" max="6" width="11.5" style="16" customWidth="1"/>
    <col min="7" max="7" width="13.25" style="16" customWidth="1"/>
    <col min="8" max="8" width="12.875" style="16" customWidth="1"/>
    <col min="9" max="9" width="15.375" style="16" customWidth="1"/>
    <col min="10" max="10" width="58.625" style="16" customWidth="1"/>
    <col min="11" max="11" width="13.125" style="16" customWidth="1"/>
    <col min="12" max="12" width="11.875" style="16" customWidth="1"/>
    <col min="13" max="16384" width="9" style="16"/>
  </cols>
  <sheetData>
    <row r="1" spans="1:12" ht="18" customHeight="1" x14ac:dyDescent="0.15">
      <c r="L1" s="74" t="str">
        <f>'MPS(input) (2)'!K1</f>
        <v>Monitoring Spreadsheet: JCM_ID_AM002_ver02.0</v>
      </c>
    </row>
    <row r="2" spans="1:12" ht="18" customHeight="1" x14ac:dyDescent="0.15">
      <c r="L2" s="74" t="str">
        <f>'MPS(input) (2)'!K2</f>
        <v>Sectoral scope: 03</v>
      </c>
    </row>
    <row r="3" spans="1:12" ht="27.75" customHeight="1" x14ac:dyDescent="0.15">
      <c r="A3" s="80" t="s">
        <v>181</v>
      </c>
      <c r="B3" s="29"/>
      <c r="C3" s="29"/>
      <c r="D3" s="29"/>
      <c r="E3" s="29"/>
      <c r="F3" s="29"/>
      <c r="G3" s="29"/>
      <c r="H3" s="29"/>
      <c r="I3" s="29"/>
      <c r="J3" s="29"/>
      <c r="K3" s="30"/>
      <c r="L3" s="30"/>
    </row>
    <row r="4" spans="1:12" ht="14.25" customHeight="1" x14ac:dyDescent="0.15"/>
    <row r="5" spans="1:12" ht="15" customHeight="1" x14ac:dyDescent="0.15">
      <c r="A5" s="31" t="s">
        <v>182</v>
      </c>
      <c r="B5" s="31"/>
    </row>
    <row r="6" spans="1:12" ht="15" customHeight="1" x14ac:dyDescent="0.15">
      <c r="A6" s="31"/>
      <c r="B6" s="140" t="s">
        <v>35</v>
      </c>
      <c r="C6" s="140" t="s">
        <v>183</v>
      </c>
      <c r="D6" s="149" t="s">
        <v>184</v>
      </c>
      <c r="E6" s="148" t="s">
        <v>185</v>
      </c>
      <c r="F6" s="148" t="s">
        <v>186</v>
      </c>
      <c r="G6" s="148" t="s">
        <v>188</v>
      </c>
      <c r="H6" s="148" t="s">
        <v>190</v>
      </c>
      <c r="I6" s="148" t="s">
        <v>192</v>
      </c>
      <c r="J6" s="148" t="s">
        <v>194</v>
      </c>
      <c r="K6" s="148" t="s">
        <v>196</v>
      </c>
      <c r="L6" s="148" t="s">
        <v>198</v>
      </c>
    </row>
    <row r="7" spans="1:12" s="32" customFormat="1" ht="30" customHeight="1" x14ac:dyDescent="0.15">
      <c r="B7" s="140" t="s">
        <v>200</v>
      </c>
      <c r="C7" s="140" t="s">
        <v>45</v>
      </c>
      <c r="D7" s="149" t="s">
        <v>46</v>
      </c>
      <c r="E7" s="148" t="s">
        <v>47</v>
      </c>
      <c r="F7" s="148" t="s">
        <v>202</v>
      </c>
      <c r="G7" s="148" t="s">
        <v>49</v>
      </c>
      <c r="H7" s="148" t="s">
        <v>50</v>
      </c>
      <c r="I7" s="148" t="s">
        <v>51</v>
      </c>
      <c r="J7" s="148" t="s">
        <v>52</v>
      </c>
      <c r="K7" s="148" t="s">
        <v>53</v>
      </c>
      <c r="L7" s="148" t="s">
        <v>54</v>
      </c>
    </row>
    <row r="8" spans="1:12" ht="243.75" customHeight="1" x14ac:dyDescent="0.15">
      <c r="B8" s="141"/>
      <c r="C8" s="142" t="s">
        <v>55</v>
      </c>
      <c r="D8" s="150" t="s">
        <v>203</v>
      </c>
      <c r="E8" s="147" t="s">
        <v>204</v>
      </c>
      <c r="F8" s="128"/>
      <c r="G8" s="83" t="s">
        <v>205</v>
      </c>
      <c r="H8" s="129" t="s">
        <v>206</v>
      </c>
      <c r="I8" s="129" t="s">
        <v>207</v>
      </c>
      <c r="J8" s="130" t="s">
        <v>208</v>
      </c>
      <c r="K8" s="130" t="s">
        <v>209</v>
      </c>
      <c r="L8" s="130"/>
    </row>
    <row r="9" spans="1:12" ht="308.25" customHeight="1" x14ac:dyDescent="0.15">
      <c r="B9" s="141"/>
      <c r="C9" s="142" t="s">
        <v>56</v>
      </c>
      <c r="D9" s="150" t="s">
        <v>210</v>
      </c>
      <c r="E9" s="147" t="s">
        <v>211</v>
      </c>
      <c r="F9" s="128"/>
      <c r="G9" s="83" t="s">
        <v>205</v>
      </c>
      <c r="H9" s="129" t="s">
        <v>206</v>
      </c>
      <c r="I9" s="129" t="s">
        <v>212</v>
      </c>
      <c r="J9" s="130" t="s">
        <v>213</v>
      </c>
      <c r="K9" s="130" t="s">
        <v>214</v>
      </c>
      <c r="L9" s="130"/>
    </row>
    <row r="10" spans="1:12" ht="80.25" customHeight="1" x14ac:dyDescent="0.15">
      <c r="B10" s="141"/>
      <c r="C10" s="142" t="s">
        <v>57</v>
      </c>
      <c r="D10" s="150" t="s">
        <v>215</v>
      </c>
      <c r="E10" s="147" t="s">
        <v>216</v>
      </c>
      <c r="F10" s="128"/>
      <c r="G10" s="83" t="s">
        <v>217</v>
      </c>
      <c r="H10" s="129" t="s">
        <v>206</v>
      </c>
      <c r="I10" s="129" t="s">
        <v>207</v>
      </c>
      <c r="J10" s="130" t="s">
        <v>218</v>
      </c>
      <c r="K10" s="130" t="s">
        <v>209</v>
      </c>
      <c r="L10" s="130"/>
    </row>
    <row r="11" spans="1:12" ht="8.25" customHeight="1" x14ac:dyDescent="0.15"/>
    <row r="12" spans="1:12" ht="20.100000000000001" customHeight="1" x14ac:dyDescent="0.15">
      <c r="A12" s="31" t="s">
        <v>220</v>
      </c>
    </row>
    <row r="13" spans="1:12" ht="20.100000000000001" customHeight="1" x14ac:dyDescent="0.15">
      <c r="B13" s="154" t="s">
        <v>35</v>
      </c>
      <c r="C13" s="154"/>
      <c r="D13" s="154" t="s">
        <v>36</v>
      </c>
      <c r="E13" s="154"/>
      <c r="F13" s="148" t="s">
        <v>37</v>
      </c>
      <c r="G13" s="148" t="s">
        <v>38</v>
      </c>
      <c r="H13" s="187" t="s">
        <v>39</v>
      </c>
      <c r="I13" s="188"/>
      <c r="J13" s="189"/>
      <c r="K13" s="187" t="s">
        <v>40</v>
      </c>
      <c r="L13" s="189"/>
    </row>
    <row r="14" spans="1:12" ht="39" customHeight="1" x14ac:dyDescent="0.15">
      <c r="B14" s="154" t="s">
        <v>46</v>
      </c>
      <c r="C14" s="154"/>
      <c r="D14" s="154" t="s">
        <v>47</v>
      </c>
      <c r="E14" s="154"/>
      <c r="F14" s="148" t="s">
        <v>48</v>
      </c>
      <c r="G14" s="148" t="s">
        <v>49</v>
      </c>
      <c r="H14" s="187" t="s">
        <v>51</v>
      </c>
      <c r="I14" s="188"/>
      <c r="J14" s="189"/>
      <c r="K14" s="187" t="s">
        <v>54</v>
      </c>
      <c r="L14" s="189"/>
    </row>
    <row r="15" spans="1:12" ht="81" customHeight="1" x14ac:dyDescent="0.15">
      <c r="B15" s="185" t="s">
        <v>221</v>
      </c>
      <c r="C15" s="186"/>
      <c r="D15" s="183" t="s">
        <v>222</v>
      </c>
      <c r="E15" s="184"/>
      <c r="F15" s="135">
        <f>'MPS(input) (2)'!E15</f>
        <v>0.81399999999999995</v>
      </c>
      <c r="G15" s="83" t="s">
        <v>21</v>
      </c>
      <c r="H15" s="190" t="str">
        <f>'MPS(input) (2)'!G15</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5" s="191"/>
      <c r="J15" s="192"/>
      <c r="K15" s="194" t="str">
        <f>IF('MPS(input) (2)'!J15&gt;0,'MPS(input) (2)'!J15,"")</f>
        <v/>
      </c>
      <c r="L15" s="195"/>
    </row>
    <row r="16" spans="1:12" ht="63" customHeight="1" x14ac:dyDescent="0.15">
      <c r="B16" s="173" t="s">
        <v>22</v>
      </c>
      <c r="C16" s="174"/>
      <c r="D16" s="175" t="s">
        <v>150</v>
      </c>
      <c r="E16" s="176"/>
      <c r="F16" s="136">
        <f>'MPS(input) (2)'!E16</f>
        <v>0.8</v>
      </c>
      <c r="G16" s="83" t="s">
        <v>21</v>
      </c>
      <c r="H16" s="175" t="str">
        <f>'MPS(input) (2)'!G16</f>
        <v>CDM approved small scale methodology: AMS-I.A</v>
      </c>
      <c r="I16" s="193"/>
      <c r="J16" s="176"/>
      <c r="K16" s="196" t="str">
        <f>IF('MPS(input) (2)'!J16&gt;0,'MPS(input) (2)'!J16,"")</f>
        <v/>
      </c>
      <c r="L16" s="197"/>
    </row>
    <row r="17" spans="1:12" ht="64.5" customHeight="1" x14ac:dyDescent="0.15">
      <c r="B17" s="173" t="s">
        <v>77</v>
      </c>
      <c r="C17" s="174"/>
      <c r="D17" s="175" t="s">
        <v>143</v>
      </c>
      <c r="E17" s="176"/>
      <c r="F17" s="137">
        <f>'MPS(input) (2)'!E17</f>
        <v>36.89</v>
      </c>
      <c r="G17" s="84" t="s">
        <v>15</v>
      </c>
      <c r="H17" s="175" t="str">
        <f>'MPS(input) (2)'!G17</f>
        <v>Specifications of project chiller i prepared for the quotation or factory acceptance test data by manufacturer</v>
      </c>
      <c r="I17" s="193"/>
      <c r="J17" s="176"/>
      <c r="K17" s="196" t="str">
        <f>IF('MPS(input) (2)'!J17&gt;0,'MPS(input) (2)'!J17,"")</f>
        <v/>
      </c>
      <c r="L17" s="197"/>
    </row>
    <row r="18" spans="1:12" ht="64.5" customHeight="1" x14ac:dyDescent="0.15">
      <c r="B18" s="173" t="s">
        <v>79</v>
      </c>
      <c r="C18" s="174"/>
      <c r="D18" s="175" t="s">
        <v>144</v>
      </c>
      <c r="E18" s="176"/>
      <c r="F18" s="137">
        <f>'MPS(input) (2)'!E18</f>
        <v>6.07</v>
      </c>
      <c r="G18" s="84" t="s">
        <v>15</v>
      </c>
      <c r="H18" s="175" t="str">
        <f>'MPS(input) (2)'!G18</f>
        <v>Specifications of project chiller i prepared for the quotation or factory acceptance test data by manufacturer</v>
      </c>
      <c r="I18" s="193"/>
      <c r="J18" s="176"/>
      <c r="K18" s="196" t="str">
        <f>IF('MPS(input) (2)'!J18&gt;0,'MPS(input) (2)'!J18,"")</f>
        <v/>
      </c>
      <c r="L18" s="197"/>
    </row>
    <row r="19" spans="1:12" ht="63" customHeight="1" x14ac:dyDescent="0.15">
      <c r="B19" s="173" t="s">
        <v>29</v>
      </c>
      <c r="C19" s="174"/>
      <c r="D19" s="175" t="s">
        <v>145</v>
      </c>
      <c r="E19" s="176"/>
      <c r="F19" s="81">
        <f>'MPS(input) (2)'!E19</f>
        <v>5.94</v>
      </c>
      <c r="G19" s="85" t="s">
        <v>8</v>
      </c>
      <c r="H19" s="175" t="str">
        <f>'MPS(input) (2)'!G19</f>
        <v>Selected from the default values set in the methodology</v>
      </c>
      <c r="I19" s="193"/>
      <c r="J19" s="176"/>
      <c r="K19" s="196" t="str">
        <f>IF('MPS(input) (2)'!J19&gt;0,'MPS(input) (2)'!J19,"")</f>
        <v/>
      </c>
      <c r="L19" s="197"/>
    </row>
    <row r="20" spans="1:12" ht="48" customHeight="1" x14ac:dyDescent="0.15">
      <c r="B20" s="173" t="s">
        <v>83</v>
      </c>
      <c r="C20" s="174"/>
      <c r="D20" s="175" t="s">
        <v>146</v>
      </c>
      <c r="E20" s="176"/>
      <c r="F20" s="81">
        <f>'MPS(input) (2)'!E20</f>
        <v>5.99</v>
      </c>
      <c r="G20" s="85" t="s">
        <v>8</v>
      </c>
      <c r="H20" s="175" t="str">
        <f>'MPS(input) (2)'!G20</f>
        <v>Specifications of project chiller i prepared for the quotation or factory acceptance test data by manufacturer</v>
      </c>
      <c r="I20" s="193"/>
      <c r="J20" s="176"/>
      <c r="K20" s="196" t="str">
        <f>IF('MPS(input) (2)'!J20&gt;0,'MPS(input) (2)'!J20,"")</f>
        <v/>
      </c>
      <c r="L20" s="197"/>
    </row>
    <row r="21" spans="1:12" ht="63" customHeight="1" x14ac:dyDescent="0.15">
      <c r="B21" s="173" t="s">
        <v>84</v>
      </c>
      <c r="C21" s="174"/>
      <c r="D21" s="175" t="s">
        <v>147</v>
      </c>
      <c r="E21" s="176"/>
      <c r="F21" s="81">
        <f>'MPS(input) (2)'!E21</f>
        <v>6.1388424242424247</v>
      </c>
      <c r="G21" s="85" t="s">
        <v>8</v>
      </c>
      <c r="H21" s="175" t="s">
        <v>85</v>
      </c>
      <c r="I21" s="193"/>
      <c r="J21" s="176"/>
      <c r="K21" s="196" t="str">
        <f>IF('MPS(input) (2)'!J21&gt;0,'MPS(input) (2)'!J21,"")</f>
        <v/>
      </c>
      <c r="L21" s="197"/>
    </row>
    <row r="22" spans="1:12" ht="27" customHeight="1" x14ac:dyDescent="0.15">
      <c r="B22" s="173" t="s">
        <v>86</v>
      </c>
      <c r="C22" s="174"/>
      <c r="D22" s="175" t="s">
        <v>87</v>
      </c>
      <c r="E22" s="176"/>
      <c r="F22" s="82">
        <f>'MPS(input) (2)'!E22</f>
        <v>0</v>
      </c>
      <c r="G22" s="83" t="s">
        <v>88</v>
      </c>
      <c r="H22" s="175" t="str">
        <f>'MPS(input) (2)'!G22</f>
        <v>Specification of generator for captive electricity</v>
      </c>
      <c r="I22" s="193"/>
      <c r="J22" s="176"/>
      <c r="K22" s="196" t="str">
        <f>IF('MPS(input) (2)'!J22&gt;0,'MPS(input) (2)'!J22,"")</f>
        <v/>
      </c>
      <c r="L22" s="197"/>
    </row>
    <row r="23" spans="1:12" ht="6.75" customHeight="1" x14ac:dyDescent="0.15"/>
    <row r="24" spans="1:12" ht="18.75" customHeight="1" x14ac:dyDescent="0.15">
      <c r="A24" s="33" t="s">
        <v>155</v>
      </c>
      <c r="B24" s="33"/>
    </row>
    <row r="25" spans="1:12" ht="17.25" thickBot="1" x14ac:dyDescent="0.2">
      <c r="B25" s="179" t="s">
        <v>223</v>
      </c>
      <c r="C25" s="180"/>
      <c r="D25" s="158" t="s">
        <v>99</v>
      </c>
      <c r="E25" s="158"/>
      <c r="F25" s="76" t="s">
        <v>49</v>
      </c>
    </row>
    <row r="26" spans="1:12" ht="19.5" thickBot="1" x14ac:dyDescent="0.2">
      <c r="B26" s="181"/>
      <c r="C26" s="182"/>
      <c r="D26" s="177" t="e">
        <f>'MRS(calc_process) (2)'!G6</f>
        <v>#DIV/0!</v>
      </c>
      <c r="E26" s="178"/>
      <c r="F26" s="34" t="s">
        <v>30</v>
      </c>
    </row>
    <row r="27" spans="1:12" ht="20.100000000000001" customHeight="1" x14ac:dyDescent="0.15">
      <c r="B27" s="35"/>
      <c r="C27" s="35"/>
      <c r="F27" s="36"/>
      <c r="G27" s="36"/>
    </row>
    <row r="28" spans="1:12" ht="15" customHeight="1" x14ac:dyDescent="0.15">
      <c r="A28" s="31" t="s">
        <v>92</v>
      </c>
    </row>
    <row r="29" spans="1:12" ht="15" customHeight="1" x14ac:dyDescent="0.15">
      <c r="B29" s="15" t="s">
        <v>93</v>
      </c>
      <c r="C29" s="170" t="s">
        <v>94</v>
      </c>
      <c r="D29" s="171"/>
      <c r="E29" s="171"/>
      <c r="F29" s="171"/>
      <c r="G29" s="171"/>
      <c r="H29" s="171"/>
      <c r="I29" s="171"/>
      <c r="J29" s="172"/>
    </row>
    <row r="30" spans="1:12" ht="15" customHeight="1" x14ac:dyDescent="0.15">
      <c r="B30" s="15" t="s">
        <v>95</v>
      </c>
      <c r="C30" s="170" t="s">
        <v>96</v>
      </c>
      <c r="D30" s="171"/>
      <c r="E30" s="171"/>
      <c r="F30" s="171"/>
      <c r="G30" s="171"/>
      <c r="H30" s="171"/>
      <c r="I30" s="171"/>
      <c r="J30" s="172"/>
    </row>
    <row r="31" spans="1:12" ht="15" customHeight="1" x14ac:dyDescent="0.15">
      <c r="B31" s="15" t="s">
        <v>69</v>
      </c>
      <c r="C31" s="170" t="s">
        <v>97</v>
      </c>
      <c r="D31" s="171"/>
      <c r="E31" s="171"/>
      <c r="F31" s="171"/>
      <c r="G31" s="171"/>
      <c r="H31" s="171"/>
      <c r="I31" s="171"/>
      <c r="J31" s="172"/>
    </row>
  </sheetData>
  <sheetProtection password="C7C3" sheet="1" objects="1" scenarios="1" formatCells="0" formatRows="0"/>
  <mergeCells count="47">
    <mergeCell ref="C31:J31"/>
    <mergeCell ref="B25:C25"/>
    <mergeCell ref="D25:E25"/>
    <mergeCell ref="B26:C26"/>
    <mergeCell ref="D26:E26"/>
    <mergeCell ref="C29:J29"/>
    <mergeCell ref="C30:J30"/>
    <mergeCell ref="B21:C21"/>
    <mergeCell ref="D21:E21"/>
    <mergeCell ref="H21:J21"/>
    <mergeCell ref="K21:L21"/>
    <mergeCell ref="B22:C22"/>
    <mergeCell ref="D22:E22"/>
    <mergeCell ref="H22:J22"/>
    <mergeCell ref="K22:L22"/>
    <mergeCell ref="B19:C19"/>
    <mergeCell ref="D19:E19"/>
    <mergeCell ref="H19:J19"/>
    <mergeCell ref="K19:L19"/>
    <mergeCell ref="B20:C20"/>
    <mergeCell ref="D20:E20"/>
    <mergeCell ref="H20:J20"/>
    <mergeCell ref="K20:L20"/>
    <mergeCell ref="B17:C17"/>
    <mergeCell ref="D17:E17"/>
    <mergeCell ref="H17:J17"/>
    <mergeCell ref="K17:L17"/>
    <mergeCell ref="B18:C18"/>
    <mergeCell ref="D18:E18"/>
    <mergeCell ref="H18:J18"/>
    <mergeCell ref="K18:L18"/>
    <mergeCell ref="B15:C15"/>
    <mergeCell ref="D15:E15"/>
    <mergeCell ref="H15:J15"/>
    <mergeCell ref="K15:L15"/>
    <mergeCell ref="B16:C16"/>
    <mergeCell ref="D16:E16"/>
    <mergeCell ref="H16:J16"/>
    <mergeCell ref="K16:L16"/>
    <mergeCell ref="B13:C13"/>
    <mergeCell ref="D13:E13"/>
    <mergeCell ref="H13:J13"/>
    <mergeCell ref="K13:L13"/>
    <mergeCell ref="B14:C14"/>
    <mergeCell ref="D14:E14"/>
    <mergeCell ref="H14:J14"/>
    <mergeCell ref="K14:L14"/>
  </mergeCells>
  <phoneticPr fontId="16"/>
  <pageMargins left="0.70866141732283472" right="0.70866141732283472" top="0.74803149606299213" bottom="0.74803149606299213" header="0.31496062992125984" footer="0.31496062992125984"/>
  <pageSetup paperSize="9" scale="69" fitToHeight="2" orientation="landscape" r:id="rId1"/>
  <headerFooter>
    <oddFooter>&amp;C&amp;"Arial,標準"II-4</oddFooter>
  </headerFooter>
  <rowBreaks count="1" manualBreakCount="1">
    <brk id="11" max="11"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25</vt:i4>
      </vt:variant>
      <vt:variant>
        <vt:lpstr>名前付き一覧</vt:lpstr>
      </vt:variant>
      <vt:variant>
        <vt:i4>20</vt:i4>
      </vt:variant>
    </vt:vector>
  </HeadingPairs>
  <TitlesOfParts>
    <vt:vector size="45" baseType="lpstr">
      <vt:lpstr>MPS(input)</vt:lpstr>
      <vt:lpstr>MPS(calc_process)</vt:lpstr>
      <vt:lpstr>MSS</vt:lpstr>
      <vt:lpstr>MRS(input)</vt:lpstr>
      <vt:lpstr>MRS(calc_process)</vt:lpstr>
      <vt:lpstr>MPS(input) (2)</vt:lpstr>
      <vt:lpstr>MPS(calc_process) (2)</vt:lpstr>
      <vt:lpstr>MSS (2)</vt:lpstr>
      <vt:lpstr>MRS(input) (2)</vt:lpstr>
      <vt:lpstr>MRS(calc_process) (2)</vt:lpstr>
      <vt:lpstr>MPS(input) (3)</vt:lpstr>
      <vt:lpstr>MPS(calc_process) (3)</vt:lpstr>
      <vt:lpstr>MSS (3)</vt:lpstr>
      <vt:lpstr>MRS(input) (3)</vt:lpstr>
      <vt:lpstr>MRS(calc_process) (3)</vt:lpstr>
      <vt:lpstr>MPS(input) (4)</vt:lpstr>
      <vt:lpstr>MPS(calc_process) (4)</vt:lpstr>
      <vt:lpstr>MSS (4)</vt:lpstr>
      <vt:lpstr>MRS(input) (4)</vt:lpstr>
      <vt:lpstr>MRS(calc_process) (4)</vt:lpstr>
      <vt:lpstr>MPS(input) (5)</vt:lpstr>
      <vt:lpstr>MPS(calc_process) (5)</vt:lpstr>
      <vt:lpstr>MSS (5)</vt:lpstr>
      <vt:lpstr>MRS(input) (5)</vt:lpstr>
      <vt:lpstr>MRS(calc_process) (5)</vt:lpstr>
      <vt:lpstr>'MPS(calc_process)'!Print_Area</vt:lpstr>
      <vt:lpstr>'MPS(calc_process) (2)'!Print_Area</vt:lpstr>
      <vt:lpstr>'MPS(calc_process) (3)'!Print_Area</vt:lpstr>
      <vt:lpstr>'MPS(calc_process) (4)'!Print_Area</vt:lpstr>
      <vt:lpstr>'MPS(calc_process) (5)'!Print_Area</vt:lpstr>
      <vt:lpstr>'MPS(input)'!Print_Area</vt:lpstr>
      <vt:lpstr>'MPS(input) (2)'!Print_Area</vt:lpstr>
      <vt:lpstr>'MPS(input) (3)'!Print_Area</vt:lpstr>
      <vt:lpstr>'MPS(input) (4)'!Print_Area</vt:lpstr>
      <vt:lpstr>'MPS(input) (5)'!Print_Area</vt:lpstr>
      <vt:lpstr>'MRS(calc_process)'!Print_Area</vt:lpstr>
      <vt:lpstr>'MRS(calc_process) (2)'!Print_Area</vt:lpstr>
      <vt:lpstr>'MRS(calc_process) (3)'!Print_Area</vt:lpstr>
      <vt:lpstr>'MRS(calc_process) (4)'!Print_Area</vt:lpstr>
      <vt:lpstr>'MRS(calc_process) (5)'!Print_Area</vt:lpstr>
      <vt:lpstr>'MRS(input)'!Print_Area</vt:lpstr>
      <vt:lpstr>'MRS(input) (2)'!Print_Area</vt:lpstr>
      <vt:lpstr>'MRS(input) (3)'!Print_Area</vt:lpstr>
      <vt:lpstr>'MRS(input) (4)'!Print_Area</vt:lpstr>
      <vt:lpstr>'MRS(input) (5)'!Print_Area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2015-11-13T07:09:37Z</cp:lastPrinted>
  <dcterms:created xsi:type="dcterms:W3CDTF">2012-01-13T02:28:29Z</dcterms:created>
  <dcterms:modified xsi:type="dcterms:W3CDTF">2017-02-01T09:00:05Z</dcterms:modified>
</cp:coreProperties>
</file>