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azabu\project\2016\P160262101_平成29年度二国間クレジット制度の効率的な運用のための検討・実施事業委託業務\02_作業\02_各種申請\03_Project\08_ID\ID0xx(EY, Tribrid)\180129_pub_in\3_upload\"/>
    </mc:Choice>
  </mc:AlternateContent>
  <bookViews>
    <workbookView xWindow="0" yWindow="0" windowWidth="21570" windowHeight="8970" tabRatio="930"/>
  </bookViews>
  <sheets>
    <sheet name="Summary Table" sheetId="53" r:id="rId1"/>
    <sheet name="MPS(input)_1.Pulau Putri" sheetId="30" r:id="rId2"/>
    <sheet name="MPS(calc_process)_1.Pulau Putri" sheetId="31" r:id="rId3"/>
    <sheet name="MSS_1.Pulau Putri" sheetId="32" r:id="rId4"/>
    <sheet name="MPS(input)_2.Pulau Pantara" sheetId="35" r:id="rId5"/>
    <sheet name="MPS(calc_process)_2.Pulau Panta" sheetId="36" r:id="rId6"/>
    <sheet name="MSS _2.Pulau Pantara" sheetId="37" r:id="rId7"/>
    <sheet name="MPS(input)_3.Gunung Kramaian" sheetId="38" r:id="rId8"/>
    <sheet name="MPS(calc_process)_3.Gunung Kram" sheetId="39" r:id="rId9"/>
    <sheet name="MSS_3.Gunung Kram" sheetId="40" r:id="rId10"/>
    <sheet name="MPS(input)_4.Perdau" sheetId="41" r:id="rId11"/>
    <sheet name="MPS(calc_process)_4.Perdau" sheetId="42" r:id="rId12"/>
    <sheet name="MSS_4.Perdau" sheetId="43" r:id="rId13"/>
    <sheet name="MPS(input)_5.Matamanis" sheetId="44" r:id="rId14"/>
    <sheet name="MPS(calc_process)_5.Matamanis" sheetId="45" r:id="rId15"/>
    <sheet name="MSS_5.Matamanis" sheetId="46" r:id="rId16"/>
    <sheet name="MPS(input)_6.Sei Mayang" sheetId="47" r:id="rId17"/>
    <sheet name="MPS(calc_process)_6.Sei Mayang" sheetId="48" r:id="rId18"/>
    <sheet name="MSS_6.Sei Mayang" sheetId="49" r:id="rId19"/>
    <sheet name="MPS(input)_7.Muara Lesan" sheetId="50" r:id="rId20"/>
    <sheet name="MPS(calc_process)_7.Muara Lesan" sheetId="51" r:id="rId21"/>
    <sheet name="MSS_7.Muara Lesan" sheetId="52" r:id="rId22"/>
    <sheet name="MPS(input)_8.Kota Bangun Empat" sheetId="54" r:id="rId23"/>
    <sheet name="MPS(calc_process)_8.Kota Bangun" sheetId="55" r:id="rId24"/>
    <sheet name="MSS_8.Kota Bangun Empat" sheetId="56" r:id="rId25"/>
    <sheet name="MPS(input)_9.Gunung Kuku" sheetId="59" r:id="rId26"/>
    <sheet name="MPS(calc_process)_9.Gunung Kuku" sheetId="60" r:id="rId27"/>
    <sheet name="MSS_9.Gunung Kuku" sheetId="61" r:id="rId28"/>
    <sheet name="MPS(input)_10.Pulau Galang Baru" sheetId="62" r:id="rId29"/>
    <sheet name="MPS(calc_process)_10.Pulau Gala" sheetId="63" r:id="rId30"/>
    <sheet name="MSS_10.Pulau Galang Baru" sheetId="64" r:id="rId31"/>
    <sheet name="MPS(input)_11.Pantai Pasir Panj" sheetId="65" r:id="rId32"/>
    <sheet name="MPS(calc_process)_11. Pantai Pa" sheetId="66" r:id="rId33"/>
    <sheet name="MSS_11.Pantai Pasir Panj" sheetId="67" r:id="rId34"/>
    <sheet name="MPS(input)_12.Galang Baru Tenga" sheetId="68" r:id="rId35"/>
    <sheet name="MPS(calc_process)_12.Galang Bar" sheetId="69" r:id="rId36"/>
    <sheet name="MSS_12.Galang Baru Tengah" sheetId="70" r:id="rId37"/>
    <sheet name="MPS(input)_13.Sungsang" sheetId="71" r:id="rId38"/>
    <sheet name="MPS(calc_process)_13.Sungsang" sheetId="72" r:id="rId39"/>
    <sheet name="MSS_13.Sungsang" sheetId="73" r:id="rId40"/>
    <sheet name="MPS(input)_14.Karanganyar2" sheetId="74" r:id="rId41"/>
    <sheet name="MPS(calc_process)_14.Karanganya" sheetId="75" r:id="rId42"/>
    <sheet name="MSS_14.Karanganyar2" sheetId="76" r:id="rId43"/>
    <sheet name="MPS(input)_15.Bukit Barapung" sheetId="77" r:id="rId44"/>
    <sheet name="MPS(calc_process)_15.Bukit Bara" sheetId="78" r:id="rId45"/>
    <sheet name="MSS_15.Bukit Barapung" sheetId="79" r:id="rId46"/>
    <sheet name="MPS(input)_16.HUT Tanah Merah" sheetId="80" r:id="rId47"/>
    <sheet name="MPS(calc_process)_16.HUT Tanah " sheetId="81" r:id="rId48"/>
    <sheet name="MSS_16.HUT Tanah Merah" sheetId="82" r:id="rId49"/>
    <sheet name="MPS(input)_17.Tirta Agung Mangs" sheetId="83" r:id="rId50"/>
    <sheet name="MPS(calc_process)_17.Tirta Agun" sheetId="84" r:id="rId51"/>
    <sheet name="MSS_17.Tirta Agung Mangsang" sheetId="85" r:id="rId52"/>
    <sheet name="MPS(input)_18.Gunung Sari Kampa" sheetId="86" r:id="rId53"/>
    <sheet name="MPS(calc_process)_18.Gunung Sar" sheetId="87" r:id="rId54"/>
    <sheet name="MSS_18.Gunung Sari Kampa" sheetId="88" r:id="rId55"/>
    <sheet name="MPS(input)_19.Kulim2" sheetId="89" r:id="rId56"/>
    <sheet name="MPS(calc_process)_19.Kulim2" sheetId="90" r:id="rId57"/>
    <sheet name="MSS_19.Kulim2" sheetId="91" r:id="rId58"/>
    <sheet name="MPS(input)_20.Sukamakmur Kampar" sheetId="92" r:id="rId59"/>
    <sheet name="MPS(calc_process)_20.Sukamakmur" sheetId="93" r:id="rId60"/>
    <sheet name="MSS_20.Sukamakmur Kampar Kiri" sheetId="94" r:id="rId61"/>
    <sheet name="MRS(input)" sheetId="33" r:id="rId62"/>
    <sheet name="MRS(calc_process)" sheetId="34" r:id="rId63"/>
  </sheets>
  <definedNames>
    <definedName name="_xlnm.Print_Area" localSheetId="2">'MPS(calc_process)_1.Pulau Putri'!$A$1:$I$30</definedName>
    <definedName name="_xlnm.Print_Area" localSheetId="29">'MPS(calc_process)_10.Pulau Gala'!$A$1:$I$30</definedName>
    <definedName name="_xlnm.Print_Area" localSheetId="32">'MPS(calc_process)_11. Pantai Pa'!$A$1:$I$30</definedName>
    <definedName name="_xlnm.Print_Area" localSheetId="35">'MPS(calc_process)_12.Galang Bar'!$A$1:$I$30</definedName>
    <definedName name="_xlnm.Print_Area" localSheetId="38">'MPS(calc_process)_13.Sungsang'!$A$1:$I$30</definedName>
    <definedName name="_xlnm.Print_Area" localSheetId="41">'MPS(calc_process)_14.Karanganya'!$A$1:$I$30</definedName>
    <definedName name="_xlnm.Print_Area" localSheetId="44">'MPS(calc_process)_15.Bukit Bara'!$A$1:$I$30</definedName>
    <definedName name="_xlnm.Print_Area" localSheetId="47">'MPS(calc_process)_16.HUT Tanah '!$A$1:$I$30</definedName>
    <definedName name="_xlnm.Print_Area" localSheetId="50">'MPS(calc_process)_17.Tirta Agun'!$A$1:$I$30</definedName>
    <definedName name="_xlnm.Print_Area" localSheetId="53">'MPS(calc_process)_18.Gunung Sar'!$A$1:$I$30</definedName>
    <definedName name="_xlnm.Print_Area" localSheetId="56">'MPS(calc_process)_19.Kulim2'!$A$1:$I$30</definedName>
    <definedName name="_xlnm.Print_Area" localSheetId="5">'MPS(calc_process)_2.Pulau Panta'!$A$1:$I$30</definedName>
    <definedName name="_xlnm.Print_Area" localSheetId="59">'MPS(calc_process)_20.Sukamakmur'!$A$1:$I$30</definedName>
    <definedName name="_xlnm.Print_Area" localSheetId="8">'MPS(calc_process)_3.Gunung Kram'!$A$1:$I$30</definedName>
    <definedName name="_xlnm.Print_Area" localSheetId="11">'MPS(calc_process)_4.Perdau'!$A$1:$I$30</definedName>
    <definedName name="_xlnm.Print_Area" localSheetId="14">'MPS(calc_process)_5.Matamanis'!$A$1:$I$30</definedName>
    <definedName name="_xlnm.Print_Area" localSheetId="17">'MPS(calc_process)_6.Sei Mayang'!$A$1:$I$30</definedName>
    <definedName name="_xlnm.Print_Area" localSheetId="20">'MPS(calc_process)_7.Muara Lesan'!$A$1:$I$30</definedName>
    <definedName name="_xlnm.Print_Area" localSheetId="23">'MPS(calc_process)_8.Kota Bangun'!$A$1:$I$30</definedName>
    <definedName name="_xlnm.Print_Area" localSheetId="26">'MPS(calc_process)_9.Gunung Kuku'!$A$1:$I$30</definedName>
    <definedName name="_xlnm.Print_Area" localSheetId="1">'MPS(input)_1.Pulau Putri'!$A$1:$K$31</definedName>
    <definedName name="_xlnm.Print_Area" localSheetId="28">'MPS(input)_10.Pulau Galang Baru'!$A$1:$K$31</definedName>
    <definedName name="_xlnm.Print_Area" localSheetId="31">'MPS(input)_11.Pantai Pasir Panj'!$A$1:$K$31</definedName>
    <definedName name="_xlnm.Print_Area" localSheetId="34">'MPS(input)_12.Galang Baru Tenga'!$A$1:$K$31</definedName>
    <definedName name="_xlnm.Print_Area" localSheetId="37">'MPS(input)_13.Sungsang'!$A$1:$K$31</definedName>
    <definedName name="_xlnm.Print_Area" localSheetId="40">'MPS(input)_14.Karanganyar2'!$A$1:$K$31</definedName>
    <definedName name="_xlnm.Print_Area" localSheetId="43">'MPS(input)_15.Bukit Barapung'!$A$1:$K$31</definedName>
    <definedName name="_xlnm.Print_Area" localSheetId="46">'MPS(input)_16.HUT Tanah Merah'!$A$1:$K$31</definedName>
    <definedName name="_xlnm.Print_Area" localSheetId="49">'MPS(input)_17.Tirta Agung Mangs'!$A$1:$K$31</definedName>
    <definedName name="_xlnm.Print_Area" localSheetId="52">'MPS(input)_18.Gunung Sari Kampa'!$A$1:$K$31</definedName>
    <definedName name="_xlnm.Print_Area" localSheetId="55">'MPS(input)_19.Kulim2'!$A$1:$K$31</definedName>
    <definedName name="_xlnm.Print_Area" localSheetId="4">'MPS(input)_2.Pulau Pantara'!$A$1:$K$31</definedName>
    <definedName name="_xlnm.Print_Area" localSheetId="58">'MPS(input)_20.Sukamakmur Kampar'!$A$1:$K$31</definedName>
    <definedName name="_xlnm.Print_Area" localSheetId="7">'MPS(input)_3.Gunung Kramaian'!$A$1:$K$31</definedName>
    <definedName name="_xlnm.Print_Area" localSheetId="10">'MPS(input)_4.Perdau'!$A$1:$K$31</definedName>
    <definedName name="_xlnm.Print_Area" localSheetId="13">'MPS(input)_5.Matamanis'!$A$1:$K$31</definedName>
    <definedName name="_xlnm.Print_Area" localSheetId="16">'MPS(input)_6.Sei Mayang'!$A$1:$K$31</definedName>
    <definedName name="_xlnm.Print_Area" localSheetId="19">'MPS(input)_7.Muara Lesan'!$A$1:$K$31</definedName>
    <definedName name="_xlnm.Print_Area" localSheetId="22">'MPS(input)_8.Kota Bangun Empat'!$A$1:$K$31</definedName>
    <definedName name="_xlnm.Print_Area" localSheetId="25">'MPS(input)_9.Gunung Kuku'!$A$1:$K$31</definedName>
    <definedName name="_xlnm.Print_Area" localSheetId="62">'MRS(calc_process)'!$A$1:$I$30</definedName>
    <definedName name="_xlnm.Print_Area" localSheetId="61">'MRS(input)'!$A$1:$L$31</definedName>
  </definedNames>
  <calcPr calcId="152511"/>
</workbook>
</file>

<file path=xl/calcChain.xml><?xml version="1.0" encoding="utf-8"?>
<calcChain xmlns="http://schemas.openxmlformats.org/spreadsheetml/2006/main">
  <c r="K2" i="38" l="1"/>
  <c r="K2" i="41"/>
  <c r="K2" i="44"/>
  <c r="K2" i="47"/>
  <c r="K2" i="50"/>
  <c r="K2" i="54"/>
  <c r="K2" i="59"/>
  <c r="K2" i="62"/>
  <c r="K2" i="65"/>
  <c r="K2" i="68"/>
  <c r="K2" i="71"/>
  <c r="K2" i="74"/>
  <c r="K2" i="77"/>
  <c r="K2" i="80"/>
  <c r="K2" i="83"/>
  <c r="K2" i="86"/>
  <c r="K2" i="89"/>
  <c r="K2" i="92"/>
  <c r="K2" i="35"/>
  <c r="I2" i="69"/>
  <c r="I2" i="72"/>
  <c r="I2" i="75"/>
  <c r="I2" i="78"/>
  <c r="I2" i="81"/>
  <c r="I2" i="84"/>
  <c r="I2" i="87"/>
  <c r="I2" i="90"/>
  <c r="I2" i="93"/>
  <c r="I2" i="66"/>
  <c r="I2" i="36"/>
  <c r="I2" i="39"/>
  <c r="I2" i="42"/>
  <c r="I2" i="45"/>
  <c r="I2" i="48"/>
  <c r="I2" i="51"/>
  <c r="I2" i="55"/>
  <c r="I2" i="60"/>
  <c r="I2" i="63"/>
  <c r="I2" i="31"/>
  <c r="E9" i="30" l="1"/>
  <c r="G15" i="87" l="1"/>
  <c r="C2" i="94"/>
  <c r="C1" i="94"/>
  <c r="G26" i="93"/>
  <c r="G25" i="93"/>
  <c r="G24" i="93"/>
  <c r="G23" i="93"/>
  <c r="G20" i="93"/>
  <c r="G19" i="93"/>
  <c r="G18" i="93"/>
  <c r="G17" i="93"/>
  <c r="G16" i="93"/>
  <c r="G15" i="93"/>
  <c r="G14" i="93"/>
  <c r="G13" i="93"/>
  <c r="G9" i="93"/>
  <c r="G8" i="93"/>
  <c r="I1" i="93"/>
  <c r="C2" i="91"/>
  <c r="C1" i="91"/>
  <c r="G26" i="90"/>
  <c r="G25" i="90"/>
  <c r="G24" i="90"/>
  <c r="G23" i="90"/>
  <c r="G20" i="90"/>
  <c r="G19" i="90"/>
  <c r="G18" i="90"/>
  <c r="G17" i="90"/>
  <c r="G16" i="90"/>
  <c r="G15" i="90"/>
  <c r="G14" i="90"/>
  <c r="G13" i="90"/>
  <c r="G9" i="90"/>
  <c r="G8" i="90"/>
  <c r="I1" i="90"/>
  <c r="C2" i="88"/>
  <c r="C1" i="88"/>
  <c r="G26" i="87"/>
  <c r="G25" i="87"/>
  <c r="G24" i="87"/>
  <c r="G23" i="87"/>
  <c r="G20" i="87"/>
  <c r="G19" i="87"/>
  <c r="G18" i="87"/>
  <c r="G17" i="87"/>
  <c r="G16" i="87"/>
  <c r="G14" i="87"/>
  <c r="G13" i="87"/>
  <c r="G9" i="87"/>
  <c r="G8" i="87"/>
  <c r="I1" i="87"/>
  <c r="C2" i="85"/>
  <c r="C1" i="85"/>
  <c r="G26" i="84"/>
  <c r="G25" i="84"/>
  <c r="G24" i="84"/>
  <c r="G23" i="84"/>
  <c r="G20" i="84"/>
  <c r="G19" i="84"/>
  <c r="G18" i="84"/>
  <c r="G17" i="84"/>
  <c r="G16" i="84"/>
  <c r="G15" i="84"/>
  <c r="G14" i="84"/>
  <c r="G13" i="84"/>
  <c r="G9" i="84"/>
  <c r="G8" i="84"/>
  <c r="I1" i="84"/>
  <c r="C2" i="82"/>
  <c r="C1" i="82"/>
  <c r="G26" i="81"/>
  <c r="G25" i="81"/>
  <c r="G24" i="81"/>
  <c r="G23" i="81"/>
  <c r="G20" i="81"/>
  <c r="G19" i="81"/>
  <c r="G18" i="81"/>
  <c r="G17" i="81"/>
  <c r="G16" i="81"/>
  <c r="G15" i="81"/>
  <c r="G14" i="81"/>
  <c r="G13" i="81"/>
  <c r="G9" i="81"/>
  <c r="G8" i="81"/>
  <c r="I1" i="81"/>
  <c r="C2" i="79"/>
  <c r="C1" i="79"/>
  <c r="G26" i="78"/>
  <c r="G25" i="78"/>
  <c r="G24" i="78"/>
  <c r="G23" i="78"/>
  <c r="G20" i="78"/>
  <c r="G19" i="78"/>
  <c r="G18" i="78"/>
  <c r="G17" i="78"/>
  <c r="G16" i="78"/>
  <c r="G15" i="78"/>
  <c r="G14" i="78"/>
  <c r="G13" i="78"/>
  <c r="G9" i="78"/>
  <c r="G8" i="78"/>
  <c r="I1" i="78"/>
  <c r="C2" i="76"/>
  <c r="C1" i="76"/>
  <c r="G26" i="75"/>
  <c r="G25" i="75"/>
  <c r="G24" i="75"/>
  <c r="G23" i="75"/>
  <c r="G20" i="75"/>
  <c r="G19" i="75"/>
  <c r="G18" i="75"/>
  <c r="G17" i="75"/>
  <c r="G16" i="75"/>
  <c r="G15" i="75"/>
  <c r="G14" i="75"/>
  <c r="G13" i="75"/>
  <c r="G9" i="75"/>
  <c r="G8" i="75"/>
  <c r="I1" i="75"/>
  <c r="C2" i="73"/>
  <c r="C1" i="73"/>
  <c r="G26" i="72"/>
  <c r="G25" i="72"/>
  <c r="G24" i="72"/>
  <c r="G23" i="72"/>
  <c r="G22" i="72" s="1"/>
  <c r="F16" i="53" s="1"/>
  <c r="J16" i="53" s="1"/>
  <c r="G20" i="72"/>
  <c r="G19" i="72"/>
  <c r="G18" i="72"/>
  <c r="G17" i="72"/>
  <c r="G16" i="72"/>
  <c r="G15" i="72"/>
  <c r="G14" i="72"/>
  <c r="G13" i="72"/>
  <c r="G9" i="72"/>
  <c r="G8" i="72"/>
  <c r="I1" i="72"/>
  <c r="C2" i="70"/>
  <c r="C1" i="70"/>
  <c r="G26" i="69"/>
  <c r="G25" i="69"/>
  <c r="G24" i="69"/>
  <c r="G23" i="69"/>
  <c r="G20" i="69"/>
  <c r="G19" i="69"/>
  <c r="G18" i="69"/>
  <c r="G17" i="69"/>
  <c r="G16" i="69"/>
  <c r="G15" i="69"/>
  <c r="G14" i="69"/>
  <c r="G13" i="69"/>
  <c r="G9" i="69"/>
  <c r="G8" i="69"/>
  <c r="I1" i="69"/>
  <c r="C2" i="67"/>
  <c r="C1" i="67"/>
  <c r="G26" i="66"/>
  <c r="G25" i="66"/>
  <c r="G24" i="66"/>
  <c r="G23" i="66"/>
  <c r="G20" i="66"/>
  <c r="G19" i="66"/>
  <c r="G18" i="66"/>
  <c r="G17" i="66"/>
  <c r="G16" i="66"/>
  <c r="G15" i="66"/>
  <c r="G14" i="66"/>
  <c r="G13" i="66"/>
  <c r="G9" i="66"/>
  <c r="G8" i="66"/>
  <c r="I1" i="66"/>
  <c r="C2" i="64"/>
  <c r="C1" i="64"/>
  <c r="G26" i="63"/>
  <c r="G25" i="63"/>
  <c r="G24" i="63"/>
  <c r="G23" i="63"/>
  <c r="G20" i="63"/>
  <c r="G19" i="63"/>
  <c r="G18" i="63"/>
  <c r="G17" i="63"/>
  <c r="G16" i="63"/>
  <c r="G15" i="63"/>
  <c r="G14" i="63"/>
  <c r="G13" i="63"/>
  <c r="G9" i="63"/>
  <c r="G8" i="63"/>
  <c r="I1" i="63"/>
  <c r="C2" i="61"/>
  <c r="C1" i="61"/>
  <c r="G26" i="60"/>
  <c r="G25" i="60"/>
  <c r="G24" i="60"/>
  <c r="G23" i="60"/>
  <c r="G20" i="60"/>
  <c r="G19" i="60"/>
  <c r="G18" i="60"/>
  <c r="G17" i="60"/>
  <c r="G16" i="60"/>
  <c r="G15" i="60"/>
  <c r="G14" i="60"/>
  <c r="G13" i="60"/>
  <c r="G9" i="60"/>
  <c r="G8" i="60"/>
  <c r="I1" i="60"/>
  <c r="C2" i="56"/>
  <c r="C1" i="56"/>
  <c r="G26" i="55"/>
  <c r="G25" i="55"/>
  <c r="G24" i="55"/>
  <c r="G23" i="55"/>
  <c r="G20" i="55"/>
  <c r="G19" i="55"/>
  <c r="G18" i="55"/>
  <c r="G17" i="55"/>
  <c r="G16" i="55"/>
  <c r="G15" i="55"/>
  <c r="G14" i="55"/>
  <c r="G13" i="55"/>
  <c r="G9" i="55"/>
  <c r="G8" i="55"/>
  <c r="I1" i="55"/>
  <c r="G12" i="72" l="1"/>
  <c r="G12" i="84"/>
  <c r="G11" i="84" s="1"/>
  <c r="E20" i="53" s="1"/>
  <c r="I20" i="53" s="1"/>
  <c r="G22" i="84"/>
  <c r="F20" i="53" s="1"/>
  <c r="J20" i="53" s="1"/>
  <c r="G11" i="72"/>
  <c r="E16" i="53" s="1"/>
  <c r="I16" i="53" s="1"/>
  <c r="K16" i="53" s="1"/>
  <c r="G22" i="93"/>
  <c r="F23" i="53" s="1"/>
  <c r="J23" i="53" s="1"/>
  <c r="G22" i="90"/>
  <c r="F22" i="53" s="1"/>
  <c r="J22" i="53" s="1"/>
  <c r="G22" i="87"/>
  <c r="F21" i="53" s="1"/>
  <c r="J21" i="53" s="1"/>
  <c r="G22" i="81"/>
  <c r="F19" i="53" s="1"/>
  <c r="J19" i="53" s="1"/>
  <c r="G22" i="75"/>
  <c r="F17" i="53" s="1"/>
  <c r="J17" i="53" s="1"/>
  <c r="G12" i="69"/>
  <c r="G11" i="69" s="1"/>
  <c r="E15" i="53" s="1"/>
  <c r="I15" i="53" s="1"/>
  <c r="G22" i="63"/>
  <c r="F13" i="53" s="1"/>
  <c r="J13" i="53" s="1"/>
  <c r="G12" i="60"/>
  <c r="G11" i="60" s="1"/>
  <c r="E12" i="53" s="1"/>
  <c r="I12" i="53" s="1"/>
  <c r="G12" i="63"/>
  <c r="G11" i="63" s="1"/>
  <c r="G12" i="93"/>
  <c r="G11" i="93" s="1"/>
  <c r="E23" i="53" s="1"/>
  <c r="I23" i="53" s="1"/>
  <c r="K23" i="53" s="1"/>
  <c r="G12" i="90"/>
  <c r="G11" i="90" s="1"/>
  <c r="G12" i="87"/>
  <c r="G11" i="87" s="1"/>
  <c r="E21" i="53" s="1"/>
  <c r="I21" i="53" s="1"/>
  <c r="K21" i="53" s="1"/>
  <c r="G12" i="81"/>
  <c r="G11" i="81" s="1"/>
  <c r="E19" i="53" s="1"/>
  <c r="I19" i="53" s="1"/>
  <c r="G22" i="78"/>
  <c r="F18" i="53" s="1"/>
  <c r="J18" i="53" s="1"/>
  <c r="G12" i="78"/>
  <c r="G11" i="78" s="1"/>
  <c r="E18" i="53" s="1"/>
  <c r="I18" i="53" s="1"/>
  <c r="K18" i="53" s="1"/>
  <c r="G12" i="75"/>
  <c r="G11" i="75" s="1"/>
  <c r="E17" i="53" s="1"/>
  <c r="I17" i="53" s="1"/>
  <c r="K17" i="53" s="1"/>
  <c r="G22" i="69"/>
  <c r="F15" i="53" s="1"/>
  <c r="J15" i="53" s="1"/>
  <c r="G22" i="66"/>
  <c r="F14" i="53" s="1"/>
  <c r="J14" i="53" s="1"/>
  <c r="G12" i="66"/>
  <c r="G11" i="66" s="1"/>
  <c r="G22" i="60"/>
  <c r="F12" i="53" s="1"/>
  <c r="J12" i="53" s="1"/>
  <c r="G22" i="55"/>
  <c r="F11" i="53" s="1"/>
  <c r="J11" i="53" s="1"/>
  <c r="G12" i="55"/>
  <c r="G11" i="55" s="1"/>
  <c r="E11" i="53" s="1"/>
  <c r="I11" i="53" s="1"/>
  <c r="G6" i="72"/>
  <c r="E13" i="30"/>
  <c r="G6" i="84" l="1"/>
  <c r="K19" i="53"/>
  <c r="K11" i="53"/>
  <c r="K12" i="53"/>
  <c r="G6" i="90"/>
  <c r="G22" i="53" s="1"/>
  <c r="E22" i="53"/>
  <c r="I22" i="53" s="1"/>
  <c r="K22" i="53" s="1"/>
  <c r="K15" i="53"/>
  <c r="K20" i="53"/>
  <c r="G6" i="66"/>
  <c r="E14" i="53"/>
  <c r="I14" i="53" s="1"/>
  <c r="K14" i="53" s="1"/>
  <c r="G6" i="63"/>
  <c r="E13" i="53"/>
  <c r="I13" i="53" s="1"/>
  <c r="K13" i="53" s="1"/>
  <c r="G6" i="93"/>
  <c r="G6" i="87"/>
  <c r="G6" i="81"/>
  <c r="G19" i="53" s="1"/>
  <c r="G6" i="75"/>
  <c r="G6" i="69"/>
  <c r="G6" i="60"/>
  <c r="G12" i="53" s="1"/>
  <c r="B26" i="89"/>
  <c r="B26" i="83"/>
  <c r="G20" i="53"/>
  <c r="B26" i="71"/>
  <c r="G16" i="53"/>
  <c r="B26" i="68"/>
  <c r="G15" i="53"/>
  <c r="B26" i="65"/>
  <c r="G14" i="53"/>
  <c r="B26" i="62"/>
  <c r="G13" i="53"/>
  <c r="G6" i="78"/>
  <c r="G6" i="55"/>
  <c r="C2" i="52"/>
  <c r="C1" i="52"/>
  <c r="G26" i="51"/>
  <c r="G25" i="51"/>
  <c r="G24" i="51"/>
  <c r="G23" i="51"/>
  <c r="G20" i="51"/>
  <c r="G19" i="51"/>
  <c r="G18" i="51"/>
  <c r="G17" i="51"/>
  <c r="G16" i="51"/>
  <c r="G15" i="51"/>
  <c r="G14" i="51"/>
  <c r="G13" i="51"/>
  <c r="G9" i="51"/>
  <c r="G8" i="51"/>
  <c r="I1" i="51"/>
  <c r="C2" i="49"/>
  <c r="C1" i="49"/>
  <c r="G26" i="48"/>
  <c r="G25" i="48"/>
  <c r="G24" i="48"/>
  <c r="G23" i="48"/>
  <c r="G20" i="48"/>
  <c r="G19" i="48"/>
  <c r="G18" i="48"/>
  <c r="G17" i="48"/>
  <c r="G16" i="48"/>
  <c r="G15" i="48"/>
  <c r="G14" i="48"/>
  <c r="G13" i="48"/>
  <c r="G9" i="48"/>
  <c r="G8" i="48"/>
  <c r="I1" i="48"/>
  <c r="C2" i="46"/>
  <c r="C1" i="46"/>
  <c r="G26" i="45"/>
  <c r="G25" i="45"/>
  <c r="G24" i="45"/>
  <c r="G23" i="45"/>
  <c r="G20" i="45"/>
  <c r="G19" i="45"/>
  <c r="G18" i="45"/>
  <c r="G17" i="45"/>
  <c r="G16" i="45"/>
  <c r="G15" i="45"/>
  <c r="G14" i="45"/>
  <c r="G13" i="45"/>
  <c r="G9" i="45"/>
  <c r="G8" i="45"/>
  <c r="I1" i="45"/>
  <c r="C2" i="43"/>
  <c r="C1" i="43"/>
  <c r="G26" i="42"/>
  <c r="G25" i="42"/>
  <c r="G24" i="42"/>
  <c r="G23" i="42"/>
  <c r="G20" i="42"/>
  <c r="G19" i="42"/>
  <c r="G18" i="42"/>
  <c r="G17" i="42"/>
  <c r="G16" i="42"/>
  <c r="G15" i="42"/>
  <c r="G14" i="42"/>
  <c r="G13" i="42"/>
  <c r="G9" i="42"/>
  <c r="G8" i="42"/>
  <c r="I1" i="42"/>
  <c r="C2" i="40"/>
  <c r="C1" i="40"/>
  <c r="G26" i="39"/>
  <c r="G25" i="39"/>
  <c r="G24" i="39"/>
  <c r="G23" i="39"/>
  <c r="G20" i="39"/>
  <c r="G19" i="39"/>
  <c r="G18" i="39"/>
  <c r="G17" i="39"/>
  <c r="G16" i="39"/>
  <c r="G15" i="39"/>
  <c r="G14" i="39"/>
  <c r="G13" i="39"/>
  <c r="G9" i="39"/>
  <c r="G8" i="39"/>
  <c r="I1" i="39"/>
  <c r="C2" i="37"/>
  <c r="C1" i="37"/>
  <c r="G26" i="36"/>
  <c r="G25" i="36"/>
  <c r="G24" i="36"/>
  <c r="G23" i="36"/>
  <c r="G20" i="36"/>
  <c r="G19" i="36"/>
  <c r="G18" i="36"/>
  <c r="G17" i="36"/>
  <c r="G16" i="36"/>
  <c r="G15" i="36"/>
  <c r="G14" i="36"/>
  <c r="G13" i="36"/>
  <c r="G9" i="36"/>
  <c r="G8" i="36"/>
  <c r="I1" i="36"/>
  <c r="B26" i="80" l="1"/>
  <c r="B26" i="92"/>
  <c r="G23" i="53"/>
  <c r="B26" i="86"/>
  <c r="G21" i="53"/>
  <c r="B26" i="74"/>
  <c r="G17" i="53"/>
  <c r="B26" i="59"/>
  <c r="B26" i="77"/>
  <c r="G18" i="53"/>
  <c r="B26" i="54"/>
  <c r="G11" i="53"/>
  <c r="G12" i="51"/>
  <c r="G11" i="51" s="1"/>
  <c r="E10" i="53" s="1"/>
  <c r="I10" i="53" s="1"/>
  <c r="G12" i="48"/>
  <c r="G11" i="48" s="1"/>
  <c r="E9" i="53" s="1"/>
  <c r="I9" i="53" s="1"/>
  <c r="G12" i="45"/>
  <c r="G11" i="45" s="1"/>
  <c r="E8" i="53" s="1"/>
  <c r="I8" i="53" s="1"/>
  <c r="G22" i="51"/>
  <c r="F10" i="53" s="1"/>
  <c r="J10" i="53" s="1"/>
  <c r="G22" i="48"/>
  <c r="F9" i="53" s="1"/>
  <c r="J9" i="53" s="1"/>
  <c r="G22" i="45"/>
  <c r="F8" i="53" s="1"/>
  <c r="J8" i="53" s="1"/>
  <c r="G22" i="42"/>
  <c r="G12" i="42"/>
  <c r="G11" i="42" s="1"/>
  <c r="E7" i="53" s="1"/>
  <c r="I7" i="53" s="1"/>
  <c r="G22" i="39"/>
  <c r="F6" i="53" s="1"/>
  <c r="J6" i="53" s="1"/>
  <c r="G12" i="39"/>
  <c r="G11" i="39" s="1"/>
  <c r="E6" i="53" s="1"/>
  <c r="I6" i="53" s="1"/>
  <c r="K6" i="53" s="1"/>
  <c r="G22" i="36"/>
  <c r="F5" i="53" s="1"/>
  <c r="J5" i="53" s="1"/>
  <c r="G12" i="36"/>
  <c r="G11" i="36" s="1"/>
  <c r="E5" i="53" s="1"/>
  <c r="I5" i="53" s="1"/>
  <c r="K5" i="53" s="1"/>
  <c r="F22" i="33"/>
  <c r="G9" i="34" s="1"/>
  <c r="F21" i="33"/>
  <c r="G8" i="34" s="1"/>
  <c r="F20" i="33"/>
  <c r="G26" i="34" s="1"/>
  <c r="F19" i="33"/>
  <c r="G24" i="34" s="1"/>
  <c r="F18" i="33"/>
  <c r="G19" i="34" s="1"/>
  <c r="K22" i="33"/>
  <c r="K21" i="33"/>
  <c r="K20" i="33"/>
  <c r="K19" i="33"/>
  <c r="K18" i="33"/>
  <c r="H22" i="33"/>
  <c r="H21" i="33"/>
  <c r="H20" i="33"/>
  <c r="H19" i="33"/>
  <c r="H18" i="33"/>
  <c r="L2" i="33"/>
  <c r="L1" i="33"/>
  <c r="I2" i="34"/>
  <c r="I1" i="34"/>
  <c r="G25" i="34"/>
  <c r="G23" i="34"/>
  <c r="G20" i="34"/>
  <c r="G17" i="34"/>
  <c r="G16" i="34"/>
  <c r="G15" i="34"/>
  <c r="G14" i="34"/>
  <c r="G13" i="34"/>
  <c r="C2" i="32"/>
  <c r="C1" i="32"/>
  <c r="F7" i="53" l="1"/>
  <c r="J7" i="53" s="1"/>
  <c r="K7" i="53" s="1"/>
  <c r="K10" i="53"/>
  <c r="K8" i="53"/>
  <c r="K9" i="53"/>
  <c r="G6" i="42"/>
  <c r="G7" i="53" s="1"/>
  <c r="G6" i="51"/>
  <c r="G6" i="48"/>
  <c r="G6" i="45"/>
  <c r="G6" i="36"/>
  <c r="G6" i="39"/>
  <c r="G6" i="53" s="1"/>
  <c r="G18" i="34"/>
  <c r="G22" i="34"/>
  <c r="G12" i="34"/>
  <c r="G11" i="34" l="1"/>
  <c r="G6" i="34" s="1"/>
  <c r="D26" i="33" s="1"/>
  <c r="B26" i="41"/>
  <c r="B26" i="35"/>
  <c r="G5" i="53"/>
  <c r="B26" i="50"/>
  <c r="G10" i="53"/>
  <c r="B26" i="47"/>
  <c r="G9" i="53"/>
  <c r="B26" i="44"/>
  <c r="G8" i="53"/>
  <c r="B26" i="38"/>
  <c r="G15" i="31" l="1"/>
  <c r="G19" i="31" l="1"/>
  <c r="G18" i="31" l="1"/>
  <c r="G26" i="31" l="1"/>
  <c r="G25" i="31"/>
  <c r="G24" i="31"/>
  <c r="G23" i="31"/>
  <c r="G9" i="31"/>
  <c r="G8" i="31"/>
  <c r="G20" i="31"/>
  <c r="G17" i="31"/>
  <c r="G16" i="31"/>
  <c r="G14" i="31"/>
  <c r="G13" i="31"/>
  <c r="G12" i="31" l="1"/>
  <c r="G11" i="31" s="1"/>
  <c r="G22" i="31"/>
  <c r="F4" i="53" s="1"/>
  <c r="J4" i="53" s="1"/>
  <c r="J24" i="53" s="1"/>
  <c r="E4" i="53" l="1"/>
  <c r="I4" i="53" s="1"/>
  <c r="K4" i="53" s="1"/>
  <c r="K24" i="53" s="1"/>
  <c r="G6" i="31"/>
  <c r="I1" i="31"/>
  <c r="I24" i="53" l="1"/>
  <c r="B26" i="30"/>
  <c r="G4" i="53"/>
  <c r="G24" i="53" l="1"/>
</calcChain>
</file>

<file path=xl/sharedStrings.xml><?xml version="1.0" encoding="utf-8"?>
<sst xmlns="http://schemas.openxmlformats.org/spreadsheetml/2006/main" count="4756" uniqueCount="213">
  <si>
    <t>Value</t>
    <phoneticPr fontId="3"/>
  </si>
  <si>
    <t>Units</t>
    <phoneticPr fontId="3"/>
  </si>
  <si>
    <t>1. Calculations for emission reductions</t>
    <phoneticPr fontId="3"/>
  </si>
  <si>
    <t>2. Selected default values, etc.</t>
    <phoneticPr fontId="3"/>
  </si>
  <si>
    <t>3. Calculations for reference emissions</t>
    <phoneticPr fontId="3"/>
  </si>
  <si>
    <t>4. Calculations of the project emissions</t>
    <phoneticPr fontId="3"/>
  </si>
  <si>
    <t>Fuel type</t>
    <phoneticPr fontId="3"/>
  </si>
  <si>
    <t>Parameter</t>
  </si>
  <si>
    <t>[List of Default Values]</t>
    <phoneticPr fontId="3"/>
  </si>
  <si>
    <t>[Monitoring option]</t>
    <phoneticPr fontId="3"/>
  </si>
  <si>
    <t>(a)</t>
    <phoneticPr fontId="3"/>
  </si>
  <si>
    <t>(b)</t>
    <phoneticPr fontId="3"/>
  </si>
  <si>
    <t>(c)</t>
    <phoneticPr fontId="3"/>
  </si>
  <si>
    <t>(d)</t>
    <phoneticPr fontId="3"/>
  </si>
  <si>
    <t>(e)</t>
    <phoneticPr fontId="3"/>
  </si>
  <si>
    <t>(f)</t>
    <phoneticPr fontId="3"/>
  </si>
  <si>
    <t>(g)</t>
    <phoneticPr fontId="3"/>
  </si>
  <si>
    <t>(h)</t>
    <phoneticPr fontId="3"/>
  </si>
  <si>
    <t>(i)</t>
    <phoneticPr fontId="3"/>
  </si>
  <si>
    <t>(j)</t>
    <phoneticPr fontId="3"/>
  </si>
  <si>
    <t>Monitoring point No.</t>
    <phoneticPr fontId="3"/>
  </si>
  <si>
    <t>Parameters</t>
    <phoneticPr fontId="3"/>
  </si>
  <si>
    <t>Description of data</t>
    <phoneticPr fontId="3"/>
  </si>
  <si>
    <t>Estimated Values</t>
    <phoneticPr fontId="3"/>
  </si>
  <si>
    <t>Units</t>
    <phoneticPr fontId="3"/>
  </si>
  <si>
    <t>Monitoring option</t>
    <phoneticPr fontId="3"/>
  </si>
  <si>
    <t>Source of data</t>
    <phoneticPr fontId="3"/>
  </si>
  <si>
    <t>Measurement methods and procedures</t>
    <phoneticPr fontId="3"/>
  </si>
  <si>
    <t>Monitoring frequency</t>
    <phoneticPr fontId="3"/>
  </si>
  <si>
    <t>Other comments</t>
    <phoneticPr fontId="3"/>
  </si>
  <si>
    <t>Option B</t>
    <phoneticPr fontId="3"/>
  </si>
  <si>
    <t>Option A</t>
    <phoneticPr fontId="3"/>
  </si>
  <si>
    <t>Option C</t>
    <phoneticPr fontId="3"/>
  </si>
  <si>
    <t>(1)</t>
    <phoneticPr fontId="3"/>
  </si>
  <si>
    <t>(2)</t>
  </si>
  <si>
    <t>(3)</t>
  </si>
  <si>
    <t>MWh/p</t>
    <phoneticPr fontId="3"/>
  </si>
  <si>
    <t>h/p</t>
    <phoneticPr fontId="3"/>
  </si>
  <si>
    <t>L/p</t>
    <phoneticPr fontId="3"/>
  </si>
  <si>
    <t>Option C</t>
    <phoneticPr fontId="3"/>
  </si>
  <si>
    <t>monitored data</t>
    <phoneticPr fontId="3"/>
  </si>
  <si>
    <t>Monitored continuously and recorded monthly</t>
    <phoneticPr fontId="3"/>
  </si>
  <si>
    <t>Net calorific value of diesel</t>
    <phoneticPr fontId="3"/>
  </si>
  <si>
    <t>Weighted average density of diesel</t>
    <phoneticPr fontId="3"/>
  </si>
  <si>
    <t>L/h</t>
    <phoneticPr fontId="3"/>
  </si>
  <si>
    <t>kg/L</t>
    <phoneticPr fontId="3"/>
  </si>
  <si>
    <t>TJ/Gg</t>
    <phoneticPr fontId="3"/>
  </si>
  <si>
    <t>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t>
    <phoneticPr fontId="3"/>
  </si>
  <si>
    <t>IPCC default values provided in table 1.2 of Ch.1 Vol.2 of 2006 IPCC Guidelines on National GHG Inventories. Lower value is applied.</t>
    <phoneticPr fontId="3"/>
  </si>
  <si>
    <t>IPCC default values provided in table 1.4 of Ch.1 Vol.2 of 2006 IPCC Guidelines on National GHG Inventories. Lower value is applied.</t>
    <phoneticPr fontId="3"/>
  </si>
  <si>
    <t>n/a</t>
    <phoneticPr fontId="3"/>
  </si>
  <si>
    <t>MWh/p</t>
    <phoneticPr fontId="3"/>
  </si>
  <si>
    <t>h/p</t>
    <phoneticPr fontId="3"/>
  </si>
  <si>
    <t>Electricity</t>
    <phoneticPr fontId="3"/>
  </si>
  <si>
    <t>Weighted average density of diesel</t>
    <phoneticPr fontId="3"/>
  </si>
  <si>
    <t>Net calorific value of diesel</t>
    <phoneticPr fontId="3"/>
  </si>
  <si>
    <t>TJ/Gg</t>
    <phoneticPr fontId="3"/>
  </si>
  <si>
    <t>L/h</t>
    <phoneticPr fontId="3"/>
  </si>
  <si>
    <t>kg/L</t>
    <phoneticPr fontId="3"/>
  </si>
  <si>
    <t>Diesel</t>
    <phoneticPr fontId="3"/>
  </si>
  <si>
    <t>L/p</t>
    <phoneticPr fontId="3"/>
  </si>
  <si>
    <t>Monitored daily and recorded monthly</t>
    <phoneticPr fontId="3"/>
  </si>
  <si>
    <t>(6)</t>
    <phoneticPr fontId="3"/>
  </si>
  <si>
    <t>(4)</t>
    <phoneticPr fontId="3"/>
  </si>
  <si>
    <t>(5)</t>
    <phoneticPr fontId="3"/>
  </si>
  <si>
    <t>TJ/Gg</t>
    <phoneticPr fontId="3"/>
  </si>
  <si>
    <t xml:space="preserve">a) Values provided by the fuel supplier in invoices, or
b) Regional or national default value. </t>
    <phoneticPr fontId="3"/>
  </si>
  <si>
    <t>Specification of generator.
Manufacturer’s data.
If more than one diesel generators are equipped at the project BTS, the most efficient value among the design efficiency of the equipped diesel generators is adopted for the calculation of the reference emissions.</t>
    <phoneticPr fontId="3"/>
  </si>
  <si>
    <t>[Option A]
Recorded monthly
[Option B]
Monitored continuously and recorded monthly</t>
    <phoneticPr fontId="3"/>
  </si>
  <si>
    <t>Monitoring Plan Sheet (Input Sheet) [Attachment to Project Design Document]</t>
    <phoneticPr fontId="3"/>
  </si>
  <si>
    <t>Monitoring Plan Sheet (Calculation Process Sheet) [Attachment to Project Design Document]</t>
    <phoneticPr fontId="3"/>
  </si>
  <si>
    <t>Monitoring Spreadsheet: JCM_ID_AM014_ver01.0</t>
    <phoneticPr fontId="3"/>
  </si>
  <si>
    <r>
      <t xml:space="preserve">Table 1: Parameters to be monitored </t>
    </r>
    <r>
      <rPr>
        <b/>
        <i/>
        <sz val="11"/>
        <color indexed="8"/>
        <rFont val="Arial"/>
        <family val="2"/>
      </rPr>
      <t>ex post</t>
    </r>
    <phoneticPr fontId="3"/>
  </si>
  <si>
    <r>
      <t>EC</t>
    </r>
    <r>
      <rPr>
        <vertAlign val="subscript"/>
        <sz val="11"/>
        <rFont val="Arial"/>
        <family val="2"/>
      </rPr>
      <t>i,grid,p</t>
    </r>
    <phoneticPr fontId="3"/>
  </si>
  <si>
    <r>
      <t xml:space="preserve">The amount of grid electricity consumed at </t>
    </r>
    <r>
      <rPr>
        <i/>
        <sz val="11"/>
        <rFont val="Arial"/>
        <family val="2"/>
      </rPr>
      <t>BTSi</t>
    </r>
    <r>
      <rPr>
        <sz val="11"/>
        <rFont val="Arial"/>
        <family val="2"/>
      </rPr>
      <t xml:space="preserve"> during the period </t>
    </r>
    <r>
      <rPr>
        <i/>
        <sz val="11"/>
        <rFont val="Arial"/>
        <family val="2"/>
      </rPr>
      <t>p</t>
    </r>
    <phoneticPr fontId="3"/>
  </si>
  <si>
    <r>
      <t>EC</t>
    </r>
    <r>
      <rPr>
        <vertAlign val="subscript"/>
        <sz val="11"/>
        <rFont val="Arial"/>
        <family val="2"/>
      </rPr>
      <t>i,diesel,p</t>
    </r>
    <phoneticPr fontId="3"/>
  </si>
  <si>
    <r>
      <t xml:space="preserve">The amount of electricity generated by the project diesel generator at </t>
    </r>
    <r>
      <rPr>
        <i/>
        <sz val="11"/>
        <rFont val="Arial"/>
        <family val="2"/>
      </rPr>
      <t xml:space="preserve">BTSi </t>
    </r>
    <r>
      <rPr>
        <sz val="11"/>
        <rFont val="Arial"/>
        <family val="2"/>
      </rPr>
      <t xml:space="preserve">during the period </t>
    </r>
    <r>
      <rPr>
        <i/>
        <sz val="11"/>
        <rFont val="Arial"/>
        <family val="2"/>
      </rPr>
      <t>p</t>
    </r>
    <phoneticPr fontId="3"/>
  </si>
  <si>
    <r>
      <t>EC</t>
    </r>
    <r>
      <rPr>
        <vertAlign val="subscript"/>
        <sz val="11"/>
        <rFont val="Arial"/>
        <family val="2"/>
      </rPr>
      <t>i,solar,p</t>
    </r>
    <phoneticPr fontId="3"/>
  </si>
  <si>
    <r>
      <t xml:space="preserve">The amount of electricity generated by the project solar PV system at </t>
    </r>
    <r>
      <rPr>
        <i/>
        <sz val="11"/>
        <rFont val="Arial"/>
        <family val="2"/>
      </rPr>
      <t xml:space="preserve">BTSi </t>
    </r>
    <r>
      <rPr>
        <sz val="11"/>
        <rFont val="Arial"/>
        <family val="2"/>
      </rPr>
      <t>during the period</t>
    </r>
    <r>
      <rPr>
        <i/>
        <sz val="11"/>
        <rFont val="Arial"/>
        <family val="2"/>
      </rPr>
      <t xml:space="preserve"> p</t>
    </r>
    <phoneticPr fontId="3"/>
  </si>
  <si>
    <r>
      <t>τ</t>
    </r>
    <r>
      <rPr>
        <vertAlign val="subscript"/>
        <sz val="11"/>
        <rFont val="Arial"/>
        <family val="2"/>
      </rPr>
      <t>i,p</t>
    </r>
    <phoneticPr fontId="3"/>
  </si>
  <si>
    <r>
      <t xml:space="preserve">Hours for which electricity is available from grid at </t>
    </r>
    <r>
      <rPr>
        <i/>
        <sz val="11"/>
        <rFont val="Arial"/>
        <family val="2"/>
      </rPr>
      <t xml:space="preserve">BTSi </t>
    </r>
    <r>
      <rPr>
        <sz val="11"/>
        <rFont val="Arial"/>
        <family val="2"/>
      </rPr>
      <t>during the period</t>
    </r>
    <r>
      <rPr>
        <i/>
        <sz val="11"/>
        <rFont val="Arial"/>
        <family val="2"/>
      </rPr>
      <t xml:space="preserve"> p</t>
    </r>
    <phoneticPr fontId="3"/>
  </si>
  <si>
    <r>
      <t>T</t>
    </r>
    <r>
      <rPr>
        <vertAlign val="subscript"/>
        <sz val="11"/>
        <rFont val="Arial"/>
        <family val="2"/>
      </rPr>
      <t>i,p</t>
    </r>
    <phoneticPr fontId="3"/>
  </si>
  <si>
    <r>
      <t xml:space="preserve">Total hours of operation of </t>
    </r>
    <r>
      <rPr>
        <i/>
        <sz val="11"/>
        <rFont val="Arial"/>
        <family val="2"/>
      </rPr>
      <t>BTSi</t>
    </r>
    <r>
      <rPr>
        <sz val="11"/>
        <rFont val="Arial"/>
        <family val="2"/>
      </rPr>
      <t xml:space="preserve"> during the period</t>
    </r>
    <r>
      <rPr>
        <i/>
        <sz val="11"/>
        <rFont val="Arial"/>
        <family val="2"/>
      </rPr>
      <t xml:space="preserve"> p</t>
    </r>
    <phoneticPr fontId="3"/>
  </si>
  <si>
    <r>
      <t>Total hours of operation of</t>
    </r>
    <r>
      <rPr>
        <i/>
        <sz val="11"/>
        <rFont val="Arial"/>
        <family val="2"/>
      </rPr>
      <t xml:space="preserve"> BTS</t>
    </r>
    <r>
      <rPr>
        <i/>
        <vertAlign val="subscript"/>
        <sz val="11"/>
        <rFont val="Arial"/>
        <family val="2"/>
      </rPr>
      <t xml:space="preserve">i </t>
    </r>
    <r>
      <rPr>
        <sz val="11"/>
        <rFont val="Arial"/>
        <family val="2"/>
      </rPr>
      <t xml:space="preserve">is determined based on the following calculation result:
</t>
    </r>
    <r>
      <rPr>
        <i/>
        <sz val="11"/>
        <rFont val="Arial"/>
        <family val="2"/>
      </rPr>
      <t>T</t>
    </r>
    <r>
      <rPr>
        <i/>
        <vertAlign val="subscript"/>
        <sz val="11"/>
        <rFont val="Arial"/>
        <family val="2"/>
      </rPr>
      <t xml:space="preserve">i,p </t>
    </r>
    <r>
      <rPr>
        <sz val="11"/>
        <rFont val="Arial"/>
        <family val="2"/>
      </rPr>
      <t xml:space="preserve">= </t>
    </r>
    <r>
      <rPr>
        <i/>
        <sz val="11"/>
        <rFont val="Arial"/>
        <family val="2"/>
      </rPr>
      <t>D</t>
    </r>
    <r>
      <rPr>
        <i/>
        <vertAlign val="subscript"/>
        <sz val="11"/>
        <rFont val="Arial"/>
        <family val="2"/>
      </rPr>
      <t xml:space="preserve">i,p </t>
    </r>
    <r>
      <rPr>
        <sz val="11"/>
        <rFont val="Arial"/>
        <family val="2"/>
      </rPr>
      <t>* 24
Where,
D</t>
    </r>
    <r>
      <rPr>
        <vertAlign val="subscript"/>
        <sz val="11"/>
        <rFont val="Arial"/>
        <family val="2"/>
      </rPr>
      <t>i,p</t>
    </r>
    <r>
      <rPr>
        <sz val="11"/>
        <rFont val="Arial"/>
        <family val="2"/>
      </rPr>
      <t xml:space="preserve"> = Days of operation of </t>
    </r>
    <r>
      <rPr>
        <i/>
        <sz val="11"/>
        <rFont val="Arial"/>
        <family val="2"/>
      </rPr>
      <t xml:space="preserve">BTSi </t>
    </r>
    <r>
      <rPr>
        <sz val="11"/>
        <rFont val="Arial"/>
        <family val="2"/>
      </rPr>
      <t xml:space="preserve">during the period </t>
    </r>
    <r>
      <rPr>
        <i/>
        <sz val="11"/>
        <rFont val="Arial"/>
        <family val="2"/>
      </rPr>
      <t xml:space="preserve">p
</t>
    </r>
    <r>
      <rPr>
        <sz val="11"/>
        <rFont val="Arial"/>
        <family val="2"/>
      </rPr>
      <t>D</t>
    </r>
    <r>
      <rPr>
        <vertAlign val="subscript"/>
        <sz val="11"/>
        <rFont val="Arial"/>
        <family val="2"/>
      </rPr>
      <t>i,p</t>
    </r>
    <r>
      <rPr>
        <sz val="11"/>
        <rFont val="Arial"/>
        <family val="2"/>
      </rPr>
      <t xml:space="preserve"> is counted as the actual number of days between starting date (DD/MM/YYYY) and end date (DD/MM/YYYY) of the monitoring period. If there are days on which BTS</t>
    </r>
    <r>
      <rPr>
        <vertAlign val="subscript"/>
        <sz val="11"/>
        <rFont val="Arial"/>
        <family val="2"/>
      </rPr>
      <t>i</t>
    </r>
    <r>
      <rPr>
        <sz val="11"/>
        <rFont val="Arial"/>
        <family val="2"/>
      </rPr>
      <t xml:space="preserve"> is not operating, the number of days should be subtracted from the total number of days monitored.</t>
    </r>
    <phoneticPr fontId="3"/>
  </si>
  <si>
    <r>
      <t>FC</t>
    </r>
    <r>
      <rPr>
        <vertAlign val="subscript"/>
        <sz val="11"/>
        <rFont val="Arial"/>
        <family val="2"/>
      </rPr>
      <t>i,diesel,p</t>
    </r>
    <phoneticPr fontId="3"/>
  </si>
  <si>
    <r>
      <t xml:space="preserve">The quantity of diesel consumed at </t>
    </r>
    <r>
      <rPr>
        <i/>
        <sz val="11"/>
        <rFont val="Arial"/>
        <family val="2"/>
      </rPr>
      <t xml:space="preserve">BTSi </t>
    </r>
    <r>
      <rPr>
        <sz val="11"/>
        <rFont val="Arial"/>
        <family val="2"/>
      </rPr>
      <t xml:space="preserve">during the period </t>
    </r>
    <r>
      <rPr>
        <i/>
        <sz val="11"/>
        <rFont val="Arial"/>
        <family val="2"/>
      </rPr>
      <t>p</t>
    </r>
    <phoneticPr fontId="3"/>
  </si>
  <si>
    <r>
      <t>[Option A]
Diesel consumption is determined by recording the quantity of the filled fuel which is refilled to fill up the tank at the project BTS</t>
    </r>
    <r>
      <rPr>
        <vertAlign val="subscript"/>
        <sz val="11"/>
        <rFont val="Arial"/>
        <family val="2"/>
      </rPr>
      <t>i</t>
    </r>
    <r>
      <rPr>
        <sz val="11"/>
        <rFont val="Arial"/>
        <family val="2"/>
      </rPr>
      <t>. 
[Option B] 
Measured with a flow meter, calibrated according to the national regulation.
For option B, flow meter is replaced or calibrated at an interval following the regulation in the country in which the flow meter is commonly used or according to the manufacturer's recommendation, unless a type approval, manufacturer's specification, or certification issued by an entity accredited under international/national standards for the flow meter has been prepared by the time of installation.</t>
    </r>
    <phoneticPr fontId="3"/>
  </si>
  <si>
    <r>
      <t xml:space="preserve">Table 2: Project-specific parameters to be fixed </t>
    </r>
    <r>
      <rPr>
        <b/>
        <i/>
        <sz val="11"/>
        <color indexed="8"/>
        <rFont val="Arial"/>
        <family val="2"/>
      </rPr>
      <t>ex ante</t>
    </r>
    <phoneticPr fontId="3"/>
  </si>
  <si>
    <r>
      <rPr>
        <sz val="11"/>
        <rFont val="Arial"/>
        <family val="2"/>
      </rPr>
      <t>φ</t>
    </r>
    <r>
      <rPr>
        <vertAlign val="subscript"/>
        <sz val="11"/>
        <rFont val="ＭＳ Ｐゴシック"/>
        <family val="3"/>
        <charset val="128"/>
      </rPr>
      <t>i</t>
    </r>
    <phoneticPr fontId="3"/>
  </si>
  <si>
    <r>
      <t>Design efficiency of diesel generator operated at the project BTS at the time of validation at 25% load to be installed at BTS</t>
    </r>
    <r>
      <rPr>
        <vertAlign val="subscript"/>
        <sz val="11"/>
        <rFont val="Arial"/>
        <family val="2"/>
      </rPr>
      <t xml:space="preserve">i </t>
    </r>
    <phoneticPr fontId="3"/>
  </si>
  <si>
    <r>
      <t>EF</t>
    </r>
    <r>
      <rPr>
        <vertAlign val="subscript"/>
        <sz val="11"/>
        <rFont val="Arial"/>
        <family val="2"/>
      </rPr>
      <t>grid</t>
    </r>
    <phoneticPr fontId="3"/>
  </si>
  <si>
    <r>
      <t>Grid CO</t>
    </r>
    <r>
      <rPr>
        <vertAlign val="subscript"/>
        <sz val="11"/>
        <rFont val="Arial"/>
        <family val="2"/>
      </rPr>
      <t>2</t>
    </r>
    <r>
      <rPr>
        <sz val="11"/>
        <rFont val="Arial"/>
        <family val="2"/>
      </rPr>
      <t xml:space="preserve"> emission factor</t>
    </r>
    <phoneticPr fontId="3"/>
  </si>
  <si>
    <r>
      <t>tCO</t>
    </r>
    <r>
      <rPr>
        <vertAlign val="subscript"/>
        <sz val="11"/>
        <rFont val="Arial"/>
        <family val="2"/>
      </rPr>
      <t>2</t>
    </r>
    <r>
      <rPr>
        <sz val="11"/>
        <rFont val="Arial"/>
        <family val="2"/>
      </rPr>
      <t>/MWh</t>
    </r>
    <phoneticPr fontId="3"/>
  </si>
  <si>
    <r>
      <t>ρ</t>
    </r>
    <r>
      <rPr>
        <vertAlign val="subscript"/>
        <sz val="11"/>
        <rFont val="Arial"/>
        <family val="2"/>
      </rPr>
      <t>diesel</t>
    </r>
    <phoneticPr fontId="3"/>
  </si>
  <si>
    <r>
      <t>NCV</t>
    </r>
    <r>
      <rPr>
        <vertAlign val="subscript"/>
        <sz val="11"/>
        <rFont val="Arial"/>
        <family val="2"/>
      </rPr>
      <t>diesel</t>
    </r>
    <phoneticPr fontId="3"/>
  </si>
  <si>
    <r>
      <t>EF</t>
    </r>
    <r>
      <rPr>
        <vertAlign val="subscript"/>
        <sz val="11"/>
        <rFont val="Arial"/>
        <family val="2"/>
      </rPr>
      <t>diesel</t>
    </r>
    <phoneticPr fontId="3"/>
  </si>
  <si>
    <r>
      <t>Diesel CO</t>
    </r>
    <r>
      <rPr>
        <vertAlign val="subscript"/>
        <sz val="11"/>
        <rFont val="Arial"/>
        <family val="2"/>
      </rPr>
      <t>2</t>
    </r>
    <r>
      <rPr>
        <sz val="11"/>
        <rFont val="Arial"/>
        <family val="2"/>
      </rPr>
      <t xml:space="preserve"> emission factor</t>
    </r>
    <phoneticPr fontId="3"/>
  </si>
  <si>
    <r>
      <t>kgCO</t>
    </r>
    <r>
      <rPr>
        <vertAlign val="subscript"/>
        <sz val="11"/>
        <rFont val="Arial"/>
        <family val="2"/>
      </rPr>
      <t>2</t>
    </r>
    <r>
      <rPr>
        <sz val="11"/>
        <rFont val="Arial"/>
        <family val="2"/>
      </rPr>
      <t>/TJ</t>
    </r>
    <phoneticPr fontId="3"/>
  </si>
  <si>
    <r>
      <t xml:space="preserve">Table3: </t>
    </r>
    <r>
      <rPr>
        <b/>
        <i/>
        <sz val="11"/>
        <color indexed="8"/>
        <rFont val="Arial"/>
        <family val="2"/>
      </rPr>
      <t>Ex-ante</t>
    </r>
    <r>
      <rPr>
        <b/>
        <sz val="11"/>
        <color indexed="8"/>
        <rFont val="Arial"/>
        <family val="2"/>
      </rPr>
      <t xml:space="preserve"> estimation of CO</t>
    </r>
    <r>
      <rPr>
        <b/>
        <vertAlign val="subscript"/>
        <sz val="11"/>
        <color indexed="8"/>
        <rFont val="Arial"/>
        <family val="2"/>
      </rPr>
      <t>2</t>
    </r>
    <r>
      <rPr>
        <b/>
        <sz val="11"/>
        <color indexed="8"/>
        <rFont val="Arial"/>
        <family val="2"/>
      </rPr>
      <t xml:space="preserve"> emission reductions</t>
    </r>
    <phoneticPr fontId="3"/>
  </si>
  <si>
    <r>
      <t>CO</t>
    </r>
    <r>
      <rPr>
        <b/>
        <vertAlign val="subscript"/>
        <sz val="11"/>
        <color indexed="9"/>
        <rFont val="Arial"/>
        <family val="2"/>
      </rPr>
      <t>2</t>
    </r>
    <r>
      <rPr>
        <b/>
        <sz val="11"/>
        <color indexed="9"/>
        <rFont val="Arial"/>
        <family val="2"/>
      </rPr>
      <t xml:space="preserve"> emission reductions</t>
    </r>
    <phoneticPr fontId="3"/>
  </si>
  <si>
    <r>
      <t>tCO</t>
    </r>
    <r>
      <rPr>
        <vertAlign val="subscript"/>
        <sz val="11"/>
        <color theme="1"/>
        <rFont val="Arial"/>
        <family val="2"/>
      </rPr>
      <t>2</t>
    </r>
    <r>
      <rPr>
        <sz val="11"/>
        <color theme="1"/>
        <rFont val="Arial"/>
        <family val="2"/>
      </rPr>
      <t>/p</t>
    </r>
    <phoneticPr fontId="3"/>
  </si>
  <si>
    <r>
      <t xml:space="preserve">Emission reductions during the period </t>
    </r>
    <r>
      <rPr>
        <i/>
        <sz val="11"/>
        <color theme="1"/>
        <rFont val="Arial"/>
        <family val="2"/>
      </rPr>
      <t>p</t>
    </r>
    <phoneticPr fontId="3"/>
  </si>
  <si>
    <r>
      <t>tCO</t>
    </r>
    <r>
      <rPr>
        <vertAlign val="subscript"/>
        <sz val="11"/>
        <color theme="1"/>
        <rFont val="Arial"/>
        <family val="2"/>
      </rPr>
      <t>2</t>
    </r>
    <r>
      <rPr>
        <sz val="11"/>
        <color theme="1"/>
        <rFont val="Arial"/>
        <family val="2"/>
      </rPr>
      <t>/p</t>
    </r>
    <phoneticPr fontId="3"/>
  </si>
  <si>
    <r>
      <t>ER</t>
    </r>
    <r>
      <rPr>
        <vertAlign val="subscript"/>
        <sz val="11"/>
        <color theme="1"/>
        <rFont val="Arial"/>
        <family val="2"/>
      </rPr>
      <t>p</t>
    </r>
    <phoneticPr fontId="3"/>
  </si>
  <si>
    <r>
      <t>NCV</t>
    </r>
    <r>
      <rPr>
        <vertAlign val="subscript"/>
        <sz val="11"/>
        <color indexed="8"/>
        <rFont val="Arial"/>
        <family val="2"/>
      </rPr>
      <t>diesel</t>
    </r>
    <phoneticPr fontId="3"/>
  </si>
  <si>
    <r>
      <t>Diesel CO</t>
    </r>
    <r>
      <rPr>
        <vertAlign val="subscript"/>
        <sz val="11"/>
        <rFont val="Arial"/>
        <family val="2"/>
      </rPr>
      <t>2</t>
    </r>
    <r>
      <rPr>
        <sz val="11"/>
        <rFont val="Arial"/>
        <family val="2"/>
      </rPr>
      <t xml:space="preserve"> emission factor </t>
    </r>
    <phoneticPr fontId="3"/>
  </si>
  <si>
    <r>
      <t>kgCO</t>
    </r>
    <r>
      <rPr>
        <vertAlign val="subscript"/>
        <sz val="11"/>
        <rFont val="Arial"/>
        <family val="2"/>
      </rPr>
      <t>2</t>
    </r>
    <r>
      <rPr>
        <sz val="11"/>
        <rFont val="Arial"/>
        <family val="2"/>
      </rPr>
      <t>/TJ</t>
    </r>
    <phoneticPr fontId="3"/>
  </si>
  <si>
    <r>
      <t>EF</t>
    </r>
    <r>
      <rPr>
        <vertAlign val="subscript"/>
        <sz val="11"/>
        <color indexed="8"/>
        <rFont val="Arial"/>
        <family val="2"/>
      </rPr>
      <t>diesel</t>
    </r>
    <phoneticPr fontId="3"/>
  </si>
  <si>
    <r>
      <t xml:space="preserve">Reference emissions during the period </t>
    </r>
    <r>
      <rPr>
        <i/>
        <sz val="11"/>
        <color theme="1"/>
        <rFont val="Arial"/>
        <family val="2"/>
      </rPr>
      <t>p</t>
    </r>
    <phoneticPr fontId="3"/>
  </si>
  <si>
    <r>
      <t>RE</t>
    </r>
    <r>
      <rPr>
        <vertAlign val="subscript"/>
        <sz val="11"/>
        <color theme="1"/>
        <rFont val="Arial"/>
        <family val="2"/>
      </rPr>
      <t>p</t>
    </r>
    <phoneticPr fontId="3"/>
  </si>
  <si>
    <r>
      <t xml:space="preserve">Total electricity consumption at </t>
    </r>
    <r>
      <rPr>
        <i/>
        <sz val="11"/>
        <color indexed="8"/>
        <rFont val="Arial"/>
        <family val="2"/>
      </rPr>
      <t xml:space="preserve">BTSi </t>
    </r>
    <r>
      <rPr>
        <sz val="11"/>
        <color indexed="8"/>
        <rFont val="Arial"/>
        <family val="2"/>
      </rPr>
      <t xml:space="preserve">during the period </t>
    </r>
    <r>
      <rPr>
        <i/>
        <sz val="11"/>
        <color indexed="8"/>
        <rFont val="Arial"/>
        <family val="2"/>
      </rPr>
      <t>p</t>
    </r>
    <phoneticPr fontId="3"/>
  </si>
  <si>
    <r>
      <t>EC</t>
    </r>
    <r>
      <rPr>
        <vertAlign val="subscript"/>
        <sz val="11"/>
        <color theme="1"/>
        <rFont val="Arial"/>
        <family val="2"/>
      </rPr>
      <t>i,p</t>
    </r>
    <phoneticPr fontId="3"/>
  </si>
  <si>
    <r>
      <t xml:space="preserve">The amount of grid electricity consumed at </t>
    </r>
    <r>
      <rPr>
        <i/>
        <sz val="11"/>
        <color indexed="8"/>
        <rFont val="Arial"/>
        <family val="2"/>
      </rPr>
      <t xml:space="preserve">BTSi </t>
    </r>
    <r>
      <rPr>
        <sz val="11"/>
        <color indexed="8"/>
        <rFont val="Arial"/>
        <family val="2"/>
      </rPr>
      <t xml:space="preserve">during the period </t>
    </r>
    <r>
      <rPr>
        <i/>
        <sz val="11"/>
        <color indexed="8"/>
        <rFont val="Arial"/>
        <family val="2"/>
      </rPr>
      <t>p</t>
    </r>
    <phoneticPr fontId="3"/>
  </si>
  <si>
    <r>
      <t>EC</t>
    </r>
    <r>
      <rPr>
        <vertAlign val="subscript"/>
        <sz val="11"/>
        <color theme="1"/>
        <rFont val="Arial"/>
        <family val="2"/>
      </rPr>
      <t>i,grid,p</t>
    </r>
    <phoneticPr fontId="3"/>
  </si>
  <si>
    <r>
      <t>The amount of electricity generated by the project diesel generator at</t>
    </r>
    <r>
      <rPr>
        <i/>
        <sz val="11"/>
        <color indexed="8"/>
        <rFont val="Arial"/>
        <family val="2"/>
      </rPr>
      <t xml:space="preserve"> BTSi </t>
    </r>
    <r>
      <rPr>
        <sz val="11"/>
        <color indexed="8"/>
        <rFont val="Arial"/>
        <family val="2"/>
      </rPr>
      <t>during the period</t>
    </r>
    <r>
      <rPr>
        <i/>
        <sz val="11"/>
        <color indexed="8"/>
        <rFont val="Arial"/>
        <family val="2"/>
      </rPr>
      <t xml:space="preserve"> p</t>
    </r>
    <phoneticPr fontId="3"/>
  </si>
  <si>
    <r>
      <t>EC</t>
    </r>
    <r>
      <rPr>
        <vertAlign val="subscript"/>
        <sz val="11"/>
        <color theme="1"/>
        <rFont val="Arial"/>
        <family val="2"/>
      </rPr>
      <t>i,diesel,p</t>
    </r>
    <phoneticPr fontId="3"/>
  </si>
  <si>
    <r>
      <t xml:space="preserve">The amount of electricity generated by the project solar PV system at </t>
    </r>
    <r>
      <rPr>
        <i/>
        <sz val="11"/>
        <color indexed="8"/>
        <rFont val="Arial"/>
        <family val="2"/>
      </rPr>
      <t>BTSi</t>
    </r>
    <r>
      <rPr>
        <sz val="11"/>
        <color indexed="8"/>
        <rFont val="Arial"/>
        <family val="2"/>
      </rPr>
      <t xml:space="preserve"> during the period</t>
    </r>
    <r>
      <rPr>
        <i/>
        <sz val="11"/>
        <color indexed="8"/>
        <rFont val="Arial"/>
        <family val="2"/>
      </rPr>
      <t xml:space="preserve"> p</t>
    </r>
    <phoneticPr fontId="3"/>
  </si>
  <si>
    <r>
      <t>EC</t>
    </r>
    <r>
      <rPr>
        <vertAlign val="subscript"/>
        <sz val="11"/>
        <color theme="1"/>
        <rFont val="Arial"/>
        <family val="2"/>
      </rPr>
      <t>i,solar,p</t>
    </r>
    <phoneticPr fontId="3"/>
  </si>
  <si>
    <r>
      <t xml:space="preserve">Hours for which electricity is available from grid at </t>
    </r>
    <r>
      <rPr>
        <i/>
        <sz val="11"/>
        <color indexed="8"/>
        <rFont val="Arial"/>
        <family val="2"/>
      </rPr>
      <t>BTSi</t>
    </r>
    <r>
      <rPr>
        <sz val="11"/>
        <color indexed="8"/>
        <rFont val="Arial"/>
        <family val="2"/>
      </rPr>
      <t xml:space="preserve"> during the period </t>
    </r>
    <r>
      <rPr>
        <i/>
        <sz val="11"/>
        <color indexed="8"/>
        <rFont val="Arial"/>
        <family val="2"/>
      </rPr>
      <t>p</t>
    </r>
    <phoneticPr fontId="3"/>
  </si>
  <si>
    <r>
      <t xml:space="preserve">Total hours of operation of </t>
    </r>
    <r>
      <rPr>
        <i/>
        <sz val="11"/>
        <color indexed="8"/>
        <rFont val="Arial"/>
        <family val="2"/>
      </rPr>
      <t xml:space="preserve">BTSi </t>
    </r>
    <r>
      <rPr>
        <sz val="11"/>
        <color indexed="8"/>
        <rFont val="Arial"/>
        <family val="2"/>
      </rPr>
      <t>during the period</t>
    </r>
    <r>
      <rPr>
        <i/>
        <sz val="11"/>
        <color indexed="8"/>
        <rFont val="Arial"/>
        <family val="2"/>
      </rPr>
      <t xml:space="preserve"> p </t>
    </r>
    <phoneticPr fontId="3"/>
  </si>
  <si>
    <r>
      <t>T</t>
    </r>
    <r>
      <rPr>
        <vertAlign val="subscript"/>
        <sz val="11"/>
        <color theme="1"/>
        <rFont val="Arial"/>
        <family val="2"/>
      </rPr>
      <t>i,p</t>
    </r>
    <phoneticPr fontId="3"/>
  </si>
  <si>
    <r>
      <t>Grid CO</t>
    </r>
    <r>
      <rPr>
        <vertAlign val="subscript"/>
        <sz val="11"/>
        <color indexed="8"/>
        <rFont val="Arial"/>
        <family val="2"/>
      </rPr>
      <t>2</t>
    </r>
    <r>
      <rPr>
        <sz val="11"/>
        <color indexed="8"/>
        <rFont val="Arial"/>
        <family val="2"/>
      </rPr>
      <t xml:space="preserve"> emission factor</t>
    </r>
    <phoneticPr fontId="3"/>
  </si>
  <si>
    <r>
      <t>tCO</t>
    </r>
    <r>
      <rPr>
        <vertAlign val="subscript"/>
        <sz val="11"/>
        <color theme="1"/>
        <rFont val="Arial"/>
        <family val="2"/>
      </rPr>
      <t>2</t>
    </r>
    <r>
      <rPr>
        <sz val="11"/>
        <color theme="1"/>
        <rFont val="Arial"/>
        <family val="2"/>
      </rPr>
      <t>/MWh</t>
    </r>
    <phoneticPr fontId="3"/>
  </si>
  <si>
    <r>
      <t>EF</t>
    </r>
    <r>
      <rPr>
        <vertAlign val="subscript"/>
        <sz val="11"/>
        <color theme="1"/>
        <rFont val="Arial"/>
        <family val="2"/>
      </rPr>
      <t>grid</t>
    </r>
    <phoneticPr fontId="3"/>
  </si>
  <si>
    <r>
      <t>φ</t>
    </r>
    <r>
      <rPr>
        <vertAlign val="subscript"/>
        <sz val="11"/>
        <color theme="1"/>
        <rFont val="Arial"/>
        <family val="2"/>
      </rPr>
      <t>i</t>
    </r>
    <phoneticPr fontId="3"/>
  </si>
  <si>
    <r>
      <t>ρ</t>
    </r>
    <r>
      <rPr>
        <vertAlign val="subscript"/>
        <sz val="11"/>
        <color theme="1"/>
        <rFont val="Arial"/>
        <family val="2"/>
      </rPr>
      <t>diesel</t>
    </r>
    <phoneticPr fontId="3"/>
  </si>
  <si>
    <r>
      <t xml:space="preserve">Project emissions during the period </t>
    </r>
    <r>
      <rPr>
        <i/>
        <sz val="11"/>
        <color theme="1"/>
        <rFont val="Arial"/>
        <family val="2"/>
      </rPr>
      <t>p</t>
    </r>
    <phoneticPr fontId="3"/>
  </si>
  <si>
    <r>
      <t>tCO</t>
    </r>
    <r>
      <rPr>
        <vertAlign val="subscript"/>
        <sz val="11"/>
        <color theme="1"/>
        <rFont val="Arial"/>
        <family val="2"/>
      </rPr>
      <t>2</t>
    </r>
    <r>
      <rPr>
        <sz val="11"/>
        <color theme="1"/>
        <rFont val="Arial"/>
        <family val="2"/>
      </rPr>
      <t>/p</t>
    </r>
    <phoneticPr fontId="3"/>
  </si>
  <si>
    <r>
      <t>PE</t>
    </r>
    <r>
      <rPr>
        <vertAlign val="subscript"/>
        <sz val="11"/>
        <color theme="1"/>
        <rFont val="Arial"/>
        <family val="2"/>
      </rPr>
      <t>p</t>
    </r>
    <phoneticPr fontId="3"/>
  </si>
  <si>
    <r>
      <t xml:space="preserve">The amount of grid electricity consumed at </t>
    </r>
    <r>
      <rPr>
        <i/>
        <sz val="11"/>
        <color indexed="8"/>
        <rFont val="Arial"/>
        <family val="2"/>
      </rPr>
      <t>BTS</t>
    </r>
    <r>
      <rPr>
        <i/>
        <vertAlign val="subscript"/>
        <sz val="11"/>
        <color indexed="8"/>
        <rFont val="Arial"/>
        <family val="2"/>
      </rPr>
      <t>i</t>
    </r>
    <r>
      <rPr>
        <sz val="11"/>
        <color indexed="8"/>
        <rFont val="Arial"/>
        <family val="2"/>
      </rPr>
      <t xml:space="preserve"> during the period</t>
    </r>
    <r>
      <rPr>
        <i/>
        <sz val="11"/>
        <color indexed="8"/>
        <rFont val="Arial"/>
        <family val="2"/>
      </rPr>
      <t xml:space="preserve"> p</t>
    </r>
    <phoneticPr fontId="3"/>
  </si>
  <si>
    <r>
      <t xml:space="preserve">The quantity of diesel consumed at </t>
    </r>
    <r>
      <rPr>
        <i/>
        <sz val="11"/>
        <color indexed="8"/>
        <rFont val="Arial"/>
        <family val="2"/>
      </rPr>
      <t>BTS</t>
    </r>
    <r>
      <rPr>
        <i/>
        <vertAlign val="subscript"/>
        <sz val="11"/>
        <color indexed="8"/>
        <rFont val="Arial"/>
        <family val="2"/>
      </rPr>
      <t xml:space="preserve">i </t>
    </r>
    <r>
      <rPr>
        <sz val="11"/>
        <color indexed="8"/>
        <rFont val="Arial"/>
        <family val="2"/>
      </rPr>
      <t xml:space="preserve">during the period </t>
    </r>
    <r>
      <rPr>
        <i/>
        <sz val="11"/>
        <color indexed="8"/>
        <rFont val="Arial"/>
        <family val="2"/>
      </rPr>
      <t>p</t>
    </r>
    <phoneticPr fontId="3"/>
  </si>
  <si>
    <r>
      <t>FC</t>
    </r>
    <r>
      <rPr>
        <vertAlign val="subscript"/>
        <sz val="11"/>
        <color indexed="8"/>
        <rFont val="Arial"/>
        <family val="2"/>
      </rPr>
      <t>i,diesel,p</t>
    </r>
    <phoneticPr fontId="3"/>
  </si>
  <si>
    <r>
      <t>Diesel CO</t>
    </r>
    <r>
      <rPr>
        <vertAlign val="subscript"/>
        <sz val="11"/>
        <color indexed="8"/>
        <rFont val="Arial"/>
        <family val="2"/>
      </rPr>
      <t xml:space="preserve">2 </t>
    </r>
    <r>
      <rPr>
        <sz val="11"/>
        <color indexed="8"/>
        <rFont val="Arial"/>
        <family val="2"/>
      </rPr>
      <t xml:space="preserve">emission factor </t>
    </r>
    <phoneticPr fontId="3"/>
  </si>
  <si>
    <r>
      <t>kgCO</t>
    </r>
    <r>
      <rPr>
        <vertAlign val="subscript"/>
        <sz val="11"/>
        <color indexed="8"/>
        <rFont val="Arial"/>
        <family val="2"/>
      </rPr>
      <t>2</t>
    </r>
    <r>
      <rPr>
        <sz val="11"/>
        <color indexed="8"/>
        <rFont val="Arial"/>
        <family val="2"/>
      </rPr>
      <t>/TJ</t>
    </r>
    <phoneticPr fontId="3"/>
  </si>
  <si>
    <t>Based on public data which is measured by entities other than the project participants (Data used: publicly recognized data such as statistical data and specifications)</t>
    <phoneticPr fontId="3"/>
  </si>
  <si>
    <t>Based on the amount of transaction which is measured directly using measuring equipments (Data used: commercial evidence such as invoices)</t>
    <phoneticPr fontId="3"/>
  </si>
  <si>
    <t>Based on the actual measurement using measuring equipments (Data used: measured values)</t>
    <phoneticPr fontId="3"/>
  </si>
  <si>
    <r>
      <t>Measuring equipment is installed to measure grid electricity consumption at project BTS</t>
    </r>
    <r>
      <rPr>
        <vertAlign val="subscript"/>
        <sz val="11"/>
        <rFont val="Arial"/>
        <family val="2"/>
      </rPr>
      <t>i</t>
    </r>
    <r>
      <rPr>
        <sz val="11"/>
        <rFont val="Arial"/>
        <family val="2"/>
      </rPr>
      <t>.
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t>
    </r>
    <phoneticPr fontId="3"/>
  </si>
  <si>
    <t>Measuring equipment is installed to measure electricity generated by the project diesel generator at project BTSi.
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t>
    <phoneticPr fontId="3"/>
  </si>
  <si>
    <t>Measuring equipment is installed to measure electricity generated by solar PV system at project BTSi.
The measuring equipment is replaced or calibrated at an interval following the regulations in the country in which the measuring equipment is commonly used or according to the manufacturer's recommendation, unless a type approval, manufacturer's specification, or certification issued by an entity accredited under international/national standards for the measuring equipment has been prepared by the time of installation.</t>
    <phoneticPr fontId="3"/>
  </si>
  <si>
    <t>Sensor logger is installed to measure hours for which of electricity is available from grid.
The sensor is replaced or calibrated at an interval following the regulations in the country in which the sensor is commonly used or according to the manufacturer's recommendation, unless a type approval, manufacturer's specification, or certification issued by an entity accredited under international/national standards for the sensor has been prepared by the time of installation.</t>
    <phoneticPr fontId="3"/>
  </si>
  <si>
    <t>monitored data</t>
    <phoneticPr fontId="3"/>
  </si>
  <si>
    <t>τi,p</t>
    <phoneticPr fontId="3"/>
  </si>
  <si>
    <r>
      <t xml:space="preserve">Design efficiency of diesel generator operated at the project BTS at the time of validation at 25% load to be installed at </t>
    </r>
    <r>
      <rPr>
        <i/>
        <sz val="11"/>
        <rFont val="Arial"/>
        <family val="2"/>
      </rPr>
      <t>BTSi</t>
    </r>
    <phoneticPr fontId="3"/>
  </si>
  <si>
    <t>Monitoring Structure Sheet [Attachment to Project Design Document]</t>
    <phoneticPr fontId="3"/>
  </si>
  <si>
    <t>Responsible personnel</t>
  </si>
  <si>
    <t>Role</t>
    <phoneticPr fontId="3"/>
  </si>
  <si>
    <t>Monitoring Report Sheet (Input Sheet) [For Verification]</t>
  </si>
  <si>
    <t>Monitoring Report Sheet (Calculation Process Sheet) [For Verification]</t>
    <phoneticPr fontId="3"/>
  </si>
  <si>
    <r>
      <t xml:space="preserve">Table 1: Parameters monitored </t>
    </r>
    <r>
      <rPr>
        <b/>
        <i/>
        <sz val="11"/>
        <color indexed="8"/>
        <rFont val="Arial"/>
        <family val="2"/>
      </rPr>
      <t>ex post</t>
    </r>
    <phoneticPr fontId="3"/>
  </si>
  <si>
    <r>
      <t xml:space="preserve">Table 2: Project-specific parameters fixed </t>
    </r>
    <r>
      <rPr>
        <b/>
        <i/>
        <sz val="11"/>
        <color indexed="8"/>
        <rFont val="Arial"/>
        <family val="2"/>
      </rPr>
      <t>ex ante</t>
    </r>
    <phoneticPr fontId="3"/>
  </si>
  <si>
    <r>
      <t xml:space="preserve">Table3: </t>
    </r>
    <r>
      <rPr>
        <b/>
        <i/>
        <sz val="11"/>
        <color indexed="8"/>
        <rFont val="Arial"/>
        <family val="2"/>
      </rPr>
      <t>Ex-post</t>
    </r>
    <r>
      <rPr>
        <b/>
        <sz val="11"/>
        <color indexed="8"/>
        <rFont val="Arial"/>
        <family val="2"/>
      </rPr>
      <t xml:space="preserve"> calculation of CO</t>
    </r>
    <r>
      <rPr>
        <b/>
        <vertAlign val="subscript"/>
        <sz val="11"/>
        <color indexed="8"/>
        <rFont val="Arial"/>
        <family val="2"/>
      </rPr>
      <t>2</t>
    </r>
    <r>
      <rPr>
        <b/>
        <sz val="11"/>
        <color indexed="8"/>
        <rFont val="Arial"/>
        <family val="2"/>
      </rPr>
      <t xml:space="preserve"> emission reductions</t>
    </r>
    <phoneticPr fontId="3"/>
  </si>
  <si>
    <t>Monitoring period</t>
  </si>
  <si>
    <t>(k)</t>
    <phoneticPr fontId="3"/>
  </si>
  <si>
    <r>
      <t>EF</t>
    </r>
    <r>
      <rPr>
        <vertAlign val="subscript"/>
        <sz val="11"/>
        <rFont val="Arial"/>
        <family val="2"/>
      </rPr>
      <t>diesel</t>
    </r>
    <phoneticPr fontId="3"/>
  </si>
  <si>
    <r>
      <rPr>
        <sz val="11"/>
        <rFont val="Arial"/>
        <family val="2"/>
      </rPr>
      <t>φ</t>
    </r>
    <r>
      <rPr>
        <vertAlign val="subscript"/>
        <sz val="11"/>
        <rFont val="ＭＳ Ｐゴシック"/>
        <family val="3"/>
        <charset val="128"/>
      </rPr>
      <t>i</t>
    </r>
    <phoneticPr fontId="3"/>
  </si>
  <si>
    <r>
      <t>EF</t>
    </r>
    <r>
      <rPr>
        <vertAlign val="subscript"/>
        <sz val="11"/>
        <rFont val="Arial"/>
        <family val="2"/>
      </rPr>
      <t>grid</t>
    </r>
    <phoneticPr fontId="3"/>
  </si>
  <si>
    <r>
      <t>ρ</t>
    </r>
    <r>
      <rPr>
        <vertAlign val="subscript"/>
        <sz val="11"/>
        <rFont val="Arial"/>
        <family val="2"/>
      </rPr>
      <t>diesel</t>
    </r>
    <phoneticPr fontId="3"/>
  </si>
  <si>
    <r>
      <t>NCV</t>
    </r>
    <r>
      <rPr>
        <vertAlign val="subscript"/>
        <sz val="11"/>
        <rFont val="Arial"/>
        <family val="2"/>
      </rPr>
      <t>diesel</t>
    </r>
    <phoneticPr fontId="3"/>
  </si>
  <si>
    <t>(a)</t>
    <phoneticPr fontId="3"/>
  </si>
  <si>
    <t>Parameters</t>
    <phoneticPr fontId="3"/>
  </si>
  <si>
    <t>Monitoring Period</t>
    <phoneticPr fontId="27"/>
  </si>
  <si>
    <t>Monitored Values</t>
    <phoneticPr fontId="3"/>
  </si>
  <si>
    <t>No.</t>
    <phoneticPr fontId="27"/>
  </si>
  <si>
    <t>Site Name</t>
    <phoneticPr fontId="27"/>
  </si>
  <si>
    <t>Pulau Putri</t>
    <phoneticPr fontId="27"/>
  </si>
  <si>
    <t>Pulau Pantara</t>
    <phoneticPr fontId="27"/>
  </si>
  <si>
    <t>Gunung Kramaian</t>
    <phoneticPr fontId="27"/>
  </si>
  <si>
    <t>Perdau</t>
    <phoneticPr fontId="27"/>
  </si>
  <si>
    <t>Matamanis</t>
    <phoneticPr fontId="27"/>
  </si>
  <si>
    <t>Sei Mayang</t>
    <phoneticPr fontId="27"/>
  </si>
  <si>
    <t>Muara Lesan</t>
    <phoneticPr fontId="27"/>
  </si>
  <si>
    <t>Kota Bangun Empat</t>
    <phoneticPr fontId="27"/>
  </si>
  <si>
    <t>Gunung Kuku</t>
    <phoneticPr fontId="27"/>
  </si>
  <si>
    <t>Pulau Galang Baru</t>
    <phoneticPr fontId="27"/>
  </si>
  <si>
    <t>Pantai Pasir Panjang</t>
    <phoneticPr fontId="27"/>
  </si>
  <si>
    <t>Galang Baru Tengah</t>
    <phoneticPr fontId="27"/>
  </si>
  <si>
    <t>Sungsang</t>
    <phoneticPr fontId="27"/>
  </si>
  <si>
    <t>Karanganyar2</t>
    <phoneticPr fontId="27"/>
  </si>
  <si>
    <t>Bukit Barapung</t>
    <phoneticPr fontId="27"/>
  </si>
  <si>
    <t>HUT Tanah Merah</t>
    <phoneticPr fontId="27"/>
  </si>
  <si>
    <t>Tirta Agung Mangsang</t>
    <phoneticPr fontId="27"/>
  </si>
  <si>
    <t>Gunung Sari Kampar</t>
    <phoneticPr fontId="27"/>
  </si>
  <si>
    <t>Kulim2</t>
    <phoneticPr fontId="27"/>
  </si>
  <si>
    <t>Sukamakmur Kampar Kiri</t>
    <phoneticPr fontId="27"/>
  </si>
  <si>
    <t>Total</t>
    <phoneticPr fontId="24"/>
  </si>
  <si>
    <t>Poor grid</t>
    <phoneticPr fontId="24"/>
  </si>
  <si>
    <t>Off grid</t>
    <phoneticPr fontId="24"/>
  </si>
  <si>
    <r>
      <t>Estimated Reference Emissions (tCO</t>
    </r>
    <r>
      <rPr>
        <vertAlign val="subscript"/>
        <sz val="11"/>
        <color theme="1"/>
        <rFont val="Arial  "/>
        <family val="2"/>
      </rPr>
      <t>2</t>
    </r>
    <r>
      <rPr>
        <sz val="11"/>
        <color theme="1"/>
        <rFont val="Arial  "/>
        <family val="2"/>
      </rPr>
      <t>/p)</t>
    </r>
    <phoneticPr fontId="24"/>
  </si>
  <si>
    <r>
      <t>Estimated Project Emissions (tCO</t>
    </r>
    <r>
      <rPr>
        <vertAlign val="subscript"/>
        <sz val="11"/>
        <color theme="1"/>
        <rFont val="Arial  "/>
        <family val="2"/>
      </rPr>
      <t>2</t>
    </r>
    <r>
      <rPr>
        <sz val="11"/>
        <color theme="1"/>
        <rFont val="Arial  "/>
        <family val="2"/>
      </rPr>
      <t>/p)</t>
    </r>
    <phoneticPr fontId="24"/>
  </si>
  <si>
    <r>
      <t>Estimated Emission Reduction</t>
    </r>
    <r>
      <rPr>
        <sz val="11"/>
        <color theme="1"/>
        <rFont val="Arial  "/>
        <family val="2"/>
      </rPr>
      <t xml:space="preserve"> (tCO</t>
    </r>
    <r>
      <rPr>
        <vertAlign val="subscript"/>
        <sz val="11"/>
        <color theme="1"/>
        <rFont val="Arial  "/>
        <family val="2"/>
      </rPr>
      <t>2</t>
    </r>
    <r>
      <rPr>
        <sz val="11"/>
        <color theme="1"/>
        <rFont val="Arial  "/>
        <family val="2"/>
      </rPr>
      <t>/p)</t>
    </r>
    <phoneticPr fontId="27"/>
  </si>
  <si>
    <t xml:space="preserve">Summary </t>
    <phoneticPr fontId="24"/>
  </si>
  <si>
    <t>Grid Type</t>
    <phoneticPr fontId="24"/>
  </si>
  <si>
    <t>Project Manager</t>
  </si>
  <si>
    <t>Data Monitoring Manager</t>
  </si>
  <si>
    <t>System Implementation Manager (based in Japan)</t>
  </si>
  <si>
    <t>Responsible for installation of monitiroing equipment, data collection and storage procedure, calibrations.</t>
  </si>
  <si>
    <t>Facility Manager and Engineer (based in Jakarta, Indonesia)</t>
  </si>
  <si>
    <t>BTS owner, and Manager (based in Jakarta, Indonesia)</t>
  </si>
  <si>
    <t>Responsible for final check of monitoring results and project implemetation</t>
    <phoneticPr fontId="24"/>
  </si>
  <si>
    <t>Responsible for collecting and compiling monitored data (except diesel consumption) to be reported to Data Monitoring Manager and checking any defect of installed equipment, including monitoring equipment to be reported to System Implementation Manager.</t>
    <phoneticPr fontId="24"/>
  </si>
  <si>
    <t>Responsible for  BTS facility, and for collecting, recording and compiling diesel consumption data to be reported to Data Monitoring Manager and checking any defect of installed equipment, including monitoring equipment to be reported to Facility Manager.</t>
    <phoneticPr fontId="24"/>
  </si>
  <si>
    <t>Responsible for preparing monitoring report, approving the recorded data and archived data, and training of monitoring personnel.</t>
  </si>
  <si>
    <t>Responsible for preparing monitoring report, approving the recorded data and archived data, and training of monitoring personnel.</t>
    <phoneticPr fontId="24"/>
  </si>
  <si>
    <t>Responsible for preparing monitoring report, approving the recorded data and archived data, and training of monitoring personnel.</t>
    <phoneticPr fontId="24"/>
  </si>
  <si>
    <t xml:space="preserve">Sensor logger is installed to measure hours for which of electricity is available from grid.
The data monitored is kept and archived electronically for two years after the final issuance of credits.
</t>
    <phoneticPr fontId="3"/>
  </si>
  <si>
    <r>
      <t>Total hours of operation of</t>
    </r>
    <r>
      <rPr>
        <i/>
        <sz val="11"/>
        <rFont val="Arial"/>
        <family val="2"/>
      </rPr>
      <t xml:space="preserve"> BTS</t>
    </r>
    <r>
      <rPr>
        <i/>
        <vertAlign val="subscript"/>
        <sz val="11"/>
        <rFont val="Arial"/>
        <family val="2"/>
      </rPr>
      <t xml:space="preserve">i </t>
    </r>
    <r>
      <rPr>
        <sz val="11"/>
        <rFont val="Arial"/>
        <family val="2"/>
      </rPr>
      <t xml:space="preserve">is determined based on the following calculation result:
</t>
    </r>
    <r>
      <rPr>
        <i/>
        <sz val="11"/>
        <rFont val="Arial"/>
        <family val="2"/>
      </rPr>
      <t>T</t>
    </r>
    <r>
      <rPr>
        <i/>
        <vertAlign val="subscript"/>
        <sz val="11"/>
        <rFont val="Arial"/>
        <family val="2"/>
      </rPr>
      <t xml:space="preserve">i,p </t>
    </r>
    <r>
      <rPr>
        <sz val="11"/>
        <rFont val="Arial"/>
        <family val="2"/>
      </rPr>
      <t xml:space="preserve">= </t>
    </r>
    <r>
      <rPr>
        <i/>
        <sz val="11"/>
        <rFont val="Arial"/>
        <family val="2"/>
      </rPr>
      <t>D</t>
    </r>
    <r>
      <rPr>
        <i/>
        <vertAlign val="subscript"/>
        <sz val="11"/>
        <rFont val="Arial"/>
        <family val="2"/>
      </rPr>
      <t xml:space="preserve">i,p </t>
    </r>
    <r>
      <rPr>
        <sz val="11"/>
        <rFont val="Arial"/>
        <family val="2"/>
      </rPr>
      <t>* 24
Where,
D</t>
    </r>
    <r>
      <rPr>
        <vertAlign val="subscript"/>
        <sz val="11"/>
        <rFont val="Arial"/>
        <family val="2"/>
      </rPr>
      <t>i,p</t>
    </r>
    <r>
      <rPr>
        <sz val="11"/>
        <rFont val="Arial"/>
        <family val="2"/>
      </rPr>
      <t xml:space="preserve"> = Days of operation of </t>
    </r>
    <r>
      <rPr>
        <i/>
        <sz val="11"/>
        <rFont val="Arial"/>
        <family val="2"/>
      </rPr>
      <t xml:space="preserve">BTSi </t>
    </r>
    <r>
      <rPr>
        <sz val="11"/>
        <rFont val="Arial"/>
        <family val="2"/>
      </rPr>
      <t xml:space="preserve">during the period </t>
    </r>
    <r>
      <rPr>
        <i/>
        <sz val="11"/>
        <rFont val="Arial"/>
        <family val="2"/>
      </rPr>
      <t xml:space="preserve">p
</t>
    </r>
    <r>
      <rPr>
        <sz val="11"/>
        <rFont val="Arial"/>
        <family val="2"/>
      </rPr>
      <t>D</t>
    </r>
    <r>
      <rPr>
        <vertAlign val="subscript"/>
        <sz val="11"/>
        <rFont val="Arial"/>
        <family val="2"/>
      </rPr>
      <t>i,p</t>
    </r>
    <r>
      <rPr>
        <sz val="11"/>
        <rFont val="Arial"/>
        <family val="2"/>
      </rPr>
      <t xml:space="preserve"> is counted as the actual number of days between starting date (DD/MM/YYYY) and end date (DD/MM/YYYY) of the monitoring period. If there are days on which BTS</t>
    </r>
    <r>
      <rPr>
        <vertAlign val="subscript"/>
        <sz val="11"/>
        <rFont val="Arial"/>
        <family val="2"/>
      </rPr>
      <t>i</t>
    </r>
    <r>
      <rPr>
        <sz val="11"/>
        <rFont val="Arial"/>
        <family val="2"/>
      </rPr>
      <t xml:space="preserve"> is not operating, the number of days should be subtracted from the total number of days monitored.
The data monitored is kept and archived electronically for two years after the final issuance of credits.
</t>
    </r>
    <phoneticPr fontId="3"/>
  </si>
  <si>
    <r>
      <t xml:space="preserve">
Diesel consumption is determined by recording the quantity of the filled fuel which is refilled to fill up the tank at the project BTS</t>
    </r>
    <r>
      <rPr>
        <vertAlign val="subscript"/>
        <sz val="11"/>
        <rFont val="Arial"/>
        <family val="2"/>
      </rPr>
      <t>i</t>
    </r>
    <r>
      <rPr>
        <sz val="11"/>
        <rFont val="Arial"/>
        <family val="2"/>
      </rPr>
      <t xml:space="preserve">. 
The data monitored is kept and archived electronically for two years after the final issuance of credits.
</t>
    </r>
    <phoneticPr fontId="3"/>
  </si>
  <si>
    <t xml:space="preserve">
Recorded at every filling time </t>
    <phoneticPr fontId="3"/>
  </si>
  <si>
    <r>
      <t>Measuring equipment is installed to measure grid electricity consumption at project BTS</t>
    </r>
    <r>
      <rPr>
        <vertAlign val="subscript"/>
        <sz val="11"/>
        <rFont val="Arial"/>
        <family val="2"/>
      </rPr>
      <t>i</t>
    </r>
    <r>
      <rPr>
        <sz val="11"/>
        <rFont val="Arial"/>
        <family val="2"/>
      </rPr>
      <t xml:space="preserve">.
The manufacturer's specification for the measuring equipment has been prepared by the time of installation.
The data monitored is kept and archived electronically for two years after the final issuance of credits.
</t>
    </r>
    <phoneticPr fontId="3"/>
  </si>
  <si>
    <r>
      <t>Measuring equipment is installed to measure electricity generated by the project diesel generator at  project BTS</t>
    </r>
    <r>
      <rPr>
        <vertAlign val="subscript"/>
        <sz val="11"/>
        <rFont val="Arial"/>
        <family val="2"/>
      </rPr>
      <t>i</t>
    </r>
    <r>
      <rPr>
        <sz val="11"/>
        <rFont val="Arial"/>
        <family val="2"/>
      </rPr>
      <t xml:space="preserve">.
The manufacturer's specification for the measuring equipment has been prepared by the time of installation.
The data monitored is kept and archived electronically for two years after the final issuance of credits.
</t>
    </r>
    <phoneticPr fontId="3"/>
  </si>
  <si>
    <t xml:space="preserve">Measuring equipment is installed to measure electricity generated by solar PV system at project BTSi.
The manufacturer's specification for the measuring equipment has been prepared by the time of installation.
The data monitored is kept and archived electronically for two years after the final issuance of credits.
</t>
    <phoneticPr fontId="3"/>
  </si>
  <si>
    <t>Reference Number: ID016</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</si>
</sst>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13">
    <numFmt numFmtId="176" formatCode="#,##0_ ;[Red]\-#,##0\ "/>
    <numFmt numFmtId="177" formatCode="0.000_ "/>
    <numFmt numFmtId="178" formatCode="#,##0_ "/>
    <numFmt numFmtId="179" formatCode="#,##0_);[Red]\(#,##0\)"/>
    <numFmt numFmtId="180" formatCode="#,##0.0_);[Red]\(#,##0.0\)"/>
    <numFmt numFmtId="181" formatCode="#,##0.0_ "/>
    <numFmt numFmtId="182" formatCode="#,##0.000_ ;[Red]\-#,##0.000\ "/>
    <numFmt numFmtId="183" formatCode="0.00_);[Red]\(0.00\)"/>
    <numFmt numFmtId="184" formatCode="#,##0.000_);[Red]\(#,##0.000\)"/>
    <numFmt numFmtId="185" formatCode="#,##0.0_ ;[Red]\-#,##0.0\ "/>
    <numFmt numFmtId="186" formatCode="#,##0.0000_ ;[Red]\-#,##0.0000\ "/>
    <numFmt numFmtId="187" formatCode="#,##0.00000_ ;[Red]\-#,##0.00000\ "/>
    <numFmt numFmtId="188" formatCode="0.0_ "/>
  </numFmts>
  <fonts count="34">
    <font>
      <sz val="11"/>
      <color theme="1"/>
      <name val="ＭＳ Ｐゴシック"/>
      <family val="3"/>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1"/>
      <color indexed="8"/>
      <name val="Arial"/>
      <family val="2"/>
    </font>
    <font>
      <b/>
      <sz val="11"/>
      <color indexed="9"/>
      <name val="Arial"/>
      <family val="2"/>
    </font>
    <font>
      <b/>
      <sz val="11"/>
      <color indexed="8"/>
      <name val="Arial"/>
      <family val="2"/>
    </font>
    <font>
      <sz val="11"/>
      <name val="Arial"/>
      <family val="2"/>
    </font>
    <font>
      <b/>
      <sz val="12"/>
      <color indexed="9"/>
      <name val="Arial"/>
      <family val="2"/>
    </font>
    <font>
      <sz val="11"/>
      <color theme="1"/>
      <name val="Arial"/>
      <family val="2"/>
    </font>
    <font>
      <vertAlign val="subscript"/>
      <sz val="11"/>
      <color theme="1"/>
      <name val="Arial"/>
      <family val="2"/>
    </font>
    <font>
      <i/>
      <sz val="11"/>
      <color theme="1"/>
      <name val="Arial"/>
      <family val="2"/>
    </font>
    <font>
      <i/>
      <sz val="11"/>
      <color indexed="8"/>
      <name val="Arial"/>
      <family val="2"/>
    </font>
    <font>
      <vertAlign val="subscript"/>
      <sz val="11"/>
      <color indexed="8"/>
      <name val="Arial"/>
      <family val="2"/>
    </font>
    <font>
      <i/>
      <vertAlign val="subscript"/>
      <sz val="11"/>
      <color indexed="8"/>
      <name val="Arial"/>
      <family val="2"/>
    </font>
    <font>
      <vertAlign val="subscript"/>
      <sz val="11"/>
      <name val="Arial"/>
      <family val="2"/>
    </font>
    <font>
      <i/>
      <sz val="11"/>
      <name val="Arial"/>
      <family val="2"/>
    </font>
    <font>
      <i/>
      <vertAlign val="subscript"/>
      <sz val="11"/>
      <name val="Arial"/>
      <family val="2"/>
    </font>
    <font>
      <b/>
      <i/>
      <sz val="11"/>
      <color indexed="8"/>
      <name val="Arial"/>
      <family val="2"/>
    </font>
    <font>
      <sz val="11"/>
      <name val="ＭＳ Ｐゴシック"/>
      <family val="3"/>
      <charset val="128"/>
    </font>
    <font>
      <vertAlign val="subscript"/>
      <sz val="11"/>
      <name val="ＭＳ Ｐゴシック"/>
      <family val="3"/>
      <charset val="128"/>
    </font>
    <font>
      <b/>
      <vertAlign val="subscript"/>
      <sz val="11"/>
      <color indexed="8"/>
      <name val="Arial"/>
      <family val="2"/>
    </font>
    <font>
      <b/>
      <vertAlign val="subscript"/>
      <sz val="11"/>
      <color indexed="9"/>
      <name val="Arial"/>
      <family val="2"/>
    </font>
    <font>
      <sz val="11"/>
      <color theme="1"/>
      <name val="ＭＳ Ｐゴシック"/>
      <family val="3"/>
      <charset val="128"/>
      <scheme val="minor"/>
    </font>
    <font>
      <sz val="6"/>
      <name val="ＭＳ Ｐゴシック"/>
      <family val="3"/>
      <charset val="128"/>
      <scheme val="minor"/>
    </font>
    <font>
      <sz val="12"/>
      <name val="Times New Roman"/>
      <family val="1"/>
    </font>
    <font>
      <b/>
      <sz val="11"/>
      <color theme="0"/>
      <name val="Arial"/>
      <family val="2"/>
    </font>
    <font>
      <sz val="6"/>
      <name val="ＭＳ Ｐゴシック"/>
      <family val="2"/>
      <charset val="128"/>
      <scheme val="minor"/>
    </font>
    <font>
      <u/>
      <sz val="11"/>
      <color theme="10"/>
      <name val="ＭＳ Ｐゴシック"/>
      <family val="3"/>
      <charset val="128"/>
      <scheme val="minor"/>
    </font>
    <font>
      <b/>
      <sz val="11"/>
      <color theme="1"/>
      <name val="Arial  "/>
    </font>
    <font>
      <sz val="11"/>
      <color theme="1"/>
      <name val="Arial  "/>
      <family val="2"/>
    </font>
    <font>
      <vertAlign val="subscript"/>
      <sz val="11"/>
      <color theme="1"/>
      <name val="Arial  "/>
      <family val="2"/>
    </font>
    <font>
      <u/>
      <sz val="11"/>
      <color theme="10"/>
      <name val="Arial  "/>
      <family val="2"/>
    </font>
    <font>
      <sz val="11"/>
      <name val="Arial  "/>
      <family val="2"/>
    </font>
  </fonts>
  <fills count="11">
    <fill>
      <patternFill patternType="none"/>
    </fill>
    <fill>
      <patternFill patternType="gray125"/>
    </fill>
    <fill>
      <patternFill patternType="solid">
        <fgColor indexed="9"/>
        <bgColor indexed="64"/>
      </patternFill>
    </fill>
    <fill>
      <patternFill patternType="solid">
        <fgColor theme="3" tint="-0.499984740745262"/>
        <bgColor indexed="64"/>
      </patternFill>
    </fill>
    <fill>
      <patternFill patternType="solid">
        <fgColor theme="3" tint="-0.24994659260841701"/>
        <bgColor indexed="64"/>
      </patternFill>
    </fill>
    <fill>
      <patternFill patternType="solid">
        <fgColor theme="3" tint="0.79998168889431442"/>
        <bgColor indexed="64"/>
      </patternFill>
    </fill>
    <fill>
      <patternFill patternType="solid">
        <fgColor theme="3" tint="0.59996337778862885"/>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0" tint="-0.249977111117893"/>
        <bgColor indexed="64"/>
      </patternFill>
    </fill>
    <fill>
      <patternFill patternType="solid">
        <fgColor theme="0" tint="-0.14999847407452621"/>
        <bgColor indexed="64"/>
      </patternFill>
    </fill>
  </fills>
  <borders count="30">
    <border>
      <left/>
      <right/>
      <top/>
      <bottom/>
      <diagonal/>
    </border>
    <border>
      <left style="thin">
        <color indexed="23"/>
      </left>
      <right style="thin">
        <color indexed="23"/>
      </right>
      <top style="thin">
        <color indexed="23"/>
      </top>
      <bottom style="thin">
        <color indexed="23"/>
      </bottom>
      <diagonal/>
    </border>
    <border>
      <left/>
      <right style="thin">
        <color indexed="23"/>
      </right>
      <top style="thin">
        <color indexed="23"/>
      </top>
      <bottom style="thin">
        <color indexed="23"/>
      </bottom>
      <diagonal/>
    </border>
    <border>
      <left style="thin">
        <color indexed="23"/>
      </left>
      <right style="thin">
        <color indexed="23"/>
      </right>
      <top style="thin">
        <color indexed="23"/>
      </top>
      <bottom/>
      <diagonal/>
    </border>
    <border>
      <left style="medium">
        <color rgb="FFFF0000"/>
      </left>
      <right style="thin">
        <color indexed="23"/>
      </right>
      <top style="medium">
        <color rgb="FFFF0000"/>
      </top>
      <bottom style="medium">
        <color rgb="FFFF0000"/>
      </bottom>
      <diagonal/>
    </border>
    <border>
      <left style="thin">
        <color indexed="23"/>
      </left>
      <right style="medium">
        <color rgb="FFFF0000"/>
      </right>
      <top style="medium">
        <color rgb="FFFF0000"/>
      </top>
      <bottom style="medium">
        <color rgb="FFFF0000"/>
      </bottom>
      <diagonal/>
    </border>
    <border>
      <left style="thin">
        <color theme="1" tint="0.34998626667073579"/>
      </left>
      <right style="thin">
        <color theme="1" tint="0.34998626667073579"/>
      </right>
      <top style="thin">
        <color theme="1" tint="0.34998626667073579"/>
      </top>
      <bottom style="thin">
        <color theme="1" tint="0.34998626667073579"/>
      </bottom>
      <diagonal/>
    </border>
    <border>
      <left style="thin">
        <color theme="1" tint="0.34998626667073579"/>
      </left>
      <right/>
      <top style="thin">
        <color theme="1" tint="0.34998626667073579"/>
      </top>
      <bottom style="thin">
        <color theme="1" tint="0.34998626667073579"/>
      </bottom>
      <diagonal/>
    </border>
    <border>
      <left/>
      <right/>
      <top style="thin">
        <color theme="1" tint="0.34998626667073579"/>
      </top>
      <bottom style="thin">
        <color theme="1" tint="0.34998626667073579"/>
      </bottom>
      <diagonal/>
    </border>
    <border>
      <left/>
      <right style="thin">
        <color theme="1" tint="0.34998626667073579"/>
      </right>
      <top style="thin">
        <color theme="1" tint="0.34998626667073579"/>
      </top>
      <bottom style="thin">
        <color theme="1" tint="0.34998626667073579"/>
      </bottom>
      <diagonal/>
    </border>
    <border>
      <left style="thin">
        <color theme="1" tint="0.34998626667073579"/>
      </left>
      <right style="thin">
        <color theme="1" tint="0.34998626667073579"/>
      </right>
      <top style="thin">
        <color theme="1" tint="0.34998626667073579"/>
      </top>
      <bottom/>
      <diagonal/>
    </border>
    <border>
      <left style="thin">
        <color theme="1" tint="0.34998626667073579"/>
      </left>
      <right style="thin">
        <color theme="1" tint="0.34998626667073579"/>
      </right>
      <top/>
      <bottom style="thin">
        <color theme="1" tint="0.34998626667073579"/>
      </bottom>
      <diagonal/>
    </border>
    <border>
      <left style="thin">
        <color theme="1" tint="0.34998626667073579"/>
      </left>
      <right style="thin">
        <color theme="1" tint="0.34998626667073579"/>
      </right>
      <top/>
      <bottom/>
      <diagonal/>
    </border>
    <border>
      <left/>
      <right style="thin">
        <color indexed="64"/>
      </right>
      <top style="thin">
        <color theme="1" tint="0.34998626667073579"/>
      </top>
      <bottom style="thin">
        <color theme="1" tint="0.34998626667073579"/>
      </bottom>
      <diagonal/>
    </border>
    <border>
      <left style="medium">
        <color rgb="FFFF0000"/>
      </left>
      <right style="medium">
        <color rgb="FFFF0000"/>
      </right>
      <top style="medium">
        <color rgb="FFFF0000"/>
      </top>
      <bottom style="medium">
        <color rgb="FFFF0000"/>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indexed="23"/>
      </left>
      <right/>
      <top style="thin">
        <color indexed="23"/>
      </top>
      <bottom style="thin">
        <color indexed="23"/>
      </bottom>
      <diagonal/>
    </border>
    <border>
      <left style="thin">
        <color theme="1" tint="0.34998626667073579"/>
      </left>
      <right/>
      <top style="thin">
        <color theme="1" tint="0.34998626667073579"/>
      </top>
      <bottom/>
      <diagonal/>
    </border>
    <border>
      <left style="thin">
        <color indexed="23"/>
      </left>
      <right/>
      <top style="thin">
        <color indexed="23"/>
      </top>
      <bottom style="medium">
        <color rgb="FFFF0000"/>
      </bottom>
      <diagonal/>
    </border>
    <border>
      <left/>
      <right style="thin">
        <color indexed="23"/>
      </right>
      <top style="thin">
        <color indexed="23"/>
      </top>
      <bottom style="medium">
        <color rgb="FFFF0000"/>
      </bottom>
      <diagonal/>
    </border>
    <border>
      <left style="medium">
        <color rgb="FFFF0000"/>
      </left>
      <right/>
      <top style="medium">
        <color rgb="FFFF0000"/>
      </top>
      <bottom style="medium">
        <color rgb="FFFF0000"/>
      </bottom>
      <diagonal/>
    </border>
    <border>
      <left/>
      <right style="medium">
        <color rgb="FFFF0000"/>
      </right>
      <top style="medium">
        <color rgb="FFFF0000"/>
      </top>
      <bottom style="medium">
        <color rgb="FFFF0000"/>
      </bottom>
      <diagonal/>
    </border>
    <border>
      <left/>
      <right/>
      <top style="thin">
        <color indexed="23"/>
      </top>
      <bottom style="thin">
        <color indexed="2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s>
  <cellStyleXfs count="7">
    <xf numFmtId="0" fontId="0" fillId="0" borderId="0">
      <alignment vertical="center"/>
    </xf>
    <xf numFmtId="38" fontId="2" fillId="0" borderId="0" applyFont="0" applyFill="0" applyBorder="0" applyAlignment="0" applyProtection="0">
      <alignment vertical="center"/>
    </xf>
    <xf numFmtId="0" fontId="23" fillId="0" borderId="0">
      <alignment vertical="center"/>
    </xf>
    <xf numFmtId="38" fontId="25" fillId="0" borderId="0" applyFont="0" applyFill="0" applyBorder="0" applyAlignment="0" applyProtection="0">
      <alignment vertical="center"/>
    </xf>
    <xf numFmtId="0" fontId="2" fillId="0" borderId="0">
      <alignment vertical="center"/>
    </xf>
    <xf numFmtId="0" fontId="28" fillId="0" borderId="0" applyNumberFormat="0" applyFill="0" applyBorder="0" applyAlignment="0" applyProtection="0">
      <alignment vertical="center"/>
    </xf>
    <xf numFmtId="0" fontId="1" fillId="0" borderId="0">
      <alignment vertical="center"/>
    </xf>
  </cellStyleXfs>
  <cellXfs count="171">
    <xf numFmtId="0" fontId="0" fillId="0" borderId="0" xfId="0">
      <alignment vertical="center"/>
    </xf>
    <xf numFmtId="0" fontId="4" fillId="0" borderId="0" xfId="0" applyFont="1">
      <alignment vertical="center"/>
    </xf>
    <xf numFmtId="0" fontId="4" fillId="0" borderId="0" xfId="0" applyFont="1" applyFill="1" applyBorder="1">
      <alignment vertical="center"/>
    </xf>
    <xf numFmtId="0" fontId="4" fillId="0" borderId="0" xfId="0" applyFont="1" applyFill="1" applyBorder="1" applyAlignment="1">
      <alignment horizontal="center" vertical="center"/>
    </xf>
    <xf numFmtId="0" fontId="6" fillId="0" borderId="0" xfId="0" applyFont="1">
      <alignment vertical="center"/>
    </xf>
    <xf numFmtId="0" fontId="4" fillId="0" borderId="0" xfId="0" applyFont="1" applyBorder="1">
      <alignment vertical="center"/>
    </xf>
    <xf numFmtId="0" fontId="6" fillId="0" borderId="0" xfId="0" applyFont="1" applyFill="1" applyBorder="1">
      <alignment vertical="center"/>
    </xf>
    <xf numFmtId="0" fontId="4" fillId="0" borderId="0" xfId="0" applyFont="1" applyAlignment="1">
      <alignment horizontal="center" vertical="center"/>
    </xf>
    <xf numFmtId="0" fontId="7" fillId="0" borderId="0" xfId="0" applyFont="1" applyFill="1" applyBorder="1">
      <alignment vertical="center"/>
    </xf>
    <xf numFmtId="0" fontId="7" fillId="0" borderId="0" xfId="0" applyFont="1" applyFill="1" applyBorder="1" applyAlignment="1">
      <alignment horizontal="left" vertical="center"/>
    </xf>
    <xf numFmtId="0" fontId="4" fillId="0" borderId="0" xfId="0" applyFont="1" applyAlignment="1">
      <alignment vertical="center" wrapText="1"/>
    </xf>
    <xf numFmtId="38" fontId="4" fillId="0" borderId="0" xfId="1" applyFont="1">
      <alignment vertical="center"/>
    </xf>
    <xf numFmtId="0" fontId="4" fillId="0" borderId="0" xfId="0" applyFont="1" applyAlignment="1">
      <alignment horizontal="right" vertical="center"/>
    </xf>
    <xf numFmtId="0" fontId="5" fillId="3" borderId="0" xfId="0" applyFont="1" applyFill="1" applyAlignment="1">
      <alignment vertical="center"/>
    </xf>
    <xf numFmtId="0" fontId="5" fillId="3" borderId="0" xfId="0" applyFont="1" applyFill="1" applyAlignment="1">
      <alignment horizontal="right" vertical="center"/>
    </xf>
    <xf numFmtId="0" fontId="4" fillId="4" borderId="6" xfId="0" applyFont="1" applyFill="1" applyBorder="1">
      <alignment vertical="center"/>
    </xf>
    <xf numFmtId="0" fontId="5" fillId="4" borderId="6" xfId="0" applyFont="1" applyFill="1" applyBorder="1">
      <alignment vertical="center"/>
    </xf>
    <xf numFmtId="0" fontId="5" fillId="4" borderId="6" xfId="0" applyFont="1" applyFill="1" applyBorder="1" applyAlignment="1">
      <alignment horizontal="center" vertical="center"/>
    </xf>
    <xf numFmtId="0" fontId="5" fillId="4" borderId="6" xfId="0" applyFont="1" applyFill="1" applyBorder="1" applyAlignment="1">
      <alignment horizontal="center" vertical="center" shrinkToFit="1"/>
    </xf>
    <xf numFmtId="0" fontId="4" fillId="6" borderId="6" xfId="0" applyFont="1" applyFill="1" applyBorder="1">
      <alignment vertical="center"/>
    </xf>
    <xf numFmtId="0" fontId="4" fillId="0" borderId="6" xfId="0" applyFont="1" applyFill="1" applyBorder="1" applyAlignment="1">
      <alignment horizontal="center" vertical="center"/>
    </xf>
    <xf numFmtId="0" fontId="4" fillId="0" borderId="6" xfId="0" applyFont="1" applyBorder="1" applyAlignment="1">
      <alignment horizontal="center" vertical="center"/>
    </xf>
    <xf numFmtId="0" fontId="4" fillId="6" borderId="6" xfId="0" applyFont="1" applyFill="1" applyBorder="1" applyAlignment="1">
      <alignment vertical="center"/>
    </xf>
    <xf numFmtId="0" fontId="4" fillId="6" borderId="7" xfId="0" applyFont="1" applyFill="1" applyBorder="1">
      <alignment vertical="center"/>
    </xf>
    <xf numFmtId="0" fontId="4" fillId="6" borderId="8" xfId="0" applyFont="1" applyFill="1" applyBorder="1">
      <alignment vertical="center"/>
    </xf>
    <xf numFmtId="0" fontId="4" fillId="6" borderId="9" xfId="0" applyFont="1" applyFill="1" applyBorder="1">
      <alignment vertical="center"/>
    </xf>
    <xf numFmtId="0" fontId="5" fillId="4" borderId="10" xfId="0" applyFont="1" applyFill="1" applyBorder="1">
      <alignment vertical="center"/>
    </xf>
    <xf numFmtId="0" fontId="4" fillId="4" borderId="11" xfId="0" applyFont="1" applyFill="1" applyBorder="1">
      <alignment vertical="center"/>
    </xf>
    <xf numFmtId="0" fontId="4" fillId="4" borderId="12" xfId="0" applyFont="1" applyFill="1" applyBorder="1">
      <alignment vertical="center"/>
    </xf>
    <xf numFmtId="0" fontId="4" fillId="6" borderId="12" xfId="0" applyFont="1" applyFill="1" applyBorder="1">
      <alignment vertical="center"/>
    </xf>
    <xf numFmtId="0" fontId="4" fillId="7" borderId="6" xfId="0" applyFont="1" applyFill="1" applyBorder="1">
      <alignment vertical="center"/>
    </xf>
    <xf numFmtId="0" fontId="4" fillId="7" borderId="6" xfId="0" applyFont="1" applyFill="1" applyBorder="1" applyAlignment="1">
      <alignment horizontal="center" vertical="center"/>
    </xf>
    <xf numFmtId="0" fontId="9" fillId="6" borderId="6" xfId="0" applyFont="1" applyFill="1" applyBorder="1">
      <alignment vertical="center"/>
    </xf>
    <xf numFmtId="0" fontId="9" fillId="0" borderId="6" xfId="0" applyFont="1" applyFill="1" applyBorder="1" applyAlignment="1">
      <alignment horizontal="center" vertical="center"/>
    </xf>
    <xf numFmtId="0" fontId="9" fillId="0" borderId="6" xfId="0" applyFont="1" applyBorder="1" applyAlignment="1">
      <alignment horizontal="center" vertical="center"/>
    </xf>
    <xf numFmtId="0" fontId="9" fillId="6" borderId="6" xfId="0" applyFont="1" applyFill="1" applyBorder="1" applyAlignment="1">
      <alignment vertical="center"/>
    </xf>
    <xf numFmtId="0" fontId="9" fillId="6" borderId="10" xfId="0" applyFont="1" applyFill="1" applyBorder="1">
      <alignment vertical="center"/>
    </xf>
    <xf numFmtId="0" fontId="9" fillId="6" borderId="10" xfId="0" applyFont="1" applyFill="1" applyBorder="1" applyAlignment="1">
      <alignment vertical="center"/>
    </xf>
    <xf numFmtId="0" fontId="9" fillId="6" borderId="12" xfId="0" applyFont="1" applyFill="1" applyBorder="1">
      <alignment vertical="center"/>
    </xf>
    <xf numFmtId="0" fontId="4" fillId="0" borderId="9" xfId="0" applyFont="1" applyFill="1" applyBorder="1" applyAlignment="1">
      <alignment horizontal="center" vertical="center"/>
    </xf>
    <xf numFmtId="0" fontId="7" fillId="7" borderId="6" xfId="0" applyFont="1" applyFill="1" applyBorder="1" applyAlignment="1">
      <alignment horizontal="center" vertical="center"/>
    </xf>
    <xf numFmtId="0" fontId="4" fillId="0" borderId="7" xfId="0" applyFont="1" applyBorder="1" applyAlignment="1">
      <alignment horizontal="center" vertical="center"/>
    </xf>
    <xf numFmtId="0" fontId="9" fillId="0" borderId="9" xfId="0" applyFont="1" applyBorder="1" applyAlignment="1">
      <alignment horizontal="center" vertical="center"/>
    </xf>
    <xf numFmtId="0" fontId="5" fillId="4" borderId="10" xfId="0" applyFont="1" applyFill="1" applyBorder="1" applyAlignment="1">
      <alignment horizontal="center" vertical="center"/>
    </xf>
    <xf numFmtId="0" fontId="5" fillId="4" borderId="11" xfId="0" applyFont="1" applyFill="1" applyBorder="1">
      <alignment vertical="center"/>
    </xf>
    <xf numFmtId="0" fontId="4" fillId="0" borderId="14" xfId="0" applyFont="1" applyBorder="1">
      <alignment vertical="center"/>
    </xf>
    <xf numFmtId="0" fontId="4" fillId="0" borderId="8" xfId="0" applyFont="1" applyFill="1" applyBorder="1" applyAlignment="1">
      <alignment horizontal="center" vertical="center"/>
    </xf>
    <xf numFmtId="0" fontId="9" fillId="8" borderId="6" xfId="0" applyFont="1" applyFill="1" applyBorder="1" applyAlignment="1">
      <alignment horizontal="center" vertical="center"/>
    </xf>
    <xf numFmtId="0" fontId="9" fillId="5" borderId="6" xfId="0" applyFont="1" applyFill="1" applyBorder="1" applyAlignment="1">
      <alignment horizontal="center" vertical="center"/>
    </xf>
    <xf numFmtId="0" fontId="4" fillId="5" borderId="6" xfId="0" applyFont="1" applyFill="1" applyBorder="1" applyAlignment="1">
      <alignment horizontal="center" vertical="center"/>
    </xf>
    <xf numFmtId="3" fontId="4" fillId="7" borderId="6" xfId="0" applyNumberFormat="1" applyFont="1" applyFill="1" applyBorder="1" applyAlignment="1">
      <alignment horizontal="center" vertical="center"/>
    </xf>
    <xf numFmtId="0" fontId="7" fillId="5" borderId="1" xfId="0" applyFont="1" applyFill="1" applyBorder="1">
      <alignment vertical="center"/>
    </xf>
    <xf numFmtId="0" fontId="7" fillId="5" borderId="1" xfId="0" applyFont="1" applyFill="1" applyBorder="1" applyAlignment="1">
      <alignment vertical="center" wrapText="1"/>
    </xf>
    <xf numFmtId="0" fontId="7" fillId="5" borderId="2" xfId="0" applyFont="1" applyFill="1" applyBorder="1">
      <alignment vertical="center"/>
    </xf>
    <xf numFmtId="0" fontId="7" fillId="5" borderId="15" xfId="0" quotePrefix="1" applyFont="1" applyFill="1" applyBorder="1" applyAlignment="1">
      <alignment horizontal="center" vertical="center"/>
    </xf>
    <xf numFmtId="0" fontId="7" fillId="6" borderId="7" xfId="0" applyFont="1" applyFill="1" applyBorder="1">
      <alignment vertical="center"/>
    </xf>
    <xf numFmtId="0" fontId="8" fillId="3" borderId="0" xfId="0" applyFont="1" applyFill="1" applyAlignment="1">
      <alignment vertical="center"/>
    </xf>
    <xf numFmtId="0" fontId="7" fillId="0" borderId="0" xfId="0" applyFont="1" applyAlignment="1">
      <alignment horizontal="right" vertical="center"/>
    </xf>
    <xf numFmtId="0" fontId="5" fillId="4" borderId="15" xfId="0" applyFont="1" applyFill="1" applyBorder="1" applyAlignment="1">
      <alignment horizontal="center" vertical="center" wrapText="1"/>
    </xf>
    <xf numFmtId="0" fontId="5" fillId="4" borderId="2"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19" fillId="5" borderId="1" xfId="0" applyFont="1" applyFill="1" applyBorder="1">
      <alignment vertical="center"/>
    </xf>
    <xf numFmtId="0" fontId="5" fillId="4" borderId="1" xfId="0" applyFont="1" applyFill="1" applyBorder="1" applyAlignment="1">
      <alignment horizontal="center" vertical="center"/>
    </xf>
    <xf numFmtId="0" fontId="9" fillId="5" borderId="2" xfId="0" applyFont="1" applyFill="1" applyBorder="1">
      <alignment vertical="center"/>
    </xf>
    <xf numFmtId="0" fontId="4" fillId="0" borderId="6" xfId="0" applyFont="1" applyFill="1" applyBorder="1">
      <alignment vertical="center"/>
    </xf>
    <xf numFmtId="0" fontId="5" fillId="0" borderId="0" xfId="0" applyFont="1">
      <alignment vertical="center"/>
    </xf>
    <xf numFmtId="0" fontId="4" fillId="5" borderId="12" xfId="0" applyFont="1" applyFill="1" applyBorder="1">
      <alignment vertical="center"/>
    </xf>
    <xf numFmtId="0" fontId="5" fillId="4" borderId="1" xfId="0" applyFont="1" applyFill="1" applyBorder="1" applyAlignment="1">
      <alignment horizontal="center" vertical="center" wrapText="1"/>
    </xf>
    <xf numFmtId="0" fontId="7" fillId="5" borderId="1" xfId="0" applyFont="1" applyFill="1" applyBorder="1" applyAlignment="1">
      <alignment vertical="center" wrapText="1"/>
    </xf>
    <xf numFmtId="0" fontId="8" fillId="3" borderId="0" xfId="0" applyFont="1" applyFill="1" applyAlignment="1">
      <alignment vertical="center"/>
    </xf>
    <xf numFmtId="176" fontId="4" fillId="5" borderId="11" xfId="0" applyNumberFormat="1" applyFont="1" applyFill="1" applyBorder="1">
      <alignment vertical="center"/>
    </xf>
    <xf numFmtId="176" fontId="4" fillId="5" borderId="6" xfId="0" applyNumberFormat="1" applyFont="1" applyFill="1" applyBorder="1">
      <alignment vertical="center"/>
    </xf>
    <xf numFmtId="178" fontId="4" fillId="8" borderId="6" xfId="0" applyNumberFormat="1" applyFont="1" applyFill="1" applyBorder="1">
      <alignment vertical="center"/>
    </xf>
    <xf numFmtId="179" fontId="4" fillId="5" borderId="11" xfId="0" applyNumberFormat="1" applyFont="1" applyFill="1" applyBorder="1">
      <alignment vertical="center"/>
    </xf>
    <xf numFmtId="179" fontId="4" fillId="5" borderId="6" xfId="0" applyNumberFormat="1" applyFont="1" applyFill="1" applyBorder="1">
      <alignment vertical="center"/>
    </xf>
    <xf numFmtId="179" fontId="4" fillId="8" borderId="6" xfId="0" applyNumberFormat="1" applyFont="1" applyFill="1" applyBorder="1">
      <alignment vertical="center"/>
    </xf>
    <xf numFmtId="177" fontId="4" fillId="8" borderId="6" xfId="0" applyNumberFormat="1" applyFont="1" applyFill="1" applyBorder="1">
      <alignment vertical="center"/>
    </xf>
    <xf numFmtId="0" fontId="15" fillId="0" borderId="6" xfId="0" applyFont="1" applyBorder="1" applyAlignment="1">
      <alignment horizontal="center" vertical="center"/>
    </xf>
    <xf numFmtId="181" fontId="4" fillId="7" borderId="6" xfId="0" applyNumberFormat="1" applyFont="1" applyFill="1" applyBorder="1">
      <alignment vertical="center"/>
    </xf>
    <xf numFmtId="178" fontId="7" fillId="7" borderId="6" xfId="0" applyNumberFormat="1" applyFont="1" applyFill="1" applyBorder="1">
      <alignment vertical="center"/>
    </xf>
    <xf numFmtId="176" fontId="7" fillId="2" borderId="1" xfId="1" applyNumberFormat="1" applyFont="1" applyFill="1" applyBorder="1" applyProtection="1">
      <alignment vertical="center"/>
      <protection locked="0"/>
    </xf>
    <xf numFmtId="0" fontId="7" fillId="0" borderId="1" xfId="0" applyFont="1" applyFill="1" applyBorder="1" applyAlignment="1" applyProtection="1">
      <alignment vertical="center" wrapText="1"/>
      <protection locked="0"/>
    </xf>
    <xf numFmtId="0" fontId="7" fillId="2" borderId="1" xfId="0" applyFont="1" applyFill="1" applyBorder="1" applyAlignment="1" applyProtection="1">
      <alignment vertical="center" wrapText="1"/>
      <protection locked="0"/>
    </xf>
    <xf numFmtId="0" fontId="7" fillId="2" borderId="1" xfId="0" applyFont="1" applyFill="1" applyBorder="1" applyAlignment="1" applyProtection="1">
      <alignment horizontal="center" vertical="center" wrapText="1"/>
      <protection locked="0"/>
    </xf>
    <xf numFmtId="38" fontId="7" fillId="2" borderId="1" xfId="1" quotePrefix="1" applyFont="1" applyFill="1" applyBorder="1" applyAlignment="1" applyProtection="1">
      <alignment horizontal="left" vertical="center" wrapText="1"/>
      <protection locked="0"/>
    </xf>
    <xf numFmtId="0" fontId="7" fillId="0" borderId="1" xfId="0" applyFont="1" applyFill="1" applyBorder="1" applyProtection="1">
      <alignment vertical="center"/>
      <protection locked="0"/>
    </xf>
    <xf numFmtId="0" fontId="7" fillId="0" borderId="1" xfId="0" quotePrefix="1" applyFont="1" applyFill="1" applyBorder="1" applyAlignment="1" applyProtection="1">
      <alignment vertical="center" wrapText="1"/>
      <protection locked="0"/>
    </xf>
    <xf numFmtId="179" fontId="7" fillId="0" borderId="1" xfId="0" applyNumberFormat="1" applyFont="1" applyBorder="1" applyProtection="1">
      <alignment vertical="center"/>
      <protection locked="0"/>
    </xf>
    <xf numFmtId="180" fontId="7" fillId="0" borderId="1" xfId="0" applyNumberFormat="1" applyFont="1" applyBorder="1" applyProtection="1">
      <alignment vertical="center"/>
      <protection locked="0"/>
    </xf>
    <xf numFmtId="0" fontId="23" fillId="0" borderId="0" xfId="2" applyFont="1">
      <alignment vertical="center"/>
    </xf>
    <xf numFmtId="0" fontId="4" fillId="0" borderId="0" xfId="2" applyFont="1" applyAlignment="1">
      <alignment horizontal="right" vertical="center"/>
    </xf>
    <xf numFmtId="0" fontId="5" fillId="4" borderId="6" xfId="2" applyFont="1" applyFill="1" applyBorder="1" applyAlignment="1">
      <alignment horizontal="center" vertical="center" wrapText="1"/>
    </xf>
    <xf numFmtId="0" fontId="7" fillId="0" borderId="6" xfId="2" applyFont="1" applyFill="1" applyBorder="1" applyAlignment="1" applyProtection="1">
      <alignment vertical="center" wrapText="1"/>
      <protection locked="0"/>
    </xf>
    <xf numFmtId="0" fontId="4" fillId="0" borderId="7" xfId="0" applyFont="1" applyFill="1" applyBorder="1">
      <alignment vertical="center"/>
    </xf>
    <xf numFmtId="0" fontId="4" fillId="0" borderId="9" xfId="0" applyFont="1" applyFill="1" applyBorder="1">
      <alignment vertical="center"/>
    </xf>
    <xf numFmtId="0" fontId="7" fillId="0" borderId="15" xfId="0" quotePrefix="1" applyFont="1" applyFill="1" applyBorder="1" applyAlignment="1" applyProtection="1">
      <alignment horizontal="center" vertical="center" wrapText="1"/>
      <protection locked="0"/>
    </xf>
    <xf numFmtId="178" fontId="7" fillId="5" borderId="1" xfId="0" applyNumberFormat="1" applyFont="1" applyFill="1" applyBorder="1" applyProtection="1">
      <alignment vertical="center"/>
    </xf>
    <xf numFmtId="177" fontId="7" fillId="5" borderId="1" xfId="0" applyNumberFormat="1" applyFont="1" applyFill="1" applyBorder="1" applyProtection="1">
      <alignment vertical="center"/>
    </xf>
    <xf numFmtId="179" fontId="7" fillId="5" borderId="1" xfId="0" applyNumberFormat="1" applyFont="1" applyFill="1" applyBorder="1" applyProtection="1">
      <alignment vertical="center"/>
    </xf>
    <xf numFmtId="180" fontId="7" fillId="5" borderId="1" xfId="0" applyNumberFormat="1" applyFont="1" applyFill="1" applyBorder="1" applyProtection="1">
      <alignment vertical="center"/>
    </xf>
    <xf numFmtId="0" fontId="5" fillId="4" borderId="1" xfId="0" applyFont="1" applyFill="1" applyBorder="1" applyAlignment="1">
      <alignment horizontal="center" vertical="center" wrapText="1"/>
    </xf>
    <xf numFmtId="0" fontId="7" fillId="5" borderId="1" xfId="0" applyFont="1" applyFill="1" applyBorder="1" applyAlignment="1">
      <alignment vertical="center" wrapText="1"/>
    </xf>
    <xf numFmtId="0" fontId="8" fillId="3" borderId="0" xfId="0" applyFont="1" applyFill="1" applyAlignment="1">
      <alignment vertical="center"/>
    </xf>
    <xf numFmtId="182" fontId="7" fillId="2" borderId="1" xfId="1" applyNumberFormat="1" applyFont="1" applyFill="1" applyBorder="1" applyProtection="1">
      <alignment vertical="center"/>
      <protection locked="0"/>
    </xf>
    <xf numFmtId="183" fontId="7" fillId="0" borderId="1" xfId="0" applyNumberFormat="1" applyFont="1" applyBorder="1" applyProtection="1">
      <alignment vertical="center"/>
      <protection locked="0"/>
    </xf>
    <xf numFmtId="184" fontId="7" fillId="0" borderId="1" xfId="0" applyNumberFormat="1" applyFont="1" applyBorder="1" applyProtection="1">
      <alignment vertical="center"/>
      <protection locked="0"/>
    </xf>
    <xf numFmtId="0" fontId="5" fillId="4" borderId="1" xfId="0" applyFont="1" applyFill="1" applyBorder="1" applyAlignment="1">
      <alignment horizontal="center" vertical="center" wrapText="1"/>
    </xf>
    <xf numFmtId="0" fontId="7" fillId="5" borderId="1" xfId="0" applyFont="1" applyFill="1" applyBorder="1" applyAlignment="1">
      <alignment vertical="center" wrapText="1"/>
    </xf>
    <xf numFmtId="0" fontId="8" fillId="3" borderId="0" xfId="0" applyFont="1" applyFill="1" applyAlignment="1">
      <alignment vertical="center"/>
    </xf>
    <xf numFmtId="185" fontId="7" fillId="2" borderId="1" xfId="1" applyNumberFormat="1" applyFont="1" applyFill="1" applyBorder="1" applyProtection="1">
      <alignment vertical="center"/>
      <protection locked="0"/>
    </xf>
    <xf numFmtId="186" fontId="7" fillId="2" borderId="1" xfId="1" applyNumberFormat="1" applyFont="1" applyFill="1" applyBorder="1" applyProtection="1">
      <alignment vertical="center"/>
      <protection locked="0"/>
    </xf>
    <xf numFmtId="187" fontId="7" fillId="2" borderId="1" xfId="1" applyNumberFormat="1" applyFont="1" applyFill="1" applyBorder="1" applyProtection="1">
      <alignment vertical="center"/>
      <protection locked="0"/>
    </xf>
    <xf numFmtId="0" fontId="29" fillId="0" borderId="0" xfId="0" applyFont="1">
      <alignment vertical="center"/>
    </xf>
    <xf numFmtId="0" fontId="30" fillId="0" borderId="0" xfId="0" applyFont="1">
      <alignment vertical="center"/>
    </xf>
    <xf numFmtId="0" fontId="30" fillId="9" borderId="24" xfId="0" applyFont="1" applyFill="1" applyBorder="1" applyAlignment="1">
      <alignment horizontal="center" vertical="center" wrapText="1"/>
    </xf>
    <xf numFmtId="0" fontId="30" fillId="9" borderId="25" xfId="0" applyFont="1" applyFill="1" applyBorder="1" applyAlignment="1">
      <alignment horizontal="center" vertical="center"/>
    </xf>
    <xf numFmtId="0" fontId="30" fillId="9" borderId="25" xfId="0" applyFont="1" applyFill="1" applyBorder="1" applyAlignment="1">
      <alignment horizontal="center" vertical="center" wrapText="1"/>
    </xf>
    <xf numFmtId="0" fontId="30" fillId="0" borderId="23" xfId="0" applyFont="1" applyBorder="1" applyAlignment="1">
      <alignment horizontal="center" vertical="center"/>
    </xf>
    <xf numFmtId="0" fontId="32" fillId="0" borderId="23" xfId="5" applyFont="1" applyFill="1" applyBorder="1">
      <alignment vertical="center"/>
    </xf>
    <xf numFmtId="0" fontId="30" fillId="0" borderId="23" xfId="0" applyFont="1" applyBorder="1">
      <alignment vertical="center"/>
    </xf>
    <xf numFmtId="0" fontId="33" fillId="0" borderId="23" xfId="5" applyFont="1" applyFill="1" applyBorder="1" applyAlignment="1">
      <alignment horizontal="center" vertical="center"/>
    </xf>
    <xf numFmtId="0" fontId="30" fillId="0" borderId="24" xfId="0" applyFont="1" applyFill="1" applyBorder="1" applyAlignment="1">
      <alignment horizontal="center" vertical="center"/>
    </xf>
    <xf numFmtId="0" fontId="30" fillId="0" borderId="26" xfId="0" applyFont="1" applyBorder="1" applyAlignment="1">
      <alignment horizontal="right" vertical="center"/>
    </xf>
    <xf numFmtId="0" fontId="33" fillId="0" borderId="25" xfId="5" applyFont="1" applyFill="1" applyBorder="1" applyAlignment="1">
      <alignment horizontal="center" vertical="center"/>
    </xf>
    <xf numFmtId="0" fontId="30" fillId="0" borderId="25" xfId="0" applyFont="1" applyBorder="1">
      <alignment vertical="center"/>
    </xf>
    <xf numFmtId="0" fontId="30" fillId="0" borderId="28" xfId="0" applyFont="1" applyBorder="1">
      <alignment vertical="center"/>
    </xf>
    <xf numFmtId="0" fontId="33" fillId="0" borderId="29" xfId="0" applyFont="1" applyBorder="1" applyAlignment="1">
      <alignment horizontal="right" vertical="center"/>
    </xf>
    <xf numFmtId="0" fontId="30" fillId="9" borderId="23" xfId="0" applyFont="1" applyFill="1" applyBorder="1" applyAlignment="1">
      <alignment horizontal="center" vertical="center" wrapText="1"/>
    </xf>
    <xf numFmtId="188" fontId="30" fillId="0" borderId="23" xfId="0" applyNumberFormat="1" applyFont="1" applyBorder="1">
      <alignment vertical="center"/>
    </xf>
    <xf numFmtId="188" fontId="30" fillId="10" borderId="23" xfId="0" applyNumberFormat="1" applyFont="1" applyFill="1" applyBorder="1">
      <alignment vertical="center"/>
    </xf>
    <xf numFmtId="0" fontId="30" fillId="0" borderId="0" xfId="0" applyFont="1" applyAlignment="1">
      <alignment horizontal="center" vertical="center"/>
    </xf>
    <xf numFmtId="0" fontId="33" fillId="0" borderId="27" xfId="0" applyFont="1" applyBorder="1" applyAlignment="1">
      <alignment horizontal="center" vertical="center"/>
    </xf>
    <xf numFmtId="185" fontId="7" fillId="0" borderId="1" xfId="1" applyNumberFormat="1" applyFont="1" applyFill="1" applyBorder="1" applyProtection="1">
      <alignment vertical="center"/>
      <protection locked="0"/>
    </xf>
    <xf numFmtId="176" fontId="7" fillId="0" borderId="1" xfId="1" applyNumberFormat="1" applyFont="1" applyFill="1" applyBorder="1" applyProtection="1">
      <alignment vertical="center"/>
      <protection locked="0"/>
    </xf>
    <xf numFmtId="0" fontId="7" fillId="0" borderId="6" xfId="2" applyFont="1" applyFill="1" applyBorder="1" applyAlignment="1" applyProtection="1">
      <alignment vertical="center" wrapText="1"/>
      <protection locked="0"/>
    </xf>
    <xf numFmtId="0" fontId="7" fillId="2" borderId="1" xfId="0" applyFont="1" applyFill="1" applyBorder="1" applyAlignment="1" applyProtection="1">
      <alignment horizontal="left" vertical="center" wrapText="1"/>
      <protection locked="0"/>
    </xf>
    <xf numFmtId="0" fontId="5" fillId="4" borderId="1" xfId="0" applyFont="1" applyFill="1" applyBorder="1" applyAlignment="1">
      <alignment horizontal="center" vertical="center" wrapText="1"/>
    </xf>
    <xf numFmtId="0" fontId="7" fillId="0" borderId="1" xfId="0" applyFont="1" applyBorder="1" applyAlignment="1" applyProtection="1">
      <alignment horizontal="left" vertical="center" wrapText="1"/>
      <protection locked="0"/>
    </xf>
    <xf numFmtId="0" fontId="4" fillId="0" borderId="1" xfId="0" applyFont="1" applyBorder="1" applyAlignment="1" applyProtection="1">
      <alignment horizontal="center" vertical="center" wrapText="1"/>
      <protection locked="0"/>
    </xf>
    <xf numFmtId="0" fontId="4" fillId="0" borderId="7" xfId="0" applyFont="1" applyFill="1" applyBorder="1" applyAlignment="1">
      <alignment vertical="center" wrapText="1"/>
    </xf>
    <xf numFmtId="0" fontId="4" fillId="0" borderId="8" xfId="0" applyFont="1" applyFill="1" applyBorder="1" applyAlignment="1">
      <alignment vertical="center" wrapText="1"/>
    </xf>
    <xf numFmtId="0" fontId="4" fillId="0" borderId="9" xfId="0" applyFont="1" applyFill="1" applyBorder="1" applyAlignment="1">
      <alignment vertical="center" wrapText="1"/>
    </xf>
    <xf numFmtId="0" fontId="5" fillId="4" borderId="3" xfId="0" applyFont="1" applyFill="1" applyBorder="1" applyAlignment="1">
      <alignment horizontal="center" vertical="center"/>
    </xf>
    <xf numFmtId="176" fontId="7" fillId="2" borderId="4" xfId="1" applyNumberFormat="1" applyFont="1" applyFill="1" applyBorder="1" applyAlignment="1">
      <alignment horizontal="right" vertical="center"/>
    </xf>
    <xf numFmtId="176" fontId="7" fillId="2" borderId="5" xfId="1" applyNumberFormat="1" applyFont="1" applyFill="1" applyBorder="1" applyAlignment="1">
      <alignment horizontal="right" vertical="center"/>
    </xf>
    <xf numFmtId="0" fontId="7" fillId="5" borderId="1" xfId="0" applyFont="1" applyFill="1" applyBorder="1" applyAlignment="1">
      <alignment vertical="center" wrapText="1"/>
    </xf>
    <xf numFmtId="0" fontId="7" fillId="5" borderId="16" xfId="0" applyFont="1" applyFill="1" applyBorder="1" applyAlignment="1">
      <alignment vertical="center" wrapText="1"/>
    </xf>
    <xf numFmtId="0" fontId="7" fillId="5" borderId="2" xfId="0" applyFont="1" applyFill="1" applyBorder="1" applyAlignment="1">
      <alignment vertical="center" wrapText="1"/>
    </xf>
    <xf numFmtId="0" fontId="4" fillId="5" borderId="7" xfId="0" applyFont="1" applyFill="1" applyBorder="1" applyAlignment="1">
      <alignment horizontal="left" vertical="center" wrapText="1"/>
    </xf>
    <xf numFmtId="0" fontId="4" fillId="5" borderId="8" xfId="0" applyFont="1" applyFill="1" applyBorder="1" applyAlignment="1">
      <alignment horizontal="left" vertical="center" wrapText="1"/>
    </xf>
    <xf numFmtId="0" fontId="4" fillId="5" borderId="9" xfId="0" applyFont="1" applyFill="1" applyBorder="1" applyAlignment="1">
      <alignment horizontal="left" vertical="center" wrapText="1"/>
    </xf>
    <xf numFmtId="0" fontId="8" fillId="3" borderId="0" xfId="0" applyFont="1" applyFill="1" applyAlignment="1">
      <alignment vertical="center"/>
    </xf>
    <xf numFmtId="0" fontId="4" fillId="5" borderId="13" xfId="0" applyFont="1" applyFill="1" applyBorder="1" applyAlignment="1">
      <alignment horizontal="left" vertical="center" wrapText="1"/>
    </xf>
    <xf numFmtId="0" fontId="4" fillId="5" borderId="17" xfId="0" applyFont="1" applyFill="1" applyBorder="1" applyAlignment="1">
      <alignment horizontal="left" vertical="center"/>
    </xf>
    <xf numFmtId="0" fontId="4" fillId="5" borderId="8" xfId="0" applyFont="1" applyFill="1" applyBorder="1" applyAlignment="1">
      <alignment horizontal="left" vertical="center"/>
    </xf>
    <xf numFmtId="0" fontId="4" fillId="5" borderId="9" xfId="0" applyFont="1" applyFill="1" applyBorder="1" applyAlignment="1">
      <alignment horizontal="left" vertical="center"/>
    </xf>
    <xf numFmtId="0" fontId="7" fillId="5" borderId="7" xfId="0" applyFont="1" applyFill="1" applyBorder="1" applyAlignment="1">
      <alignment horizontal="left" vertical="center" wrapText="1"/>
    </xf>
    <xf numFmtId="0" fontId="7" fillId="5" borderId="8" xfId="0" applyFont="1" applyFill="1" applyBorder="1" applyAlignment="1">
      <alignment horizontal="left" vertical="center" wrapText="1"/>
    </xf>
    <xf numFmtId="0" fontId="7" fillId="5" borderId="9" xfId="0" applyFont="1" applyFill="1" applyBorder="1" applyAlignment="1">
      <alignment horizontal="left" vertical="center" wrapText="1"/>
    </xf>
    <xf numFmtId="0" fontId="8" fillId="3" borderId="0" xfId="2" applyFont="1" applyFill="1" applyAlignment="1">
      <alignment horizontal="left" vertical="center"/>
    </xf>
    <xf numFmtId="0" fontId="26" fillId="4" borderId="6" xfId="0" applyFont="1" applyFill="1" applyBorder="1" applyAlignment="1">
      <alignment horizontal="center" vertical="center"/>
    </xf>
    <xf numFmtId="49" fontId="7" fillId="0" borderId="6" xfId="0" applyNumberFormat="1" applyFont="1" applyBorder="1" applyAlignment="1" applyProtection="1">
      <alignment horizontal="center" vertical="center" shrinkToFit="1"/>
      <protection locked="0"/>
    </xf>
    <xf numFmtId="49" fontId="7" fillId="0" borderId="7" xfId="0" applyNumberFormat="1" applyFont="1" applyBorder="1" applyAlignment="1" applyProtection="1">
      <alignment horizontal="center" vertical="center" shrinkToFit="1"/>
      <protection locked="0"/>
    </xf>
    <xf numFmtId="0" fontId="5" fillId="4" borderId="18" xfId="0" applyFont="1" applyFill="1" applyBorder="1" applyAlignment="1">
      <alignment horizontal="center" vertical="center"/>
    </xf>
    <xf numFmtId="0" fontId="5" fillId="4" borderId="19" xfId="0" applyFont="1" applyFill="1" applyBorder="1" applyAlignment="1">
      <alignment horizontal="center" vertical="center"/>
    </xf>
    <xf numFmtId="0" fontId="7" fillId="5" borderId="16" xfId="0" applyFont="1" applyFill="1" applyBorder="1" applyAlignment="1" applyProtection="1">
      <alignment horizontal="left" vertical="center" wrapText="1"/>
    </xf>
    <xf numFmtId="0" fontId="7" fillId="5" borderId="22" xfId="0" applyFont="1" applyFill="1" applyBorder="1" applyAlignment="1" applyProtection="1">
      <alignment horizontal="left" vertical="center" wrapText="1"/>
    </xf>
    <xf numFmtId="0" fontId="7" fillId="5" borderId="2" xfId="0" applyFont="1" applyFill="1" applyBorder="1" applyAlignment="1" applyProtection="1">
      <alignment horizontal="left" vertical="center" wrapText="1"/>
    </xf>
    <xf numFmtId="0" fontId="4" fillId="5" borderId="1" xfId="0" applyFont="1" applyFill="1" applyBorder="1" applyAlignment="1" applyProtection="1">
      <alignment horizontal="center" vertical="center" wrapText="1"/>
    </xf>
    <xf numFmtId="176" fontId="7" fillId="2" borderId="20" xfId="1" applyNumberFormat="1" applyFont="1" applyFill="1" applyBorder="1" applyAlignment="1">
      <alignment horizontal="right" vertical="center"/>
    </xf>
    <xf numFmtId="176" fontId="7" fillId="2" borderId="21" xfId="1" applyNumberFormat="1" applyFont="1" applyFill="1" applyBorder="1" applyAlignment="1">
      <alignment horizontal="right" vertical="center"/>
    </xf>
  </cellXfs>
  <cellStyles count="7">
    <cellStyle name="Comma [0]" xfId="3"/>
    <cellStyle name="ハイパーリンク" xfId="5" builtinId="8"/>
    <cellStyle name="桁区切り" xfId="1" builtinId="6"/>
    <cellStyle name="標準" xfId="0" builtinId="0"/>
    <cellStyle name="標準 2" xfId="4"/>
    <cellStyle name="標準 3" xfId="2"/>
    <cellStyle name="標準 4" xfId="6"/>
  </cellStyles>
  <dxfs count="0"/>
  <tableStyles count="0" defaultTableStyle="TableStyleMedium9"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worksheet" Target="worksheets/sheet63.xml"/><Relationship Id="rId68" Type="http://schemas.openxmlformats.org/officeDocument/2006/relationships/customXml" Target="../customXml/item1.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worksheet" Target="worksheets/sheet6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theme" Target="theme/theme1.xml"/><Relationship Id="rId69" Type="http://schemas.openxmlformats.org/officeDocument/2006/relationships/customXml" Target="../customXml/item2.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calcChain" Target="calcChain.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customXml" Target="../customXml/item3.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3.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54.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55.bin"/></Relationships>
</file>

<file path=xl/worksheets/_rels/sheet56.xml.rels><?xml version="1.0" encoding="UTF-8" standalone="yes"?>
<Relationships xmlns="http://schemas.openxmlformats.org/package/2006/relationships"><Relationship Id="rId1" Type="http://schemas.openxmlformats.org/officeDocument/2006/relationships/printerSettings" Target="../printerSettings/printerSettings56.bin"/></Relationships>
</file>

<file path=xl/worksheets/_rels/sheet57.xml.rels><?xml version="1.0" encoding="UTF-8" standalone="yes"?>
<Relationships xmlns="http://schemas.openxmlformats.org/package/2006/relationships"><Relationship Id="rId1" Type="http://schemas.openxmlformats.org/officeDocument/2006/relationships/printerSettings" Target="../printerSettings/printerSettings57.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58.bin"/></Relationships>
</file>

<file path=xl/worksheets/_rels/sheet59.xml.rels><?xml version="1.0" encoding="UTF-8" standalone="yes"?>
<Relationships xmlns="http://schemas.openxmlformats.org/package/2006/relationships"><Relationship Id="rId1" Type="http://schemas.openxmlformats.org/officeDocument/2006/relationships/printerSettings" Target="../printerSettings/printerSettings59.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60.xml.rels><?xml version="1.0" encoding="UTF-8" standalone="yes"?>
<Relationships xmlns="http://schemas.openxmlformats.org/package/2006/relationships"><Relationship Id="rId1" Type="http://schemas.openxmlformats.org/officeDocument/2006/relationships/printerSettings" Target="../printerSettings/printerSettings60.bin"/></Relationships>
</file>

<file path=xl/worksheets/_rels/sheet61.xml.rels><?xml version="1.0" encoding="UTF-8" standalone="yes"?>
<Relationships xmlns="http://schemas.openxmlformats.org/package/2006/relationships"><Relationship Id="rId1" Type="http://schemas.openxmlformats.org/officeDocument/2006/relationships/printerSettings" Target="../printerSettings/printerSettings61.bin"/></Relationships>
</file>

<file path=xl/worksheets/_rels/sheet62.xml.rels><?xml version="1.0" encoding="UTF-8" standalone="yes"?>
<Relationships xmlns="http://schemas.openxmlformats.org/package/2006/relationships"><Relationship Id="rId1" Type="http://schemas.openxmlformats.org/officeDocument/2006/relationships/printerSettings" Target="../printerSettings/printerSettings62.bin"/></Relationships>
</file>

<file path=xl/worksheets/_rels/sheet63.xml.rels><?xml version="1.0" encoding="UTF-8" standalone="yes"?>
<Relationships xmlns="http://schemas.openxmlformats.org/package/2006/relationships"><Relationship Id="rId1" Type="http://schemas.openxmlformats.org/officeDocument/2006/relationships/printerSettings" Target="../printerSettings/printerSettings6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8"/>
  </sheetPr>
  <dimension ref="B1:N24"/>
  <sheetViews>
    <sheetView tabSelected="1" view="pageBreakPreview" zoomScaleNormal="100" zoomScaleSheetLayoutView="100" workbookViewId="0"/>
  </sheetViews>
  <sheetFormatPr defaultColWidth="9" defaultRowHeight="14.25"/>
  <cols>
    <col min="1" max="1" width="2.25" style="113" customWidth="1"/>
    <col min="2" max="2" width="9" style="113"/>
    <col min="3" max="3" width="23.875" style="113" customWidth="1"/>
    <col min="4" max="4" width="11" style="113" customWidth="1"/>
    <col min="5" max="6" width="14.5" style="113" hidden="1" customWidth="1"/>
    <col min="7" max="7" width="13.875" style="113" hidden="1" customWidth="1"/>
    <col min="8" max="8" width="2.125" style="113" hidden="1" customWidth="1"/>
    <col min="9" max="11" width="11.375" style="113" customWidth="1"/>
    <col min="12" max="16384" width="9" style="113"/>
  </cols>
  <sheetData>
    <row r="1" spans="2:14" ht="15">
      <c r="B1" s="112" t="s">
        <v>191</v>
      </c>
    </row>
    <row r="2" spans="2:14" ht="5.45" customHeight="1"/>
    <row r="3" spans="2:14" ht="61.5">
      <c r="B3" s="114" t="s">
        <v>163</v>
      </c>
      <c r="C3" s="115" t="s">
        <v>164</v>
      </c>
      <c r="D3" s="115" t="s">
        <v>192</v>
      </c>
      <c r="E3" s="116" t="s">
        <v>188</v>
      </c>
      <c r="F3" s="116" t="s">
        <v>189</v>
      </c>
      <c r="G3" s="116" t="s">
        <v>190</v>
      </c>
      <c r="I3" s="127" t="s">
        <v>188</v>
      </c>
      <c r="J3" s="127" t="s">
        <v>189</v>
      </c>
      <c r="K3" s="127" t="s">
        <v>190</v>
      </c>
    </row>
    <row r="4" spans="2:14">
      <c r="B4" s="117">
        <v>1</v>
      </c>
      <c r="C4" s="118" t="s">
        <v>165</v>
      </c>
      <c r="D4" s="120" t="s">
        <v>187</v>
      </c>
      <c r="E4" s="120">
        <f>'MPS(calc_process)_1.Pulau Putri'!G11</f>
        <v>43.131517094159989</v>
      </c>
      <c r="F4" s="120">
        <f>'MPS(calc_process)_1.Pulau Putri'!G22</f>
        <v>25.928980010999997</v>
      </c>
      <c r="G4" s="119">
        <f>'MPS(calc_process)_1.Pulau Putri'!G6</f>
        <v>17.202537083159992</v>
      </c>
      <c r="I4" s="128">
        <f>ROUND(E4,1)</f>
        <v>43.1</v>
      </c>
      <c r="J4" s="128">
        <f>ROUND(F4,1)</f>
        <v>25.9</v>
      </c>
      <c r="K4" s="128">
        <f>ROUND(I4-J4,0)</f>
        <v>17</v>
      </c>
    </row>
    <row r="5" spans="2:14">
      <c r="B5" s="117">
        <v>2</v>
      </c>
      <c r="C5" s="118" t="s">
        <v>166</v>
      </c>
      <c r="D5" s="120" t="s">
        <v>187</v>
      </c>
      <c r="E5" s="120">
        <f>'MPS(calc_process)_2.Pulau Panta'!G11</f>
        <v>43.131517094159989</v>
      </c>
      <c r="F5" s="120">
        <f>'MPS(calc_process)_2.Pulau Panta'!G22</f>
        <v>20.167038888479997</v>
      </c>
      <c r="G5" s="119">
        <f>'MPS(calc_process)_2.Pulau Panta'!G6</f>
        <v>22.964478205679992</v>
      </c>
      <c r="I5" s="128">
        <f t="shared" ref="I5:I23" si="0">ROUND(E5,1)</f>
        <v>43.1</v>
      </c>
      <c r="J5" s="128">
        <f t="shared" ref="J5:J23" si="1">ROUND(F5,1)</f>
        <v>20.2</v>
      </c>
      <c r="K5" s="128">
        <f t="shared" ref="K5:K23" si="2">I5-J5</f>
        <v>22.900000000000002</v>
      </c>
    </row>
    <row r="6" spans="2:14">
      <c r="B6" s="117">
        <v>3</v>
      </c>
      <c r="C6" s="118" t="s">
        <v>167</v>
      </c>
      <c r="D6" s="120" t="s">
        <v>187</v>
      </c>
      <c r="E6" s="120">
        <f>'MPS(calc_process)_3.Gunung Kram'!G11</f>
        <v>43.131517094159989</v>
      </c>
      <c r="F6" s="120">
        <f>'MPS(calc_process)_3.Gunung Kram'!G22</f>
        <v>34.907731388639995</v>
      </c>
      <c r="G6" s="119">
        <f>'MPS(calc_process)_3.Gunung Kram'!G6</f>
        <v>8.2237857055199939</v>
      </c>
      <c r="I6" s="128">
        <f t="shared" si="0"/>
        <v>43.1</v>
      </c>
      <c r="J6" s="128">
        <f t="shared" si="1"/>
        <v>34.9</v>
      </c>
      <c r="K6" s="128">
        <f t="shared" si="2"/>
        <v>8.2000000000000028</v>
      </c>
    </row>
    <row r="7" spans="2:14">
      <c r="B7" s="117">
        <v>4</v>
      </c>
      <c r="C7" s="118" t="s">
        <v>168</v>
      </c>
      <c r="D7" s="120" t="s">
        <v>187</v>
      </c>
      <c r="E7" s="120">
        <f>'MPS(calc_process)_4.Perdau'!G11</f>
        <v>43.131517094159989</v>
      </c>
      <c r="F7" s="120">
        <f>'MPS(calc_process)_4.Perdau'!G22</f>
        <v>29.501471692439996</v>
      </c>
      <c r="G7" s="119">
        <f>'MPS(calc_process)_4.Perdau'!G6</f>
        <v>13.630045401719993</v>
      </c>
      <c r="I7" s="128">
        <f t="shared" si="0"/>
        <v>43.1</v>
      </c>
      <c r="J7" s="128">
        <f t="shared" si="1"/>
        <v>29.5</v>
      </c>
      <c r="K7" s="128">
        <f t="shared" si="2"/>
        <v>13.600000000000001</v>
      </c>
    </row>
    <row r="8" spans="2:14">
      <c r="B8" s="117">
        <v>5</v>
      </c>
      <c r="C8" s="118" t="s">
        <v>169</v>
      </c>
      <c r="D8" s="120" t="s">
        <v>187</v>
      </c>
      <c r="E8" s="120">
        <f>'MPS(calc_process)_5.Matamanis'!G11</f>
        <v>43.131517094159989</v>
      </c>
      <c r="F8" s="120">
        <f>'MPS(calc_process)_5.Matamanis'!G22</f>
        <v>21.333781749059998</v>
      </c>
      <c r="G8" s="119">
        <f>'MPS(calc_process)_5.Matamanis'!G6</f>
        <v>21.797735345099991</v>
      </c>
      <c r="I8" s="128">
        <f t="shared" si="0"/>
        <v>43.1</v>
      </c>
      <c r="J8" s="128">
        <f t="shared" si="1"/>
        <v>21.3</v>
      </c>
      <c r="K8" s="128">
        <f t="shared" si="2"/>
        <v>21.8</v>
      </c>
    </row>
    <row r="9" spans="2:14">
      <c r="B9" s="117">
        <v>6</v>
      </c>
      <c r="C9" s="118" t="s">
        <v>170</v>
      </c>
      <c r="D9" s="120" t="s">
        <v>187</v>
      </c>
      <c r="E9" s="120">
        <f>'MPS(calc_process)_6.Sei Mayang'!G11</f>
        <v>43.131517094159989</v>
      </c>
      <c r="F9" s="120">
        <f>'MPS(calc_process)_6.Sei Mayang'!G22</f>
        <v>26.778990031199999</v>
      </c>
      <c r="G9" s="119">
        <f>'MPS(calc_process)_6.Sei Mayang'!G6</f>
        <v>16.352527062959989</v>
      </c>
      <c r="I9" s="128">
        <f t="shared" si="0"/>
        <v>43.1</v>
      </c>
      <c r="J9" s="128">
        <f t="shared" si="1"/>
        <v>26.8</v>
      </c>
      <c r="K9" s="128">
        <f t="shared" si="2"/>
        <v>16.3</v>
      </c>
    </row>
    <row r="10" spans="2:14">
      <c r="B10" s="117">
        <v>7</v>
      </c>
      <c r="C10" s="118" t="s">
        <v>171</v>
      </c>
      <c r="D10" s="120" t="s">
        <v>187</v>
      </c>
      <c r="E10" s="120">
        <f>'MPS(calc_process)_7.Muara Lesan'!G11</f>
        <v>43.131517094159989</v>
      </c>
      <c r="F10" s="120">
        <f>'MPS(calc_process)_7.Muara Lesan'!G22</f>
        <v>28.528981842239997</v>
      </c>
      <c r="G10" s="119">
        <f>'MPS(calc_process)_7.Muara Lesan'!G6</f>
        <v>14.602535251919992</v>
      </c>
      <c r="I10" s="128">
        <f t="shared" si="0"/>
        <v>43.1</v>
      </c>
      <c r="J10" s="128">
        <f t="shared" si="1"/>
        <v>28.5</v>
      </c>
      <c r="K10" s="128">
        <f t="shared" si="2"/>
        <v>14.600000000000001</v>
      </c>
      <c r="N10" s="130"/>
    </row>
    <row r="11" spans="2:14">
      <c r="B11" s="117">
        <v>8</v>
      </c>
      <c r="C11" s="118" t="s">
        <v>172</v>
      </c>
      <c r="D11" s="120" t="s">
        <v>187</v>
      </c>
      <c r="E11" s="120">
        <f>'MPS(calc_process)_8.Kota Bangun'!G11</f>
        <v>43.131517094159989</v>
      </c>
      <c r="F11" s="120">
        <f>'MPS(calc_process)_8.Kota Bangun'!G22</f>
        <v>29.501471692439996</v>
      </c>
      <c r="G11" s="119">
        <f>'MPS(calc_process)_8.Kota Bangun'!G6</f>
        <v>13.630045401719993</v>
      </c>
      <c r="I11" s="128">
        <f t="shared" si="0"/>
        <v>43.1</v>
      </c>
      <c r="J11" s="128">
        <f t="shared" si="1"/>
        <v>29.5</v>
      </c>
      <c r="K11" s="128">
        <f t="shared" si="2"/>
        <v>13.600000000000001</v>
      </c>
    </row>
    <row r="12" spans="2:14">
      <c r="B12" s="117">
        <v>9</v>
      </c>
      <c r="C12" s="118" t="s">
        <v>173</v>
      </c>
      <c r="D12" s="120" t="s">
        <v>187</v>
      </c>
      <c r="E12" s="120">
        <f>'MPS(calc_process)_9.Gunung Kuku'!G11</f>
        <v>43.131517094159989</v>
      </c>
      <c r="F12" s="120">
        <f>'MPS(calc_process)_9.Gunung Kuku'!G22</f>
        <v>12.388344885179997</v>
      </c>
      <c r="G12" s="119">
        <f>'MPS(calc_process)_9.Gunung Kuku'!G6</f>
        <v>30.743172208979992</v>
      </c>
      <c r="I12" s="128">
        <f t="shared" si="0"/>
        <v>43.1</v>
      </c>
      <c r="J12" s="128">
        <f t="shared" si="1"/>
        <v>12.4</v>
      </c>
      <c r="K12" s="128">
        <f t="shared" si="2"/>
        <v>30.700000000000003</v>
      </c>
    </row>
    <row r="13" spans="2:14">
      <c r="B13" s="117">
        <v>10</v>
      </c>
      <c r="C13" s="118" t="s">
        <v>174</v>
      </c>
      <c r="D13" s="120" t="s">
        <v>187</v>
      </c>
      <c r="E13" s="120">
        <f>'MPS(calc_process)_10.Pulau Gala'!G11</f>
        <v>43.131517094159989</v>
      </c>
      <c r="F13" s="120">
        <f>'MPS(calc_process)_10.Pulau Gala'!G22</f>
        <v>8.4988754036999978</v>
      </c>
      <c r="G13" s="119">
        <f>'MPS(calc_process)_10.Pulau Gala'!G6</f>
        <v>34.632641690459991</v>
      </c>
      <c r="I13" s="128">
        <f t="shared" si="0"/>
        <v>43.1</v>
      </c>
      <c r="J13" s="128">
        <f t="shared" si="1"/>
        <v>8.5</v>
      </c>
      <c r="K13" s="128">
        <f t="shared" si="2"/>
        <v>34.6</v>
      </c>
    </row>
    <row r="14" spans="2:14">
      <c r="B14" s="117">
        <v>11</v>
      </c>
      <c r="C14" s="118" t="s">
        <v>175</v>
      </c>
      <c r="D14" s="120" t="s">
        <v>187</v>
      </c>
      <c r="E14" s="120">
        <f>'MPS(calc_process)_11. Pantai Pa'!G11</f>
        <v>43.131517094159989</v>
      </c>
      <c r="F14" s="120">
        <f>'MPS(calc_process)_11. Pantai Pa'!G22</f>
        <v>11.493740639320498</v>
      </c>
      <c r="G14" s="119">
        <f>'MPS(calc_process)_11. Pantai Pa'!G6</f>
        <v>31.637776454839489</v>
      </c>
      <c r="I14" s="128">
        <f t="shared" si="0"/>
        <v>43.1</v>
      </c>
      <c r="J14" s="128">
        <f t="shared" si="1"/>
        <v>11.5</v>
      </c>
      <c r="K14" s="128">
        <f t="shared" si="2"/>
        <v>31.6</v>
      </c>
    </row>
    <row r="15" spans="2:14">
      <c r="B15" s="117">
        <v>12</v>
      </c>
      <c r="C15" s="118" t="s">
        <v>176</v>
      </c>
      <c r="D15" s="120" t="s">
        <v>187</v>
      </c>
      <c r="E15" s="120">
        <f>'MPS(calc_process)_12.Galang Bar'!G11</f>
        <v>43.131517094159989</v>
      </c>
      <c r="F15" s="120">
        <f>'MPS(calc_process)_12.Galang Bar'!G22</f>
        <v>8.8878713437800005</v>
      </c>
      <c r="G15" s="119">
        <f>'MPS(calc_process)_12.Galang Bar'!G6</f>
        <v>34.24364575037999</v>
      </c>
      <c r="I15" s="128">
        <f t="shared" si="0"/>
        <v>43.1</v>
      </c>
      <c r="J15" s="128">
        <f t="shared" si="1"/>
        <v>8.9</v>
      </c>
      <c r="K15" s="128">
        <f t="shared" si="2"/>
        <v>34.200000000000003</v>
      </c>
    </row>
    <row r="16" spans="2:14">
      <c r="B16" s="117">
        <v>13</v>
      </c>
      <c r="C16" s="118" t="s">
        <v>177</v>
      </c>
      <c r="D16" s="120" t="s">
        <v>187</v>
      </c>
      <c r="E16" s="120">
        <f>'MPS(calc_process)_13.Sungsang'!G11</f>
        <v>43.131517094159989</v>
      </c>
      <c r="F16" s="120">
        <f>'MPS(calc_process)_13.Sungsang'!G22</f>
        <v>23.278462054319998</v>
      </c>
      <c r="G16" s="119">
        <f>'MPS(calc_process)_13.Sungsang'!G6</f>
        <v>19.85305503983999</v>
      </c>
      <c r="I16" s="128">
        <f t="shared" si="0"/>
        <v>43.1</v>
      </c>
      <c r="J16" s="128">
        <f t="shared" si="1"/>
        <v>23.3</v>
      </c>
      <c r="K16" s="128">
        <f t="shared" si="2"/>
        <v>19.8</v>
      </c>
    </row>
    <row r="17" spans="2:11">
      <c r="B17" s="117">
        <v>14</v>
      </c>
      <c r="C17" s="118" t="s">
        <v>178</v>
      </c>
      <c r="D17" s="120" t="s">
        <v>186</v>
      </c>
      <c r="E17" s="120">
        <f>'MPS(calc_process)_14.Karanganya'!G11</f>
        <v>32.803744932359997</v>
      </c>
      <c r="F17" s="120">
        <f>'MPS(calc_process)_14.Karanganya'!G22</f>
        <v>30.19308540498</v>
      </c>
      <c r="G17" s="119">
        <f>'MPS(calc_process)_14.Karanganya'!G6</f>
        <v>2.6106595273799975</v>
      </c>
      <c r="I17" s="128">
        <f t="shared" si="0"/>
        <v>32.799999999999997</v>
      </c>
      <c r="J17" s="128">
        <f t="shared" si="1"/>
        <v>30.2</v>
      </c>
      <c r="K17" s="128">
        <f t="shared" si="2"/>
        <v>2.5999999999999979</v>
      </c>
    </row>
    <row r="18" spans="2:11">
      <c r="B18" s="117">
        <v>15</v>
      </c>
      <c r="C18" s="118" t="s">
        <v>179</v>
      </c>
      <c r="D18" s="120" t="s">
        <v>187</v>
      </c>
      <c r="E18" s="120">
        <f>'MPS(calc_process)_15.Bukit Bara'!G11</f>
        <v>43.131517094159989</v>
      </c>
      <c r="F18" s="120">
        <f>'MPS(calc_process)_15.Bukit Bara'!G22</f>
        <v>17.366660055360001</v>
      </c>
      <c r="G18" s="119">
        <f>'MPS(calc_process)_15.Bukit Bara'!G6</f>
        <v>25.764857038799988</v>
      </c>
      <c r="I18" s="128">
        <f t="shared" si="0"/>
        <v>43.1</v>
      </c>
      <c r="J18" s="128">
        <f t="shared" si="1"/>
        <v>17.399999999999999</v>
      </c>
      <c r="K18" s="128">
        <f t="shared" si="2"/>
        <v>25.700000000000003</v>
      </c>
    </row>
    <row r="19" spans="2:11">
      <c r="B19" s="117">
        <v>16</v>
      </c>
      <c r="C19" s="118" t="s">
        <v>180</v>
      </c>
      <c r="D19" s="120" t="s">
        <v>187</v>
      </c>
      <c r="E19" s="120">
        <f>'MPS(calc_process)_16.HUT Tanah '!G11</f>
        <v>43.131517094159989</v>
      </c>
      <c r="F19" s="120">
        <f>'MPS(calc_process)_16.HUT Tanah '!G22</f>
        <v>28.49027821596</v>
      </c>
      <c r="G19" s="119">
        <f>'MPS(calc_process)_16.HUT Tanah '!G6</f>
        <v>14.641238878199989</v>
      </c>
      <c r="I19" s="128">
        <f t="shared" si="0"/>
        <v>43.1</v>
      </c>
      <c r="J19" s="128">
        <f t="shared" si="1"/>
        <v>28.5</v>
      </c>
      <c r="K19" s="128">
        <f t="shared" si="2"/>
        <v>14.600000000000001</v>
      </c>
    </row>
    <row r="20" spans="2:11">
      <c r="B20" s="117">
        <v>17</v>
      </c>
      <c r="C20" s="118" t="s">
        <v>181</v>
      </c>
      <c r="D20" s="120" t="s">
        <v>187</v>
      </c>
      <c r="E20" s="120">
        <f>'MPS(calc_process)_17.Tirta Agun'!G11</f>
        <v>43.131517094159989</v>
      </c>
      <c r="F20" s="120">
        <f>'MPS(calc_process)_17.Tirta Agun'!G22</f>
        <v>12.465997097400001</v>
      </c>
      <c r="G20" s="119">
        <f>'MPS(calc_process)_17.Tirta Agun'!G6</f>
        <v>30.66551999675999</v>
      </c>
      <c r="I20" s="128">
        <f t="shared" si="0"/>
        <v>43.1</v>
      </c>
      <c r="J20" s="128">
        <f t="shared" si="1"/>
        <v>12.5</v>
      </c>
      <c r="K20" s="128">
        <f t="shared" si="2"/>
        <v>30.6</v>
      </c>
    </row>
    <row r="21" spans="2:11">
      <c r="B21" s="121">
        <v>18</v>
      </c>
      <c r="C21" s="118" t="s">
        <v>182</v>
      </c>
      <c r="D21" s="120" t="s">
        <v>186</v>
      </c>
      <c r="E21" s="120">
        <f>'MPS(calc_process)_18.Gunung Sar'!G11</f>
        <v>22.543744932359999</v>
      </c>
      <c r="F21" s="120">
        <f>'MPS(calc_process)_18.Gunung Sar'!G22</f>
        <v>18.20634660432</v>
      </c>
      <c r="G21" s="119">
        <f>'MPS(calc_process)_18.Gunung Sar'!G6</f>
        <v>4.337398328039999</v>
      </c>
      <c r="I21" s="128">
        <f t="shared" si="0"/>
        <v>22.5</v>
      </c>
      <c r="J21" s="128">
        <f t="shared" si="1"/>
        <v>18.2</v>
      </c>
      <c r="K21" s="128">
        <f t="shared" si="2"/>
        <v>4.3000000000000007</v>
      </c>
    </row>
    <row r="22" spans="2:11">
      <c r="B22" s="121">
        <v>19</v>
      </c>
      <c r="C22" s="118" t="s">
        <v>183</v>
      </c>
      <c r="D22" s="120" t="s">
        <v>186</v>
      </c>
      <c r="E22" s="120">
        <f>'MPS(calc_process)_19.Kulim2'!G11</f>
        <v>37.75633243235999</v>
      </c>
      <c r="F22" s="120">
        <f>'MPS(calc_process)_19.Kulim2'!G22</f>
        <v>35.523162975239998</v>
      </c>
      <c r="G22" s="119">
        <f>'MPS(calc_process)_19.Kulim2'!G6</f>
        <v>2.2331694571199918</v>
      </c>
      <c r="I22" s="128">
        <f t="shared" si="0"/>
        <v>37.799999999999997</v>
      </c>
      <c r="J22" s="128">
        <f t="shared" si="1"/>
        <v>35.5</v>
      </c>
      <c r="K22" s="128">
        <f t="shared" si="2"/>
        <v>2.2999999999999972</v>
      </c>
    </row>
    <row r="23" spans="2:11" ht="15" thickBot="1">
      <c r="B23" s="121">
        <v>20</v>
      </c>
      <c r="C23" s="118" t="s">
        <v>184</v>
      </c>
      <c r="D23" s="123" t="s">
        <v>186</v>
      </c>
      <c r="E23" s="123">
        <f>'MPS(calc_process)_20.Sukamakmur'!G11</f>
        <v>22.704413682359998</v>
      </c>
      <c r="F23" s="123">
        <f>'MPS(calc_process)_20.Sukamakmur'!G22</f>
        <v>18.12084660432</v>
      </c>
      <c r="G23" s="124">
        <f>'MPS(calc_process)_20.Sukamakmur'!G6</f>
        <v>4.583567078039998</v>
      </c>
      <c r="I23" s="128">
        <f t="shared" si="0"/>
        <v>22.7</v>
      </c>
      <c r="J23" s="128">
        <f t="shared" si="1"/>
        <v>18.100000000000001</v>
      </c>
      <c r="K23" s="128">
        <f t="shared" si="2"/>
        <v>4.5999999999999979</v>
      </c>
    </row>
    <row r="24" spans="2:11" ht="15" thickBot="1">
      <c r="C24" s="122"/>
      <c r="D24" s="131" t="s">
        <v>185</v>
      </c>
      <c r="E24" s="126"/>
      <c r="F24" s="126"/>
      <c r="G24" s="125">
        <f>SUM(G4:G23)</f>
        <v>364.35039090661934</v>
      </c>
      <c r="I24" s="129">
        <f>SUM(I4:I23)</f>
        <v>805.4000000000002</v>
      </c>
      <c r="J24" s="129">
        <f>SUM(J4:J23)</f>
        <v>441.6</v>
      </c>
      <c r="K24" s="129">
        <f>SUM(K4:K23)</f>
        <v>363.60000000000008</v>
      </c>
    </row>
  </sheetData>
  <phoneticPr fontId="24"/>
  <hyperlinks>
    <hyperlink ref="C4" location="'MPS(calc_process)_1.Pulau Putri'!A1" display="Pulau Putri"/>
    <hyperlink ref="C5" location="'MPS(calc_process)_2.Pulau Panta'!A1" display="Pulau Pantara"/>
    <hyperlink ref="C6" location="'MPS(calc_process)_3.Gunung Kram'!A1" display="Gunung Kramaian"/>
    <hyperlink ref="C7" location="'MPS(calc_process)_4.Perdau'!A1" display="Perdau"/>
    <hyperlink ref="C8" location="'MPS(calc_process)_5.Matamanis'!A1" display="Matamanis"/>
    <hyperlink ref="C9" location="'MPS(calc_process)_6.Sei Mayang'!A1" display="Sei Mayang"/>
    <hyperlink ref="C10" location="'MPS(calc_process)_7.Muara Lesan'!A1" display="Muara Lesan"/>
    <hyperlink ref="C11" location="'MPS(calc_process)_8.Kota Bangun'!A1" display="Kota Bangun Empat"/>
    <hyperlink ref="C12" location="'MPS(calc_process)_9'!A1" display="Gunung Kuku"/>
    <hyperlink ref="C13" location="'MPS(calc_process)_10.Pulau Gala'!A1" display="Pulau Galang Baru"/>
    <hyperlink ref="C14" location="'MPS(calc_process)_11. Pantai Pa'!A1" display="Pantai Pasir Panjang"/>
    <hyperlink ref="C15" location="'MPS(calc_process)_12.Galang Bar'!A1" display="Galang Baru Tengah"/>
    <hyperlink ref="C16" location="'MPS(calc_process)_13.Sungsang'!A1" display="Sungsang"/>
    <hyperlink ref="C17" location="'MPS(calc_process)_14.Karanganya'!A1" display="Karanganyar2"/>
    <hyperlink ref="C18" location="'MPS(calc_process)_15.Bukit Bara'!A1" display="Bukit Barapung"/>
    <hyperlink ref="C19" location="'MPS(calc_process)_16.HUT Tanah '!A1" display="HUT Tanah Merah"/>
    <hyperlink ref="C20" location="'MPS(calc_process)_17.Tirta Agun'!A1" display="Tirta Agung Mangsang"/>
    <hyperlink ref="C21" location="'MPS(calc_process)_18.Gunung Sar'!A1" display="Gunung Sari Kampar"/>
    <hyperlink ref="C22" location="'MPS(calc_process)_19.Kulim2'!A1" display="Kulim2"/>
    <hyperlink ref="C23" location="'MPS(calc_process)_20.Sukamakmur'!A1" display="Sukamakmur Kampar Kiri"/>
  </hyperlink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203</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24</v>
      </c>
      <c r="G7" s="100" t="s">
        <v>25</v>
      </c>
      <c r="H7" s="100" t="s">
        <v>26</v>
      </c>
      <c r="I7" s="100" t="s">
        <v>27</v>
      </c>
      <c r="J7" s="100" t="s">
        <v>28</v>
      </c>
      <c r="K7" s="100" t="s">
        <v>29</v>
      </c>
    </row>
    <row r="8" spans="1:11" ht="121.15" customHeight="1">
      <c r="B8" s="54" t="s">
        <v>33</v>
      </c>
      <c r="C8" s="53" t="s">
        <v>73</v>
      </c>
      <c r="D8" s="101" t="s">
        <v>74</v>
      </c>
      <c r="E8" s="80">
        <v>0</v>
      </c>
      <c r="F8" s="51" t="s">
        <v>36</v>
      </c>
      <c r="G8" s="81" t="s">
        <v>32</v>
      </c>
      <c r="H8" s="81" t="s">
        <v>40</v>
      </c>
      <c r="I8" s="82" t="s">
        <v>209</v>
      </c>
      <c r="J8" s="81" t="s">
        <v>41</v>
      </c>
      <c r="K8" s="83" t="s">
        <v>50</v>
      </c>
    </row>
    <row r="9" spans="1:11" ht="150" customHeight="1">
      <c r="B9" s="54" t="s">
        <v>34</v>
      </c>
      <c r="C9" s="53" t="s">
        <v>75</v>
      </c>
      <c r="D9" s="101" t="s">
        <v>76</v>
      </c>
      <c r="E9" s="109">
        <v>37.5</v>
      </c>
      <c r="F9" s="51" t="s">
        <v>36</v>
      </c>
      <c r="G9" s="81" t="s">
        <v>32</v>
      </c>
      <c r="H9" s="81" t="s">
        <v>40</v>
      </c>
      <c r="I9" s="84" t="s">
        <v>210</v>
      </c>
      <c r="J9" s="81" t="s">
        <v>41</v>
      </c>
      <c r="K9" s="83" t="s">
        <v>50</v>
      </c>
    </row>
    <row r="10" spans="1:11" ht="150" customHeight="1">
      <c r="B10" s="54" t="s">
        <v>35</v>
      </c>
      <c r="C10" s="53" t="s">
        <v>77</v>
      </c>
      <c r="D10" s="101" t="s">
        <v>78</v>
      </c>
      <c r="E10" s="111">
        <v>0.62760000000000005</v>
      </c>
      <c r="F10" s="51" t="s">
        <v>36</v>
      </c>
      <c r="G10" s="85" t="s">
        <v>32</v>
      </c>
      <c r="H10" s="81" t="s">
        <v>40</v>
      </c>
      <c r="I10" s="84" t="s">
        <v>211</v>
      </c>
      <c r="J10" s="81" t="s">
        <v>41</v>
      </c>
      <c r="K10" s="83" t="s">
        <v>50</v>
      </c>
    </row>
    <row r="11" spans="1:11" ht="117.6" customHeight="1">
      <c r="A11" s="5"/>
      <c r="B11" s="54" t="s">
        <v>63</v>
      </c>
      <c r="C11" s="53" t="s">
        <v>79</v>
      </c>
      <c r="D11" s="101" t="s">
        <v>80</v>
      </c>
      <c r="E11" s="80">
        <v>0</v>
      </c>
      <c r="F11" s="51" t="s">
        <v>37</v>
      </c>
      <c r="G11" s="85" t="s">
        <v>32</v>
      </c>
      <c r="H11" s="81" t="s">
        <v>40</v>
      </c>
      <c r="I11" s="81" t="s">
        <v>205</v>
      </c>
      <c r="J11" s="81" t="s">
        <v>41</v>
      </c>
      <c r="K11" s="83" t="s">
        <v>50</v>
      </c>
    </row>
    <row r="12" spans="1:11" ht="207.6" customHeight="1">
      <c r="A12" s="5"/>
      <c r="B12" s="54" t="s">
        <v>64</v>
      </c>
      <c r="C12" s="53" t="s">
        <v>81</v>
      </c>
      <c r="D12" s="101" t="s">
        <v>82</v>
      </c>
      <c r="E12" s="80">
        <v>8760</v>
      </c>
      <c r="F12" s="51" t="s">
        <v>37</v>
      </c>
      <c r="G12" s="85" t="s">
        <v>32</v>
      </c>
      <c r="H12" s="81" t="s">
        <v>40</v>
      </c>
      <c r="I12" s="81" t="s">
        <v>206</v>
      </c>
      <c r="J12" s="81" t="s">
        <v>61</v>
      </c>
      <c r="K12" s="83" t="s">
        <v>50</v>
      </c>
    </row>
    <row r="13" spans="1:11" ht="206.45" customHeight="1">
      <c r="A13" s="5"/>
      <c r="B13" s="54" t="s">
        <v>62</v>
      </c>
      <c r="C13" s="53" t="s">
        <v>84</v>
      </c>
      <c r="D13" s="101" t="s">
        <v>85</v>
      </c>
      <c r="E13" s="80">
        <v>12043.4</v>
      </c>
      <c r="F13" s="51" t="s">
        <v>38</v>
      </c>
      <c r="G13" s="85" t="s">
        <v>32</v>
      </c>
      <c r="H13" s="81" t="s">
        <v>40</v>
      </c>
      <c r="I13" s="86" t="s">
        <v>207</v>
      </c>
      <c r="J13" s="81" t="s">
        <v>208</v>
      </c>
      <c r="K13" s="83" t="s">
        <v>50</v>
      </c>
    </row>
    <row r="14" spans="1:11" ht="8.25" customHeight="1"/>
    <row r="15" spans="1:11" ht="15" customHeight="1">
      <c r="A15" s="6" t="s">
        <v>87</v>
      </c>
    </row>
    <row r="16" spans="1:11" ht="15" customHeight="1">
      <c r="B16" s="100" t="s">
        <v>10</v>
      </c>
      <c r="C16" s="136" t="s">
        <v>11</v>
      </c>
      <c r="D16" s="136"/>
      <c r="E16" s="100" t="s">
        <v>12</v>
      </c>
      <c r="F16" s="100" t="s">
        <v>13</v>
      </c>
      <c r="G16" s="136" t="s">
        <v>14</v>
      </c>
      <c r="H16" s="136"/>
      <c r="I16" s="136"/>
      <c r="J16" s="136" t="s">
        <v>15</v>
      </c>
      <c r="K16" s="136"/>
    </row>
    <row r="17" spans="1:11" ht="30" customHeight="1">
      <c r="B17" s="100" t="s">
        <v>21</v>
      </c>
      <c r="C17" s="136" t="s">
        <v>22</v>
      </c>
      <c r="D17" s="136"/>
      <c r="E17" s="100" t="s">
        <v>23</v>
      </c>
      <c r="F17" s="100" t="s">
        <v>24</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0.76</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24</v>
      </c>
    </row>
    <row r="26" spans="1:11" ht="19.5" thickBot="1">
      <c r="B26" s="143">
        <f>ROUNDDOWN('MPS(calc_process)_4.Perdau'!G6, 0)</f>
        <v>13</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gDaoE7MkIzZ78wE1cNthXYEUNfBFpG+kfxO1uPUuGTWa93D305CD/JCns/4KeX54QPbjkUlswIcaWqkXzrLZHQ==" saltValue="zMlpns/xtUI8SpIKEC2Vkg=="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'MPS(input)_4.Perdau'!K1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13.630045401719993</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'MPS(input)_4.Perdau'!E21</f>
        <v>41.4</v>
      </c>
      <c r="H8" s="31" t="s">
        <v>56</v>
      </c>
      <c r="I8" s="21" t="s">
        <v>104</v>
      </c>
    </row>
    <row r="9" spans="1:11" ht="18.75" customHeight="1">
      <c r="A9" s="28"/>
      <c r="B9" s="55" t="s">
        <v>105</v>
      </c>
      <c r="C9" s="24"/>
      <c r="D9" s="24"/>
      <c r="E9" s="25"/>
      <c r="F9" s="20" t="s">
        <v>59</v>
      </c>
      <c r="G9" s="79">
        <f>'MPS(input)_4.Perdau'!E22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38.127600000000001</v>
      </c>
      <c r="H12" s="48" t="s">
        <v>36</v>
      </c>
      <c r="I12" s="34" t="s">
        <v>111</v>
      </c>
    </row>
    <row r="13" spans="1:11" ht="27" customHeight="1">
      <c r="A13" s="28"/>
      <c r="B13" s="38"/>
      <c r="C13" s="66"/>
      <c r="D13" s="148" t="s">
        <v>112</v>
      </c>
      <c r="E13" s="152"/>
      <c r="F13" s="39" t="s">
        <v>53</v>
      </c>
      <c r="G13" s="71">
        <f>'MPS(input)_4.Perdau'!E8</f>
        <v>0</v>
      </c>
      <c r="H13" s="48" t="s">
        <v>36</v>
      </c>
      <c r="I13" s="34" t="s">
        <v>113</v>
      </c>
      <c r="K13" s="5"/>
    </row>
    <row r="14" spans="1:11" ht="28.15" customHeight="1">
      <c r="A14" s="28"/>
      <c r="B14" s="38"/>
      <c r="C14" s="66"/>
      <c r="D14" s="148" t="s">
        <v>114</v>
      </c>
      <c r="E14" s="152"/>
      <c r="F14" s="39" t="s">
        <v>53</v>
      </c>
      <c r="G14" s="71">
        <f>'MPS(input)_4.Perdau'!E9</f>
        <v>37.5</v>
      </c>
      <c r="H14" s="48" t="s">
        <v>36</v>
      </c>
      <c r="I14" s="34" t="s">
        <v>115</v>
      </c>
    </row>
    <row r="15" spans="1:11" ht="28.15" customHeight="1">
      <c r="A15" s="28"/>
      <c r="B15" s="38"/>
      <c r="C15" s="66"/>
      <c r="D15" s="148" t="s">
        <v>116</v>
      </c>
      <c r="E15" s="152"/>
      <c r="F15" s="39" t="s">
        <v>53</v>
      </c>
      <c r="G15" s="71">
        <f>'MPS(input)_4.Perdau'!E10</f>
        <v>0.62760000000000005</v>
      </c>
      <c r="H15" s="48" t="s">
        <v>36</v>
      </c>
      <c r="I15" s="34" t="s">
        <v>117</v>
      </c>
    </row>
    <row r="16" spans="1:11" ht="31.9" customHeight="1">
      <c r="A16" s="28"/>
      <c r="B16" s="38"/>
      <c r="C16" s="148" t="s">
        <v>118</v>
      </c>
      <c r="D16" s="149"/>
      <c r="E16" s="152"/>
      <c r="F16" s="39" t="s">
        <v>50</v>
      </c>
      <c r="G16" s="71">
        <f>'MPS(input)_4.Perdau'!E11</f>
        <v>0</v>
      </c>
      <c r="H16" s="48" t="s">
        <v>37</v>
      </c>
      <c r="I16" s="77" t="s">
        <v>142</v>
      </c>
    </row>
    <row r="17" spans="1:9" ht="21" customHeight="1">
      <c r="A17" s="28"/>
      <c r="B17" s="38"/>
      <c r="C17" s="148" t="s">
        <v>119</v>
      </c>
      <c r="D17" s="149"/>
      <c r="E17" s="150"/>
      <c r="F17" s="39" t="s">
        <v>50</v>
      </c>
      <c r="G17" s="71">
        <f>'MPS(input)_4.Perdau'!E12</f>
        <v>8760</v>
      </c>
      <c r="H17" s="48" t="s">
        <v>37</v>
      </c>
      <c r="I17" s="34" t="s">
        <v>120</v>
      </c>
    </row>
    <row r="18" spans="1:9" ht="21" customHeight="1">
      <c r="A18" s="28"/>
      <c r="B18" s="38"/>
      <c r="C18" s="148" t="s">
        <v>121</v>
      </c>
      <c r="D18" s="149"/>
      <c r="E18" s="150"/>
      <c r="F18" s="39" t="s">
        <v>53</v>
      </c>
      <c r="G18" s="76">
        <f>'MPS(input)_4.Perdau'!E19</f>
        <v>0.76</v>
      </c>
      <c r="H18" s="47" t="s">
        <v>122</v>
      </c>
      <c r="I18" s="34" t="s">
        <v>123</v>
      </c>
    </row>
    <row r="19" spans="1:9" ht="45.75" customHeight="1">
      <c r="A19" s="28"/>
      <c r="B19" s="38"/>
      <c r="C19" s="156" t="s">
        <v>143</v>
      </c>
      <c r="D19" s="157"/>
      <c r="E19" s="158"/>
      <c r="F19" s="39" t="s">
        <v>50</v>
      </c>
      <c r="G19" s="72">
        <f>'MPS(input)_4.Perdau'!$E$18</f>
        <v>2.0099999999999998</v>
      </c>
      <c r="H19" s="47" t="s">
        <v>44</v>
      </c>
      <c r="I19" s="34" t="s">
        <v>124</v>
      </c>
    </row>
    <row r="20" spans="1:9" ht="21" customHeight="1">
      <c r="A20" s="28"/>
      <c r="B20" s="38"/>
      <c r="C20" s="148" t="s">
        <v>54</v>
      </c>
      <c r="D20" s="149"/>
      <c r="E20" s="150"/>
      <c r="F20" s="39" t="s">
        <v>59</v>
      </c>
      <c r="G20" s="72">
        <f>'MPS(input)_4.Perdau'!E20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29.501471692439996</v>
      </c>
      <c r="H22" s="42" t="s">
        <v>100</v>
      </c>
      <c r="I22" s="34" t="s">
        <v>128</v>
      </c>
    </row>
    <row r="23" spans="1:9" ht="42" customHeight="1">
      <c r="A23" s="28"/>
      <c r="B23" s="29"/>
      <c r="C23" s="148" t="s">
        <v>129</v>
      </c>
      <c r="D23" s="149"/>
      <c r="E23" s="150"/>
      <c r="F23" s="39" t="s">
        <v>53</v>
      </c>
      <c r="G23" s="73">
        <f>'MPS(input)_4.Perdau'!E8</f>
        <v>0</v>
      </c>
      <c r="H23" s="48" t="s">
        <v>36</v>
      </c>
      <c r="I23" s="34" t="s">
        <v>113</v>
      </c>
    </row>
    <row r="24" spans="1:9" ht="18.75" customHeight="1">
      <c r="A24" s="28"/>
      <c r="B24" s="29"/>
      <c r="C24" s="148" t="s">
        <v>121</v>
      </c>
      <c r="D24" s="149"/>
      <c r="E24" s="150"/>
      <c r="F24" s="39" t="s">
        <v>53</v>
      </c>
      <c r="G24" s="76">
        <f>'MPS(input)_4.Perdau'!E19</f>
        <v>0.76</v>
      </c>
      <c r="H24" s="47" t="s">
        <v>122</v>
      </c>
      <c r="I24" s="34" t="s">
        <v>123</v>
      </c>
    </row>
    <row r="25" spans="1:9" ht="40.5" customHeight="1">
      <c r="A25" s="28"/>
      <c r="B25" s="29"/>
      <c r="C25" s="148" t="s">
        <v>130</v>
      </c>
      <c r="D25" s="149"/>
      <c r="E25" s="150"/>
      <c r="F25" s="39" t="s">
        <v>59</v>
      </c>
      <c r="G25" s="74">
        <f>'MPS(input)_4.Perdau'!E13</f>
        <v>12043.4</v>
      </c>
      <c r="H25" s="49" t="s">
        <v>60</v>
      </c>
      <c r="I25" s="21" t="s">
        <v>131</v>
      </c>
    </row>
    <row r="26" spans="1:9" ht="18.75" customHeight="1">
      <c r="A26" s="28"/>
      <c r="B26" s="29"/>
      <c r="C26" s="148" t="s">
        <v>54</v>
      </c>
      <c r="D26" s="149"/>
      <c r="E26" s="150"/>
      <c r="F26" s="39" t="s">
        <v>59</v>
      </c>
      <c r="G26" s="75">
        <f>'MPS(input)_4.Perdau'!E20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A6qhy4I1GyJ10qQAdCRDhpi5BtAJ2k9RwIML2pTfkFPUBJW/VyShuNt/McGBBF5noNHVWBQkc7SmBaNZ1g/G0w==" saltValue="PVZp4BYiSmgcZ6A8f/qHsw=="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203</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24</v>
      </c>
      <c r="G7" s="100" t="s">
        <v>25</v>
      </c>
      <c r="H7" s="100" t="s">
        <v>26</v>
      </c>
      <c r="I7" s="100" t="s">
        <v>27</v>
      </c>
      <c r="J7" s="100" t="s">
        <v>28</v>
      </c>
      <c r="K7" s="100" t="s">
        <v>29</v>
      </c>
    </row>
    <row r="8" spans="1:11" ht="120" customHeight="1">
      <c r="B8" s="54" t="s">
        <v>33</v>
      </c>
      <c r="C8" s="53" t="s">
        <v>73</v>
      </c>
      <c r="D8" s="101" t="s">
        <v>74</v>
      </c>
      <c r="E8" s="80">
        <v>0</v>
      </c>
      <c r="F8" s="51" t="s">
        <v>36</v>
      </c>
      <c r="G8" s="81" t="s">
        <v>32</v>
      </c>
      <c r="H8" s="81" t="s">
        <v>40</v>
      </c>
      <c r="I8" s="135" t="s">
        <v>209</v>
      </c>
      <c r="J8" s="81" t="s">
        <v>41</v>
      </c>
      <c r="K8" s="83" t="s">
        <v>50</v>
      </c>
    </row>
    <row r="9" spans="1:11" ht="150" customHeight="1">
      <c r="B9" s="54" t="s">
        <v>34</v>
      </c>
      <c r="C9" s="53" t="s">
        <v>75</v>
      </c>
      <c r="D9" s="101" t="s">
        <v>76</v>
      </c>
      <c r="E9" s="109">
        <v>27.2</v>
      </c>
      <c r="F9" s="51" t="s">
        <v>36</v>
      </c>
      <c r="G9" s="81" t="s">
        <v>32</v>
      </c>
      <c r="H9" s="81" t="s">
        <v>40</v>
      </c>
      <c r="I9" s="84" t="s">
        <v>210</v>
      </c>
      <c r="J9" s="81" t="s">
        <v>41</v>
      </c>
      <c r="K9" s="83" t="s">
        <v>50</v>
      </c>
    </row>
    <row r="10" spans="1:11" ht="150" customHeight="1">
      <c r="B10" s="54" t="s">
        <v>35</v>
      </c>
      <c r="C10" s="53" t="s">
        <v>77</v>
      </c>
      <c r="D10" s="101" t="s">
        <v>78</v>
      </c>
      <c r="E10" s="110">
        <v>0.50209999999999999</v>
      </c>
      <c r="F10" s="51" t="s">
        <v>36</v>
      </c>
      <c r="G10" s="85" t="s">
        <v>32</v>
      </c>
      <c r="H10" s="81" t="s">
        <v>40</v>
      </c>
      <c r="I10" s="84" t="s">
        <v>211</v>
      </c>
      <c r="J10" s="81" t="s">
        <v>41</v>
      </c>
      <c r="K10" s="83" t="s">
        <v>50</v>
      </c>
    </row>
    <row r="11" spans="1:11" ht="126" customHeight="1">
      <c r="A11" s="5"/>
      <c r="B11" s="54" t="s">
        <v>63</v>
      </c>
      <c r="C11" s="53" t="s">
        <v>79</v>
      </c>
      <c r="D11" s="101" t="s">
        <v>80</v>
      </c>
      <c r="E11" s="80">
        <v>0</v>
      </c>
      <c r="F11" s="51" t="s">
        <v>37</v>
      </c>
      <c r="G11" s="85" t="s">
        <v>32</v>
      </c>
      <c r="H11" s="81" t="s">
        <v>40</v>
      </c>
      <c r="I11" s="81" t="s">
        <v>205</v>
      </c>
      <c r="J11" s="81" t="s">
        <v>41</v>
      </c>
      <c r="K11" s="83" t="s">
        <v>50</v>
      </c>
    </row>
    <row r="12" spans="1:11" ht="183" customHeight="1">
      <c r="A12" s="5"/>
      <c r="B12" s="54" t="s">
        <v>64</v>
      </c>
      <c r="C12" s="53" t="s">
        <v>81</v>
      </c>
      <c r="D12" s="101" t="s">
        <v>82</v>
      </c>
      <c r="E12" s="80">
        <v>8760</v>
      </c>
      <c r="F12" s="51" t="s">
        <v>37</v>
      </c>
      <c r="G12" s="85" t="s">
        <v>32</v>
      </c>
      <c r="H12" s="81" t="s">
        <v>40</v>
      </c>
      <c r="I12" s="81" t="s">
        <v>206</v>
      </c>
      <c r="J12" s="81" t="s">
        <v>61</v>
      </c>
      <c r="K12" s="83" t="s">
        <v>50</v>
      </c>
    </row>
    <row r="13" spans="1:11" ht="206.45" customHeight="1">
      <c r="A13" s="5"/>
      <c r="B13" s="54" t="s">
        <v>62</v>
      </c>
      <c r="C13" s="53" t="s">
        <v>84</v>
      </c>
      <c r="D13" s="101" t="s">
        <v>85</v>
      </c>
      <c r="E13" s="80">
        <v>8709.1</v>
      </c>
      <c r="F13" s="51" t="s">
        <v>38</v>
      </c>
      <c r="G13" s="85" t="s">
        <v>32</v>
      </c>
      <c r="H13" s="81" t="s">
        <v>40</v>
      </c>
      <c r="I13" s="86" t="s">
        <v>207</v>
      </c>
      <c r="J13" s="81" t="s">
        <v>208</v>
      </c>
      <c r="K13" s="83" t="s">
        <v>50</v>
      </c>
    </row>
    <row r="14" spans="1:11" ht="8.25" customHeight="1"/>
    <row r="15" spans="1:11" ht="15" customHeight="1">
      <c r="A15" s="6" t="s">
        <v>87</v>
      </c>
    </row>
    <row r="16" spans="1:11" ht="15" customHeight="1">
      <c r="B16" s="100" t="s">
        <v>10</v>
      </c>
      <c r="C16" s="136" t="s">
        <v>11</v>
      </c>
      <c r="D16" s="136"/>
      <c r="E16" s="100" t="s">
        <v>12</v>
      </c>
      <c r="F16" s="100" t="s">
        <v>13</v>
      </c>
      <c r="G16" s="136" t="s">
        <v>14</v>
      </c>
      <c r="H16" s="136"/>
      <c r="I16" s="136"/>
      <c r="J16" s="136" t="s">
        <v>15</v>
      </c>
      <c r="K16" s="136"/>
    </row>
    <row r="17" spans="1:11" ht="30" customHeight="1">
      <c r="B17" s="100" t="s">
        <v>21</v>
      </c>
      <c r="C17" s="136" t="s">
        <v>22</v>
      </c>
      <c r="D17" s="136"/>
      <c r="E17" s="100" t="s">
        <v>23</v>
      </c>
      <c r="F17" s="100" t="s">
        <v>24</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0.76</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24</v>
      </c>
    </row>
    <row r="26" spans="1:11" ht="19.5" thickBot="1">
      <c r="B26" s="143">
        <f>ROUNDDOWN('MPS(calc_process)_5.Matamanis'!G6, 0)</f>
        <v>21</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W8l4R4+8l977vNr3l9H20jHECuzmlw1DggmrL1jU5touxjb4zFsCO+YAX1fd4+ufKwTOFFMPLB9RkzNHE2lasw==" saltValue="LIaZYoJ9KDNfC+WR/9z4cA=="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'MPS(input)_5.Matamanis'!K1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21.797735345099991</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'MPS(input)_5.Matamanis'!E21</f>
        <v>41.4</v>
      </c>
      <c r="H8" s="31" t="s">
        <v>56</v>
      </c>
      <c r="I8" s="21" t="s">
        <v>104</v>
      </c>
    </row>
    <row r="9" spans="1:11" ht="18.75" customHeight="1">
      <c r="A9" s="28"/>
      <c r="B9" s="55" t="s">
        <v>105</v>
      </c>
      <c r="C9" s="24"/>
      <c r="D9" s="24"/>
      <c r="E9" s="25"/>
      <c r="F9" s="20" t="s">
        <v>59</v>
      </c>
      <c r="G9" s="79">
        <f>'MPS(input)_5.Matamanis'!E22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27.702099999999998</v>
      </c>
      <c r="H12" s="48" t="s">
        <v>36</v>
      </c>
      <c r="I12" s="34" t="s">
        <v>111</v>
      </c>
    </row>
    <row r="13" spans="1:11" ht="27" customHeight="1">
      <c r="A13" s="28"/>
      <c r="B13" s="38"/>
      <c r="C13" s="66"/>
      <c r="D13" s="148" t="s">
        <v>112</v>
      </c>
      <c r="E13" s="152"/>
      <c r="F13" s="39" t="s">
        <v>53</v>
      </c>
      <c r="G13" s="71">
        <f>'MPS(input)_5.Matamanis'!E8</f>
        <v>0</v>
      </c>
      <c r="H13" s="48" t="s">
        <v>36</v>
      </c>
      <c r="I13" s="34" t="s">
        <v>113</v>
      </c>
      <c r="K13" s="5"/>
    </row>
    <row r="14" spans="1:11" ht="28.15" customHeight="1">
      <c r="A14" s="28"/>
      <c r="B14" s="38"/>
      <c r="C14" s="66"/>
      <c r="D14" s="148" t="s">
        <v>114</v>
      </c>
      <c r="E14" s="152"/>
      <c r="F14" s="39" t="s">
        <v>53</v>
      </c>
      <c r="G14" s="71">
        <f>'MPS(input)_5.Matamanis'!E9</f>
        <v>27.2</v>
      </c>
      <c r="H14" s="48" t="s">
        <v>36</v>
      </c>
      <c r="I14" s="34" t="s">
        <v>115</v>
      </c>
    </row>
    <row r="15" spans="1:11" ht="28.15" customHeight="1">
      <c r="A15" s="28"/>
      <c r="B15" s="38"/>
      <c r="C15" s="66"/>
      <c r="D15" s="148" t="s">
        <v>116</v>
      </c>
      <c r="E15" s="152"/>
      <c r="F15" s="39" t="s">
        <v>53</v>
      </c>
      <c r="G15" s="71">
        <f>'MPS(input)_5.Matamanis'!E10</f>
        <v>0.50209999999999999</v>
      </c>
      <c r="H15" s="48" t="s">
        <v>36</v>
      </c>
      <c r="I15" s="34" t="s">
        <v>117</v>
      </c>
    </row>
    <row r="16" spans="1:11" ht="31.9" customHeight="1">
      <c r="A16" s="28"/>
      <c r="B16" s="38"/>
      <c r="C16" s="148" t="s">
        <v>118</v>
      </c>
      <c r="D16" s="149"/>
      <c r="E16" s="152"/>
      <c r="F16" s="39" t="s">
        <v>50</v>
      </c>
      <c r="G16" s="71">
        <f>'MPS(input)_5.Matamanis'!E11</f>
        <v>0</v>
      </c>
      <c r="H16" s="48" t="s">
        <v>37</v>
      </c>
      <c r="I16" s="77" t="s">
        <v>142</v>
      </c>
    </row>
    <row r="17" spans="1:9" ht="21" customHeight="1">
      <c r="A17" s="28"/>
      <c r="B17" s="38"/>
      <c r="C17" s="148" t="s">
        <v>119</v>
      </c>
      <c r="D17" s="149"/>
      <c r="E17" s="150"/>
      <c r="F17" s="39" t="s">
        <v>50</v>
      </c>
      <c r="G17" s="71">
        <f>'MPS(input)_5.Matamanis'!E12</f>
        <v>8760</v>
      </c>
      <c r="H17" s="48" t="s">
        <v>37</v>
      </c>
      <c r="I17" s="34" t="s">
        <v>120</v>
      </c>
    </row>
    <row r="18" spans="1:9" ht="21" customHeight="1">
      <c r="A18" s="28"/>
      <c r="B18" s="38"/>
      <c r="C18" s="148" t="s">
        <v>121</v>
      </c>
      <c r="D18" s="149"/>
      <c r="E18" s="150"/>
      <c r="F18" s="39" t="s">
        <v>53</v>
      </c>
      <c r="G18" s="76">
        <f>'MPS(input)_5.Matamanis'!E19</f>
        <v>0.76</v>
      </c>
      <c r="H18" s="47" t="s">
        <v>122</v>
      </c>
      <c r="I18" s="34" t="s">
        <v>123</v>
      </c>
    </row>
    <row r="19" spans="1:9" ht="45.75" customHeight="1">
      <c r="A19" s="28"/>
      <c r="B19" s="38"/>
      <c r="C19" s="156" t="s">
        <v>143</v>
      </c>
      <c r="D19" s="157"/>
      <c r="E19" s="158"/>
      <c r="F19" s="39" t="s">
        <v>50</v>
      </c>
      <c r="G19" s="72">
        <f>'MPS(input)_5.Matamanis'!$E$18</f>
        <v>2.0099999999999998</v>
      </c>
      <c r="H19" s="47" t="s">
        <v>44</v>
      </c>
      <c r="I19" s="34" t="s">
        <v>124</v>
      </c>
    </row>
    <row r="20" spans="1:9" ht="21" customHeight="1">
      <c r="A20" s="28"/>
      <c r="B20" s="38"/>
      <c r="C20" s="148" t="s">
        <v>54</v>
      </c>
      <c r="D20" s="149"/>
      <c r="E20" s="150"/>
      <c r="F20" s="39" t="s">
        <v>59</v>
      </c>
      <c r="G20" s="72">
        <f>'MPS(input)_5.Matamanis'!E20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21.333781749059998</v>
      </c>
      <c r="H22" s="42" t="s">
        <v>100</v>
      </c>
      <c r="I22" s="34" t="s">
        <v>128</v>
      </c>
    </row>
    <row r="23" spans="1:9" ht="42" customHeight="1">
      <c r="A23" s="28"/>
      <c r="B23" s="29"/>
      <c r="C23" s="148" t="s">
        <v>129</v>
      </c>
      <c r="D23" s="149"/>
      <c r="E23" s="150"/>
      <c r="F23" s="39" t="s">
        <v>53</v>
      </c>
      <c r="G23" s="73">
        <f>'MPS(input)_5.Matamanis'!E8</f>
        <v>0</v>
      </c>
      <c r="H23" s="48" t="s">
        <v>36</v>
      </c>
      <c r="I23" s="34" t="s">
        <v>113</v>
      </c>
    </row>
    <row r="24" spans="1:9" ht="18.75" customHeight="1">
      <c r="A24" s="28"/>
      <c r="B24" s="29"/>
      <c r="C24" s="148" t="s">
        <v>121</v>
      </c>
      <c r="D24" s="149"/>
      <c r="E24" s="150"/>
      <c r="F24" s="39" t="s">
        <v>53</v>
      </c>
      <c r="G24" s="76">
        <f>'MPS(input)_5.Matamanis'!E19</f>
        <v>0.76</v>
      </c>
      <c r="H24" s="47" t="s">
        <v>122</v>
      </c>
      <c r="I24" s="34" t="s">
        <v>123</v>
      </c>
    </row>
    <row r="25" spans="1:9" ht="40.5" customHeight="1">
      <c r="A25" s="28"/>
      <c r="B25" s="29"/>
      <c r="C25" s="148" t="s">
        <v>130</v>
      </c>
      <c r="D25" s="149"/>
      <c r="E25" s="150"/>
      <c r="F25" s="39" t="s">
        <v>59</v>
      </c>
      <c r="G25" s="74">
        <f>'MPS(input)_5.Matamanis'!E13</f>
        <v>8709.1</v>
      </c>
      <c r="H25" s="49" t="s">
        <v>60</v>
      </c>
      <c r="I25" s="21" t="s">
        <v>131</v>
      </c>
    </row>
    <row r="26" spans="1:9" ht="18.75" customHeight="1">
      <c r="A26" s="28"/>
      <c r="B26" s="29"/>
      <c r="C26" s="148" t="s">
        <v>54</v>
      </c>
      <c r="D26" s="149"/>
      <c r="E26" s="150"/>
      <c r="F26" s="39" t="s">
        <v>59</v>
      </c>
      <c r="G26" s="75">
        <f>'MPS(input)_5.Matamanis'!E20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H43B9st/K5BHd9JCDvDGLODZHQy7aO/YwyB1txpHvswrvOWWeCoT+4p3sNImuVgqNOWQfK/xdAEIdyY0Kcrlkg==" saltValue="4dPs+iq9ieq8ENag5p/HlQ=="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203</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24</v>
      </c>
      <c r="G7" s="100" t="s">
        <v>25</v>
      </c>
      <c r="H7" s="100" t="s">
        <v>26</v>
      </c>
      <c r="I7" s="100" t="s">
        <v>27</v>
      </c>
      <c r="J7" s="100" t="s">
        <v>28</v>
      </c>
      <c r="K7" s="100" t="s">
        <v>29</v>
      </c>
    </row>
    <row r="8" spans="1:11" ht="132" customHeight="1">
      <c r="B8" s="54" t="s">
        <v>33</v>
      </c>
      <c r="C8" s="53" t="s">
        <v>73</v>
      </c>
      <c r="D8" s="101" t="s">
        <v>74</v>
      </c>
      <c r="E8" s="80">
        <v>0</v>
      </c>
      <c r="F8" s="51" t="s">
        <v>36</v>
      </c>
      <c r="G8" s="81" t="s">
        <v>32</v>
      </c>
      <c r="H8" s="81" t="s">
        <v>40</v>
      </c>
      <c r="I8" s="82" t="s">
        <v>209</v>
      </c>
      <c r="J8" s="81" t="s">
        <v>41</v>
      </c>
      <c r="K8" s="83" t="s">
        <v>50</v>
      </c>
    </row>
    <row r="9" spans="1:11" ht="150" customHeight="1">
      <c r="B9" s="54" t="s">
        <v>34</v>
      </c>
      <c r="C9" s="53" t="s">
        <v>75</v>
      </c>
      <c r="D9" s="101" t="s">
        <v>76</v>
      </c>
      <c r="E9" s="109">
        <v>34.1</v>
      </c>
      <c r="F9" s="51" t="s">
        <v>36</v>
      </c>
      <c r="G9" s="81" t="s">
        <v>32</v>
      </c>
      <c r="H9" s="81" t="s">
        <v>40</v>
      </c>
      <c r="I9" s="84" t="s">
        <v>210</v>
      </c>
      <c r="J9" s="81" t="s">
        <v>41</v>
      </c>
      <c r="K9" s="83" t="s">
        <v>50</v>
      </c>
    </row>
    <row r="10" spans="1:11" ht="150" customHeight="1">
      <c r="B10" s="54" t="s">
        <v>35</v>
      </c>
      <c r="C10" s="53" t="s">
        <v>77</v>
      </c>
      <c r="D10" s="101" t="s">
        <v>78</v>
      </c>
      <c r="E10" s="110">
        <v>0.50209999999999999</v>
      </c>
      <c r="F10" s="51" t="s">
        <v>36</v>
      </c>
      <c r="G10" s="85" t="s">
        <v>32</v>
      </c>
      <c r="H10" s="81" t="s">
        <v>40</v>
      </c>
      <c r="I10" s="84" t="s">
        <v>211</v>
      </c>
      <c r="J10" s="81" t="s">
        <v>41</v>
      </c>
      <c r="K10" s="83" t="s">
        <v>50</v>
      </c>
    </row>
    <row r="11" spans="1:11" ht="126" customHeight="1">
      <c r="A11" s="5"/>
      <c r="B11" s="54" t="s">
        <v>63</v>
      </c>
      <c r="C11" s="53" t="s">
        <v>79</v>
      </c>
      <c r="D11" s="101" t="s">
        <v>80</v>
      </c>
      <c r="E11" s="80">
        <v>0</v>
      </c>
      <c r="F11" s="51" t="s">
        <v>37</v>
      </c>
      <c r="G11" s="85" t="s">
        <v>32</v>
      </c>
      <c r="H11" s="81" t="s">
        <v>40</v>
      </c>
      <c r="I11" s="81" t="s">
        <v>205</v>
      </c>
      <c r="J11" s="81" t="s">
        <v>41</v>
      </c>
      <c r="K11" s="83" t="s">
        <v>50</v>
      </c>
    </row>
    <row r="12" spans="1:11" ht="186.6" customHeight="1">
      <c r="A12" s="5"/>
      <c r="B12" s="54" t="s">
        <v>64</v>
      </c>
      <c r="C12" s="53" t="s">
        <v>81</v>
      </c>
      <c r="D12" s="101" t="s">
        <v>82</v>
      </c>
      <c r="E12" s="80">
        <v>8760</v>
      </c>
      <c r="F12" s="51" t="s">
        <v>37</v>
      </c>
      <c r="G12" s="85" t="s">
        <v>32</v>
      </c>
      <c r="H12" s="81" t="s">
        <v>40</v>
      </c>
      <c r="I12" s="81" t="s">
        <v>206</v>
      </c>
      <c r="J12" s="81" t="s">
        <v>61</v>
      </c>
      <c r="K12" s="83" t="s">
        <v>50</v>
      </c>
    </row>
    <row r="13" spans="1:11" ht="206.45" customHeight="1">
      <c r="A13" s="5"/>
      <c r="B13" s="54" t="s">
        <v>62</v>
      </c>
      <c r="C13" s="53" t="s">
        <v>84</v>
      </c>
      <c r="D13" s="101" t="s">
        <v>85</v>
      </c>
      <c r="E13" s="80">
        <v>10932</v>
      </c>
      <c r="F13" s="51" t="s">
        <v>38</v>
      </c>
      <c r="G13" s="85" t="s">
        <v>32</v>
      </c>
      <c r="H13" s="81" t="s">
        <v>40</v>
      </c>
      <c r="I13" s="86" t="s">
        <v>207</v>
      </c>
      <c r="J13" s="81" t="s">
        <v>208</v>
      </c>
      <c r="K13" s="83" t="s">
        <v>50</v>
      </c>
    </row>
    <row r="14" spans="1:11" ht="8.25" customHeight="1"/>
    <row r="15" spans="1:11" ht="15" customHeight="1">
      <c r="A15" s="6" t="s">
        <v>87</v>
      </c>
    </row>
    <row r="16" spans="1:11" ht="15" customHeight="1">
      <c r="B16" s="100" t="s">
        <v>10</v>
      </c>
      <c r="C16" s="136" t="s">
        <v>11</v>
      </c>
      <c r="D16" s="136"/>
      <c r="E16" s="100" t="s">
        <v>12</v>
      </c>
      <c r="F16" s="100" t="s">
        <v>13</v>
      </c>
      <c r="G16" s="136" t="s">
        <v>14</v>
      </c>
      <c r="H16" s="136"/>
      <c r="I16" s="136"/>
      <c r="J16" s="136" t="s">
        <v>15</v>
      </c>
      <c r="K16" s="136"/>
    </row>
    <row r="17" spans="1:11" ht="30" customHeight="1">
      <c r="B17" s="100" t="s">
        <v>21</v>
      </c>
      <c r="C17" s="136" t="s">
        <v>22</v>
      </c>
      <c r="D17" s="136"/>
      <c r="E17" s="100" t="s">
        <v>23</v>
      </c>
      <c r="F17" s="100" t="s">
        <v>24</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0.76</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24</v>
      </c>
    </row>
    <row r="26" spans="1:11" ht="19.5" thickBot="1">
      <c r="B26" s="143">
        <f>ROUNDDOWN('MPS(calc_process)_6.Sei Mayang'!G6, 0)</f>
        <v>16</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kf/OOJ8Coi3kjCd0/ywgMoPJ+wTlAiivjvN3Yq6BPu9QCXPt5VXSImIHqrDj7aNdA7zxGeYBrCBRftc/0ctvvw==" saltValue="B0/43jdN3uZj8xdkH8XlOA=="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'MPS(input)_6.Sei Mayang'!K1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16.352527062959989</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'MPS(input)_6.Sei Mayang'!E21</f>
        <v>41.4</v>
      </c>
      <c r="H8" s="31" t="s">
        <v>56</v>
      </c>
      <c r="I8" s="21" t="s">
        <v>104</v>
      </c>
    </row>
    <row r="9" spans="1:11" ht="18.75" customHeight="1">
      <c r="A9" s="28"/>
      <c r="B9" s="55" t="s">
        <v>105</v>
      </c>
      <c r="C9" s="24"/>
      <c r="D9" s="24"/>
      <c r="E9" s="25"/>
      <c r="F9" s="20" t="s">
        <v>59</v>
      </c>
      <c r="G9" s="79">
        <f>'MPS(input)_6.Sei Mayang'!E22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34.6021</v>
      </c>
      <c r="H12" s="48" t="s">
        <v>36</v>
      </c>
      <c r="I12" s="34" t="s">
        <v>111</v>
      </c>
    </row>
    <row r="13" spans="1:11" ht="27" customHeight="1">
      <c r="A13" s="28"/>
      <c r="B13" s="38"/>
      <c r="C13" s="66"/>
      <c r="D13" s="148" t="s">
        <v>112</v>
      </c>
      <c r="E13" s="152"/>
      <c r="F13" s="39" t="s">
        <v>53</v>
      </c>
      <c r="G13" s="71">
        <f>'MPS(input)_6.Sei Mayang'!E8</f>
        <v>0</v>
      </c>
      <c r="H13" s="48" t="s">
        <v>36</v>
      </c>
      <c r="I13" s="34" t="s">
        <v>113</v>
      </c>
      <c r="K13" s="5"/>
    </row>
    <row r="14" spans="1:11" ht="28.15" customHeight="1">
      <c r="A14" s="28"/>
      <c r="B14" s="38"/>
      <c r="C14" s="66"/>
      <c r="D14" s="148" t="s">
        <v>114</v>
      </c>
      <c r="E14" s="152"/>
      <c r="F14" s="39" t="s">
        <v>53</v>
      </c>
      <c r="G14" s="71">
        <f>'MPS(input)_6.Sei Mayang'!E9</f>
        <v>34.1</v>
      </c>
      <c r="H14" s="48" t="s">
        <v>36</v>
      </c>
      <c r="I14" s="34" t="s">
        <v>115</v>
      </c>
    </row>
    <row r="15" spans="1:11" ht="28.15" customHeight="1">
      <c r="A15" s="28"/>
      <c r="B15" s="38"/>
      <c r="C15" s="66"/>
      <c r="D15" s="148" t="s">
        <v>116</v>
      </c>
      <c r="E15" s="152"/>
      <c r="F15" s="39" t="s">
        <v>53</v>
      </c>
      <c r="G15" s="71">
        <f>'MPS(input)_6.Sei Mayang'!E10</f>
        <v>0.50209999999999999</v>
      </c>
      <c r="H15" s="48" t="s">
        <v>36</v>
      </c>
      <c r="I15" s="34" t="s">
        <v>117</v>
      </c>
    </row>
    <row r="16" spans="1:11" ht="31.9" customHeight="1">
      <c r="A16" s="28"/>
      <c r="B16" s="38"/>
      <c r="C16" s="148" t="s">
        <v>118</v>
      </c>
      <c r="D16" s="149"/>
      <c r="E16" s="152"/>
      <c r="F16" s="39" t="s">
        <v>50</v>
      </c>
      <c r="G16" s="71">
        <f>'MPS(input)_6.Sei Mayang'!E11</f>
        <v>0</v>
      </c>
      <c r="H16" s="48" t="s">
        <v>37</v>
      </c>
      <c r="I16" s="77" t="s">
        <v>142</v>
      </c>
    </row>
    <row r="17" spans="1:9" ht="21" customHeight="1">
      <c r="A17" s="28"/>
      <c r="B17" s="38"/>
      <c r="C17" s="148" t="s">
        <v>119</v>
      </c>
      <c r="D17" s="149"/>
      <c r="E17" s="150"/>
      <c r="F17" s="39" t="s">
        <v>50</v>
      </c>
      <c r="G17" s="71">
        <f>'MPS(input)_6.Sei Mayang'!E12</f>
        <v>8760</v>
      </c>
      <c r="H17" s="48" t="s">
        <v>37</v>
      </c>
      <c r="I17" s="34" t="s">
        <v>120</v>
      </c>
    </row>
    <row r="18" spans="1:9" ht="21" customHeight="1">
      <c r="A18" s="28"/>
      <c r="B18" s="38"/>
      <c r="C18" s="148" t="s">
        <v>121</v>
      </c>
      <c r="D18" s="149"/>
      <c r="E18" s="150"/>
      <c r="F18" s="39" t="s">
        <v>53</v>
      </c>
      <c r="G18" s="76">
        <f>'MPS(input)_6.Sei Mayang'!E19</f>
        <v>0.76</v>
      </c>
      <c r="H18" s="47" t="s">
        <v>122</v>
      </c>
      <c r="I18" s="34" t="s">
        <v>123</v>
      </c>
    </row>
    <row r="19" spans="1:9" ht="45.75" customHeight="1">
      <c r="A19" s="28"/>
      <c r="B19" s="38"/>
      <c r="C19" s="156" t="s">
        <v>143</v>
      </c>
      <c r="D19" s="157"/>
      <c r="E19" s="158"/>
      <c r="F19" s="39" t="s">
        <v>50</v>
      </c>
      <c r="G19" s="72">
        <f>'MPS(input)_6.Sei Mayang'!$E$18</f>
        <v>2.0099999999999998</v>
      </c>
      <c r="H19" s="47" t="s">
        <v>44</v>
      </c>
      <c r="I19" s="34" t="s">
        <v>124</v>
      </c>
    </row>
    <row r="20" spans="1:9" ht="21" customHeight="1">
      <c r="A20" s="28"/>
      <c r="B20" s="38"/>
      <c r="C20" s="148" t="s">
        <v>54</v>
      </c>
      <c r="D20" s="149"/>
      <c r="E20" s="150"/>
      <c r="F20" s="39" t="s">
        <v>59</v>
      </c>
      <c r="G20" s="72">
        <f>'MPS(input)_6.Sei Mayang'!E20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26.778990031199999</v>
      </c>
      <c r="H22" s="42" t="s">
        <v>100</v>
      </c>
      <c r="I22" s="34" t="s">
        <v>128</v>
      </c>
    </row>
    <row r="23" spans="1:9" ht="42" customHeight="1">
      <c r="A23" s="28"/>
      <c r="B23" s="29"/>
      <c r="C23" s="148" t="s">
        <v>129</v>
      </c>
      <c r="D23" s="149"/>
      <c r="E23" s="150"/>
      <c r="F23" s="39" t="s">
        <v>53</v>
      </c>
      <c r="G23" s="73">
        <f>'MPS(input)_6.Sei Mayang'!E8</f>
        <v>0</v>
      </c>
      <c r="H23" s="48" t="s">
        <v>36</v>
      </c>
      <c r="I23" s="34" t="s">
        <v>113</v>
      </c>
    </row>
    <row r="24" spans="1:9" ht="18.75" customHeight="1">
      <c r="A24" s="28"/>
      <c r="B24" s="29"/>
      <c r="C24" s="148" t="s">
        <v>121</v>
      </c>
      <c r="D24" s="149"/>
      <c r="E24" s="150"/>
      <c r="F24" s="39" t="s">
        <v>53</v>
      </c>
      <c r="G24" s="76">
        <f>'MPS(input)_6.Sei Mayang'!E19</f>
        <v>0.76</v>
      </c>
      <c r="H24" s="47" t="s">
        <v>122</v>
      </c>
      <c r="I24" s="34" t="s">
        <v>123</v>
      </c>
    </row>
    <row r="25" spans="1:9" ht="40.5" customHeight="1">
      <c r="A25" s="28"/>
      <c r="B25" s="29"/>
      <c r="C25" s="148" t="s">
        <v>130</v>
      </c>
      <c r="D25" s="149"/>
      <c r="E25" s="150"/>
      <c r="F25" s="39" t="s">
        <v>59</v>
      </c>
      <c r="G25" s="74">
        <f>'MPS(input)_6.Sei Mayang'!E13</f>
        <v>10932</v>
      </c>
      <c r="H25" s="49" t="s">
        <v>60</v>
      </c>
      <c r="I25" s="21" t="s">
        <v>131</v>
      </c>
    </row>
    <row r="26" spans="1:9" ht="18.75" customHeight="1">
      <c r="A26" s="28"/>
      <c r="B26" s="29"/>
      <c r="C26" s="148" t="s">
        <v>54</v>
      </c>
      <c r="D26" s="149"/>
      <c r="E26" s="150"/>
      <c r="F26" s="39" t="s">
        <v>59</v>
      </c>
      <c r="G26" s="75">
        <f>'MPS(input)_6.Sei Mayang'!E20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ovzPwNgYM3g25CpiStbsrqNIVEFiM5JIENvQFe4JYaYxAcUhitIEtYPZSzdF9MMrunhqI8WuVqx2fZwJmFevzg==" saltValue="cfMZ+uzuOWdi0XlSj7KtZw=="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
        <v>212</v>
      </c>
    </row>
    <row r="3" spans="1:11" ht="27.75" customHeight="1">
      <c r="A3" s="56" t="s">
        <v>69</v>
      </c>
      <c r="B3" s="13"/>
      <c r="C3" s="13"/>
      <c r="D3" s="13"/>
      <c r="E3" s="13"/>
      <c r="F3" s="13"/>
      <c r="G3" s="13"/>
      <c r="H3" s="13"/>
      <c r="I3" s="13"/>
      <c r="J3" s="13"/>
      <c r="K3" s="14"/>
    </row>
    <row r="5" spans="1:11" ht="15" customHeight="1">
      <c r="A5" s="6" t="s">
        <v>72</v>
      </c>
      <c r="B5" s="6"/>
    </row>
    <row r="6" spans="1:11" ht="15" customHeight="1">
      <c r="A6" s="6"/>
      <c r="B6" s="58" t="s">
        <v>10</v>
      </c>
      <c r="C6" s="59" t="s">
        <v>11</v>
      </c>
      <c r="D6" s="60" t="s">
        <v>12</v>
      </c>
      <c r="E6" s="60" t="s">
        <v>13</v>
      </c>
      <c r="F6" s="60" t="s">
        <v>14</v>
      </c>
      <c r="G6" s="60" t="s">
        <v>15</v>
      </c>
      <c r="H6" s="60" t="s">
        <v>16</v>
      </c>
      <c r="I6" s="60" t="s">
        <v>17</v>
      </c>
      <c r="J6" s="60" t="s">
        <v>18</v>
      </c>
      <c r="K6" s="60" t="s">
        <v>19</v>
      </c>
    </row>
    <row r="7" spans="1:11" s="10" customFormat="1" ht="30" customHeight="1">
      <c r="B7" s="58" t="s">
        <v>20</v>
      </c>
      <c r="C7" s="59" t="s">
        <v>21</v>
      </c>
      <c r="D7" s="60" t="s">
        <v>22</v>
      </c>
      <c r="E7" s="60" t="s">
        <v>23</v>
      </c>
      <c r="F7" s="60" t="s">
        <v>24</v>
      </c>
      <c r="G7" s="60" t="s">
        <v>25</v>
      </c>
      <c r="H7" s="60" t="s">
        <v>26</v>
      </c>
      <c r="I7" s="60" t="s">
        <v>27</v>
      </c>
      <c r="J7" s="60" t="s">
        <v>28</v>
      </c>
      <c r="K7" s="60" t="s">
        <v>29</v>
      </c>
    </row>
    <row r="8" spans="1:11" ht="185.45" customHeight="1">
      <c r="B8" s="54" t="s">
        <v>33</v>
      </c>
      <c r="C8" s="53" t="s">
        <v>73</v>
      </c>
      <c r="D8" s="52" t="s">
        <v>74</v>
      </c>
      <c r="E8" s="80">
        <v>0</v>
      </c>
      <c r="F8" s="51" t="s">
        <v>36</v>
      </c>
      <c r="G8" s="81" t="s">
        <v>39</v>
      </c>
      <c r="H8" s="81" t="s">
        <v>40</v>
      </c>
      <c r="I8" s="82" t="s">
        <v>209</v>
      </c>
      <c r="J8" s="81" t="s">
        <v>41</v>
      </c>
      <c r="K8" s="83" t="s">
        <v>50</v>
      </c>
    </row>
    <row r="9" spans="1:11" ht="150" customHeight="1">
      <c r="B9" s="54" t="s">
        <v>34</v>
      </c>
      <c r="C9" s="53" t="s">
        <v>75</v>
      </c>
      <c r="D9" s="52" t="s">
        <v>76</v>
      </c>
      <c r="E9" s="80">
        <f>9.1*10*365/1000</f>
        <v>33.215000000000003</v>
      </c>
      <c r="F9" s="51" t="s">
        <v>36</v>
      </c>
      <c r="G9" s="81" t="s">
        <v>39</v>
      </c>
      <c r="H9" s="81" t="s">
        <v>40</v>
      </c>
      <c r="I9" s="84" t="s">
        <v>210</v>
      </c>
      <c r="J9" s="81" t="s">
        <v>41</v>
      </c>
      <c r="K9" s="83" t="s">
        <v>50</v>
      </c>
    </row>
    <row r="10" spans="1:11" ht="150" customHeight="1">
      <c r="B10" s="54" t="s">
        <v>35</v>
      </c>
      <c r="C10" s="53" t="s">
        <v>77</v>
      </c>
      <c r="D10" s="52" t="s">
        <v>78</v>
      </c>
      <c r="E10" s="103">
        <v>0.47449999999999998</v>
      </c>
      <c r="F10" s="51" t="s">
        <v>36</v>
      </c>
      <c r="G10" s="85" t="s">
        <v>39</v>
      </c>
      <c r="H10" s="81" t="s">
        <v>141</v>
      </c>
      <c r="I10" s="84" t="s">
        <v>211</v>
      </c>
      <c r="J10" s="81" t="s">
        <v>41</v>
      </c>
      <c r="K10" s="83" t="s">
        <v>50</v>
      </c>
    </row>
    <row r="11" spans="1:11" ht="114.6" customHeight="1">
      <c r="A11" s="5"/>
      <c r="B11" s="54" t="s">
        <v>63</v>
      </c>
      <c r="C11" s="53" t="s">
        <v>79</v>
      </c>
      <c r="D11" s="52" t="s">
        <v>80</v>
      </c>
      <c r="E11" s="80">
        <v>0</v>
      </c>
      <c r="F11" s="51" t="s">
        <v>37</v>
      </c>
      <c r="G11" s="85" t="s">
        <v>39</v>
      </c>
      <c r="H11" s="81" t="s">
        <v>40</v>
      </c>
      <c r="I11" s="81" t="s">
        <v>205</v>
      </c>
      <c r="J11" s="81" t="s">
        <v>41</v>
      </c>
      <c r="K11" s="83" t="s">
        <v>50</v>
      </c>
    </row>
    <row r="12" spans="1:11" ht="193.15" customHeight="1">
      <c r="A12" s="5"/>
      <c r="B12" s="54" t="s">
        <v>64</v>
      </c>
      <c r="C12" s="53" t="s">
        <v>81</v>
      </c>
      <c r="D12" s="52" t="s">
        <v>82</v>
      </c>
      <c r="E12" s="80">
        <v>8760</v>
      </c>
      <c r="F12" s="51" t="s">
        <v>37</v>
      </c>
      <c r="G12" s="85" t="s">
        <v>39</v>
      </c>
      <c r="H12" s="81" t="s">
        <v>40</v>
      </c>
      <c r="I12" s="81" t="s">
        <v>206</v>
      </c>
      <c r="J12" s="81" t="s">
        <v>61</v>
      </c>
      <c r="K12" s="83" t="s">
        <v>50</v>
      </c>
    </row>
    <row r="13" spans="1:11" ht="206.45" customHeight="1">
      <c r="A13" s="5"/>
      <c r="B13" s="54" t="s">
        <v>62</v>
      </c>
      <c r="C13" s="53" t="s">
        <v>84</v>
      </c>
      <c r="D13" s="52" t="s">
        <v>85</v>
      </c>
      <c r="E13" s="80">
        <f>2.9*10*365</f>
        <v>10585</v>
      </c>
      <c r="F13" s="51" t="s">
        <v>38</v>
      </c>
      <c r="G13" s="85" t="s">
        <v>39</v>
      </c>
      <c r="H13" s="81" t="s">
        <v>40</v>
      </c>
      <c r="I13" s="86" t="s">
        <v>207</v>
      </c>
      <c r="J13" s="81" t="s">
        <v>208</v>
      </c>
      <c r="K13" s="83" t="s">
        <v>50</v>
      </c>
    </row>
    <row r="14" spans="1:11" ht="8.25" customHeight="1"/>
    <row r="15" spans="1:11" ht="15" customHeight="1">
      <c r="A15" s="6" t="s">
        <v>87</v>
      </c>
    </row>
    <row r="16" spans="1:11" ht="15" customHeight="1">
      <c r="B16" s="60" t="s">
        <v>10</v>
      </c>
      <c r="C16" s="136" t="s">
        <v>11</v>
      </c>
      <c r="D16" s="136"/>
      <c r="E16" s="60" t="s">
        <v>12</v>
      </c>
      <c r="F16" s="60" t="s">
        <v>13</v>
      </c>
      <c r="G16" s="136" t="s">
        <v>14</v>
      </c>
      <c r="H16" s="136"/>
      <c r="I16" s="136"/>
      <c r="J16" s="136" t="s">
        <v>15</v>
      </c>
      <c r="K16" s="136"/>
    </row>
    <row r="17" spans="1:11" ht="30" customHeight="1">
      <c r="B17" s="60" t="s">
        <v>21</v>
      </c>
      <c r="C17" s="136" t="s">
        <v>22</v>
      </c>
      <c r="D17" s="136"/>
      <c r="E17" s="60" t="s">
        <v>23</v>
      </c>
      <c r="F17" s="60" t="s">
        <v>24</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0.90300000000000002</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24</v>
      </c>
    </row>
    <row r="26" spans="1:11" ht="19.5" thickBot="1">
      <c r="B26" s="143">
        <f>ROUNDDOWN('MPS(calc_process)_1.Pulau Putri'!G6, 0)</f>
        <v>17</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z09VlPIZ4Hzp+xxWBoRpr7Bj8eYpcLT9TZLuWQx3OE8u3Ww4p36VYzIcmWbn5ozFi3ADjIRQ6VMwGNLExyvnzQ==" saltValue="J1P/jiQVGjm8F40X6kkofQ==" spinCount="100000" sheet="1" objects="1" scenarios="1" formatCells="0" formatRows="0"/>
  <mergeCells count="26">
    <mergeCell ref="C29:J29"/>
    <mergeCell ref="C30:J30"/>
    <mergeCell ref="C31:J31"/>
    <mergeCell ref="C16:D16"/>
    <mergeCell ref="C17:D17"/>
    <mergeCell ref="B25:C25"/>
    <mergeCell ref="B26:C26"/>
    <mergeCell ref="C22:D22"/>
    <mergeCell ref="C18:D18"/>
    <mergeCell ref="C21:D21"/>
    <mergeCell ref="C19:D19"/>
    <mergeCell ref="C20:D20"/>
    <mergeCell ref="J16:K16"/>
    <mergeCell ref="J17:K17"/>
    <mergeCell ref="J22:K22"/>
    <mergeCell ref="G16:I16"/>
    <mergeCell ref="G17:I17"/>
    <mergeCell ref="G22:I22"/>
    <mergeCell ref="G18:I18"/>
    <mergeCell ref="J18:K18"/>
    <mergeCell ref="G21:I21"/>
    <mergeCell ref="J21:K21"/>
    <mergeCell ref="G19:I19"/>
    <mergeCell ref="J19:K19"/>
    <mergeCell ref="G20:I20"/>
    <mergeCell ref="J20:K20"/>
  </mergeCells>
  <phoneticPr fontId="3"/>
  <pageMargins left="0.70866141732283472" right="0.70866141732283472" top="0.74803149606299213" bottom="0.74803149606299213" header="0.31496062992125984" footer="0.31496062992125984"/>
  <pageSetup paperSize="9" scale="74" fitToHeight="3" orientation="landscape" r:id="rId1"/>
  <ignoredErrors>
    <ignoredError sqref="B8:B10" numberStoredAsText="1"/>
  </ignoredError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24</v>
      </c>
      <c r="G7" s="100" t="s">
        <v>25</v>
      </c>
      <c r="H7" s="100" t="s">
        <v>26</v>
      </c>
      <c r="I7" s="100" t="s">
        <v>27</v>
      </c>
      <c r="J7" s="100" t="s">
        <v>28</v>
      </c>
      <c r="K7" s="100" t="s">
        <v>29</v>
      </c>
    </row>
    <row r="8" spans="1:11" ht="150" customHeight="1">
      <c r="B8" s="54" t="s">
        <v>33</v>
      </c>
      <c r="C8" s="53" t="s">
        <v>73</v>
      </c>
      <c r="D8" s="101" t="s">
        <v>74</v>
      </c>
      <c r="E8" s="80">
        <v>0</v>
      </c>
      <c r="F8" s="51" t="s">
        <v>36</v>
      </c>
      <c r="G8" s="81" t="s">
        <v>32</v>
      </c>
      <c r="H8" s="81" t="s">
        <v>40</v>
      </c>
      <c r="I8" s="82" t="s">
        <v>209</v>
      </c>
      <c r="J8" s="81" t="s">
        <v>41</v>
      </c>
      <c r="K8" s="83" t="s">
        <v>50</v>
      </c>
    </row>
    <row r="9" spans="1:11" ht="150" customHeight="1">
      <c r="B9" s="54" t="s">
        <v>34</v>
      </c>
      <c r="C9" s="53" t="s">
        <v>75</v>
      </c>
      <c r="D9" s="101" t="s">
        <v>76</v>
      </c>
      <c r="E9" s="109">
        <v>36.299999999999997</v>
      </c>
      <c r="F9" s="51" t="s">
        <v>36</v>
      </c>
      <c r="G9" s="81" t="s">
        <v>32</v>
      </c>
      <c r="H9" s="81" t="s">
        <v>40</v>
      </c>
      <c r="I9" s="84" t="s">
        <v>210</v>
      </c>
      <c r="J9" s="81" t="s">
        <v>41</v>
      </c>
      <c r="K9" s="83" t="s">
        <v>50</v>
      </c>
    </row>
    <row r="10" spans="1:11" ht="124.15" customHeight="1">
      <c r="B10" s="54" t="s">
        <v>35</v>
      </c>
      <c r="C10" s="53" t="s">
        <v>77</v>
      </c>
      <c r="D10" s="101" t="s">
        <v>78</v>
      </c>
      <c r="E10" s="110">
        <v>0.50209999999999999</v>
      </c>
      <c r="F10" s="51" t="s">
        <v>36</v>
      </c>
      <c r="G10" s="85" t="s">
        <v>32</v>
      </c>
      <c r="H10" s="81" t="s">
        <v>40</v>
      </c>
      <c r="I10" s="84" t="s">
        <v>211</v>
      </c>
      <c r="J10" s="81" t="s">
        <v>41</v>
      </c>
      <c r="K10" s="83" t="s">
        <v>50</v>
      </c>
    </row>
    <row r="11" spans="1:11" ht="126" customHeight="1">
      <c r="A11" s="5"/>
      <c r="B11" s="54" t="s">
        <v>63</v>
      </c>
      <c r="C11" s="53" t="s">
        <v>79</v>
      </c>
      <c r="D11" s="101" t="s">
        <v>80</v>
      </c>
      <c r="E11" s="80">
        <v>0</v>
      </c>
      <c r="F11" s="51" t="s">
        <v>37</v>
      </c>
      <c r="G11" s="85" t="s">
        <v>32</v>
      </c>
      <c r="H11" s="81" t="s">
        <v>40</v>
      </c>
      <c r="I11" s="81" t="s">
        <v>205</v>
      </c>
      <c r="J11" s="81" t="s">
        <v>41</v>
      </c>
      <c r="K11" s="83" t="s">
        <v>50</v>
      </c>
    </row>
    <row r="12" spans="1:11" ht="213.6" customHeight="1">
      <c r="A12" s="5"/>
      <c r="B12" s="54" t="s">
        <v>64</v>
      </c>
      <c r="C12" s="53" t="s">
        <v>81</v>
      </c>
      <c r="D12" s="101" t="s">
        <v>82</v>
      </c>
      <c r="E12" s="80">
        <v>8760</v>
      </c>
      <c r="F12" s="51" t="s">
        <v>37</v>
      </c>
      <c r="G12" s="85" t="s">
        <v>32</v>
      </c>
      <c r="H12" s="81" t="s">
        <v>40</v>
      </c>
      <c r="I12" s="81" t="s">
        <v>206</v>
      </c>
      <c r="J12" s="81" t="s">
        <v>61</v>
      </c>
      <c r="K12" s="83" t="s">
        <v>50</v>
      </c>
    </row>
    <row r="13" spans="1:11" ht="206.45" customHeight="1">
      <c r="A13" s="5"/>
      <c r="B13" s="54" t="s">
        <v>62</v>
      </c>
      <c r="C13" s="53" t="s">
        <v>84</v>
      </c>
      <c r="D13" s="101" t="s">
        <v>85</v>
      </c>
      <c r="E13" s="80">
        <v>11646.4</v>
      </c>
      <c r="F13" s="51" t="s">
        <v>38</v>
      </c>
      <c r="G13" s="85" t="s">
        <v>32</v>
      </c>
      <c r="H13" s="81" t="s">
        <v>40</v>
      </c>
      <c r="I13" s="86" t="s">
        <v>207</v>
      </c>
      <c r="J13" s="81" t="s">
        <v>208</v>
      </c>
      <c r="K13" s="83" t="s">
        <v>50</v>
      </c>
    </row>
    <row r="14" spans="1:11" ht="8.25" customHeight="1"/>
    <row r="15" spans="1:11" ht="15" customHeight="1">
      <c r="A15" s="6" t="s">
        <v>87</v>
      </c>
    </row>
    <row r="16" spans="1:11" ht="15" customHeight="1">
      <c r="B16" s="100" t="s">
        <v>10</v>
      </c>
      <c r="C16" s="136" t="s">
        <v>11</v>
      </c>
      <c r="D16" s="136"/>
      <c r="E16" s="100" t="s">
        <v>12</v>
      </c>
      <c r="F16" s="100" t="s">
        <v>13</v>
      </c>
      <c r="G16" s="136" t="s">
        <v>14</v>
      </c>
      <c r="H16" s="136"/>
      <c r="I16" s="136"/>
      <c r="J16" s="136" t="s">
        <v>15</v>
      </c>
      <c r="K16" s="136"/>
    </row>
    <row r="17" spans="1:11" ht="30" customHeight="1">
      <c r="B17" s="100" t="s">
        <v>21</v>
      </c>
      <c r="C17" s="136" t="s">
        <v>22</v>
      </c>
      <c r="D17" s="136"/>
      <c r="E17" s="100" t="s">
        <v>23</v>
      </c>
      <c r="F17" s="100" t="s">
        <v>24</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0.76</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24</v>
      </c>
    </row>
    <row r="26" spans="1:11" ht="19.5" thickBot="1">
      <c r="B26" s="143">
        <f>ROUNDDOWN('MPS(calc_process)_7.Muara Lesan'!G6, 0)</f>
        <v>14</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f6phPU2Wbh7HsB5A0v9JVfQUrykvJWOTAU9ohNNBjSD7ifulvBGSI3dPCzVsBHHHKtk6xESRSXHmul94YKfWvA==" saltValue="UykaDQosQsUCv1cBnPU4Iw=="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'MPS(input)_7.Muara Lesan'!K1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14.602535251919992</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'MPS(input)_7.Muara Lesan'!E21</f>
        <v>41.4</v>
      </c>
      <c r="H8" s="31" t="s">
        <v>56</v>
      </c>
      <c r="I8" s="21" t="s">
        <v>104</v>
      </c>
    </row>
    <row r="9" spans="1:11" ht="18.75" customHeight="1">
      <c r="A9" s="28"/>
      <c r="B9" s="55" t="s">
        <v>105</v>
      </c>
      <c r="C9" s="24"/>
      <c r="D9" s="24"/>
      <c r="E9" s="25"/>
      <c r="F9" s="20" t="s">
        <v>59</v>
      </c>
      <c r="G9" s="79">
        <f>'MPS(input)_7.Muara Lesan'!E22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36.802099999999996</v>
      </c>
      <c r="H12" s="48" t="s">
        <v>36</v>
      </c>
      <c r="I12" s="34" t="s">
        <v>111</v>
      </c>
    </row>
    <row r="13" spans="1:11" ht="27" customHeight="1">
      <c r="A13" s="28"/>
      <c r="B13" s="38"/>
      <c r="C13" s="66"/>
      <c r="D13" s="148" t="s">
        <v>112</v>
      </c>
      <c r="E13" s="152"/>
      <c r="F13" s="39" t="s">
        <v>53</v>
      </c>
      <c r="G13" s="71">
        <f>'MPS(input)_7.Muara Lesan'!E8</f>
        <v>0</v>
      </c>
      <c r="H13" s="48" t="s">
        <v>36</v>
      </c>
      <c r="I13" s="34" t="s">
        <v>113</v>
      </c>
      <c r="K13" s="5"/>
    </row>
    <row r="14" spans="1:11" ht="28.15" customHeight="1">
      <c r="A14" s="28"/>
      <c r="B14" s="38"/>
      <c r="C14" s="66"/>
      <c r="D14" s="148" t="s">
        <v>114</v>
      </c>
      <c r="E14" s="152"/>
      <c r="F14" s="39" t="s">
        <v>53</v>
      </c>
      <c r="G14" s="71">
        <f>'MPS(input)_7.Muara Lesan'!E9</f>
        <v>36.299999999999997</v>
      </c>
      <c r="H14" s="48" t="s">
        <v>36</v>
      </c>
      <c r="I14" s="34" t="s">
        <v>115</v>
      </c>
    </row>
    <row r="15" spans="1:11" ht="28.15" customHeight="1">
      <c r="A15" s="28"/>
      <c r="B15" s="38"/>
      <c r="C15" s="66"/>
      <c r="D15" s="148" t="s">
        <v>116</v>
      </c>
      <c r="E15" s="152"/>
      <c r="F15" s="39" t="s">
        <v>53</v>
      </c>
      <c r="G15" s="71">
        <f>'MPS(input)_7.Muara Lesan'!E10</f>
        <v>0.50209999999999999</v>
      </c>
      <c r="H15" s="48" t="s">
        <v>36</v>
      </c>
      <c r="I15" s="34" t="s">
        <v>117</v>
      </c>
    </row>
    <row r="16" spans="1:11" ht="31.9" customHeight="1">
      <c r="A16" s="28"/>
      <c r="B16" s="38"/>
      <c r="C16" s="148" t="s">
        <v>118</v>
      </c>
      <c r="D16" s="149"/>
      <c r="E16" s="152"/>
      <c r="F16" s="39" t="s">
        <v>50</v>
      </c>
      <c r="G16" s="71">
        <f>'MPS(input)_7.Muara Lesan'!E11</f>
        <v>0</v>
      </c>
      <c r="H16" s="48" t="s">
        <v>37</v>
      </c>
      <c r="I16" s="77" t="s">
        <v>142</v>
      </c>
    </row>
    <row r="17" spans="1:9" ht="21" customHeight="1">
      <c r="A17" s="28"/>
      <c r="B17" s="38"/>
      <c r="C17" s="148" t="s">
        <v>119</v>
      </c>
      <c r="D17" s="149"/>
      <c r="E17" s="150"/>
      <c r="F17" s="39" t="s">
        <v>50</v>
      </c>
      <c r="G17" s="71">
        <f>'MPS(input)_7.Muara Lesan'!E12</f>
        <v>8760</v>
      </c>
      <c r="H17" s="48" t="s">
        <v>37</v>
      </c>
      <c r="I17" s="34" t="s">
        <v>120</v>
      </c>
    </row>
    <row r="18" spans="1:9" ht="21" customHeight="1">
      <c r="A18" s="28"/>
      <c r="B18" s="38"/>
      <c r="C18" s="148" t="s">
        <v>121</v>
      </c>
      <c r="D18" s="149"/>
      <c r="E18" s="150"/>
      <c r="F18" s="39" t="s">
        <v>53</v>
      </c>
      <c r="G18" s="76">
        <f>'MPS(input)_7.Muara Lesan'!E19</f>
        <v>0.76</v>
      </c>
      <c r="H18" s="47" t="s">
        <v>122</v>
      </c>
      <c r="I18" s="34" t="s">
        <v>123</v>
      </c>
    </row>
    <row r="19" spans="1:9" ht="45.75" customHeight="1">
      <c r="A19" s="28"/>
      <c r="B19" s="38"/>
      <c r="C19" s="156" t="s">
        <v>143</v>
      </c>
      <c r="D19" s="157"/>
      <c r="E19" s="158"/>
      <c r="F19" s="39" t="s">
        <v>50</v>
      </c>
      <c r="G19" s="72">
        <f>'MPS(input)_7.Muara Lesan'!$E$18</f>
        <v>2.0099999999999998</v>
      </c>
      <c r="H19" s="47" t="s">
        <v>44</v>
      </c>
      <c r="I19" s="34" t="s">
        <v>124</v>
      </c>
    </row>
    <row r="20" spans="1:9" ht="21" customHeight="1">
      <c r="A20" s="28"/>
      <c r="B20" s="38"/>
      <c r="C20" s="148" t="s">
        <v>54</v>
      </c>
      <c r="D20" s="149"/>
      <c r="E20" s="150"/>
      <c r="F20" s="39" t="s">
        <v>59</v>
      </c>
      <c r="G20" s="72">
        <f>'MPS(input)_7.Muara Lesan'!E20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28.528981842239997</v>
      </c>
      <c r="H22" s="42" t="s">
        <v>100</v>
      </c>
      <c r="I22" s="34" t="s">
        <v>128</v>
      </c>
    </row>
    <row r="23" spans="1:9" ht="42" customHeight="1">
      <c r="A23" s="28"/>
      <c r="B23" s="29"/>
      <c r="C23" s="148" t="s">
        <v>129</v>
      </c>
      <c r="D23" s="149"/>
      <c r="E23" s="150"/>
      <c r="F23" s="39" t="s">
        <v>53</v>
      </c>
      <c r="G23" s="73">
        <f>'MPS(input)_7.Muara Lesan'!E8</f>
        <v>0</v>
      </c>
      <c r="H23" s="48" t="s">
        <v>36</v>
      </c>
      <c r="I23" s="34" t="s">
        <v>113</v>
      </c>
    </row>
    <row r="24" spans="1:9" ht="18.75" customHeight="1">
      <c r="A24" s="28"/>
      <c r="B24" s="29"/>
      <c r="C24" s="148" t="s">
        <v>121</v>
      </c>
      <c r="D24" s="149"/>
      <c r="E24" s="150"/>
      <c r="F24" s="39" t="s">
        <v>53</v>
      </c>
      <c r="G24" s="76">
        <f>'MPS(input)_7.Muara Lesan'!E19</f>
        <v>0.76</v>
      </c>
      <c r="H24" s="47" t="s">
        <v>122</v>
      </c>
      <c r="I24" s="34" t="s">
        <v>123</v>
      </c>
    </row>
    <row r="25" spans="1:9" ht="40.5" customHeight="1">
      <c r="A25" s="28"/>
      <c r="B25" s="29"/>
      <c r="C25" s="148" t="s">
        <v>130</v>
      </c>
      <c r="D25" s="149"/>
      <c r="E25" s="150"/>
      <c r="F25" s="39" t="s">
        <v>59</v>
      </c>
      <c r="G25" s="74">
        <f>'MPS(input)_7.Muara Lesan'!E13</f>
        <v>11646.4</v>
      </c>
      <c r="H25" s="49" t="s">
        <v>60</v>
      </c>
      <c r="I25" s="21" t="s">
        <v>131</v>
      </c>
    </row>
    <row r="26" spans="1:9" ht="18.75" customHeight="1">
      <c r="A26" s="28"/>
      <c r="B26" s="29"/>
      <c r="C26" s="148" t="s">
        <v>54</v>
      </c>
      <c r="D26" s="149"/>
      <c r="E26" s="150"/>
      <c r="F26" s="39" t="s">
        <v>59</v>
      </c>
      <c r="G26" s="75">
        <f>'MPS(input)_7.Muara Lesan'!E20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Uko3QyuVyPfx5jBHj9Z5ASWGGwS9MqJSh+d3ryE3ZDFjrdUzb4/wrEfD5AUe7FOcl5Fnu+BbGCRJ+Zf0TUjZA==" saltValue="NflCjfubtXsxFBw5mYdJMg=="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29.6" customHeight="1">
      <c r="B8" s="54" t="s">
        <v>33</v>
      </c>
      <c r="C8" s="53" t="s">
        <v>73</v>
      </c>
      <c r="D8" s="107" t="s">
        <v>74</v>
      </c>
      <c r="E8" s="80">
        <v>0</v>
      </c>
      <c r="F8" s="51" t="s">
        <v>36</v>
      </c>
      <c r="G8" s="81" t="s">
        <v>32</v>
      </c>
      <c r="H8" s="81" t="s">
        <v>40</v>
      </c>
      <c r="I8" s="82" t="s">
        <v>209</v>
      </c>
      <c r="J8" s="81" t="s">
        <v>41</v>
      </c>
      <c r="K8" s="83" t="s">
        <v>50</v>
      </c>
    </row>
    <row r="9" spans="1:11" ht="150" customHeight="1">
      <c r="B9" s="54" t="s">
        <v>34</v>
      </c>
      <c r="C9" s="53" t="s">
        <v>75</v>
      </c>
      <c r="D9" s="107" t="s">
        <v>76</v>
      </c>
      <c r="E9" s="109">
        <v>37.5</v>
      </c>
      <c r="F9" s="51" t="s">
        <v>36</v>
      </c>
      <c r="G9" s="81" t="s">
        <v>32</v>
      </c>
      <c r="H9" s="81" t="s">
        <v>40</v>
      </c>
      <c r="I9" s="84" t="s">
        <v>210</v>
      </c>
      <c r="J9" s="81" t="s">
        <v>41</v>
      </c>
      <c r="K9" s="83" t="s">
        <v>50</v>
      </c>
    </row>
    <row r="10" spans="1:11" ht="150" customHeight="1">
      <c r="B10" s="54" t="s">
        <v>35</v>
      </c>
      <c r="C10" s="53" t="s">
        <v>77</v>
      </c>
      <c r="D10" s="107" t="s">
        <v>78</v>
      </c>
      <c r="E10" s="110">
        <v>0.62760000000000005</v>
      </c>
      <c r="F10" s="51" t="s">
        <v>36</v>
      </c>
      <c r="G10" s="85" t="s">
        <v>32</v>
      </c>
      <c r="H10" s="81" t="s">
        <v>40</v>
      </c>
      <c r="I10" s="84" t="s">
        <v>211</v>
      </c>
      <c r="J10" s="81" t="s">
        <v>41</v>
      </c>
      <c r="K10" s="83" t="s">
        <v>50</v>
      </c>
    </row>
    <row r="11" spans="1:11" ht="126" customHeight="1">
      <c r="A11" s="5"/>
      <c r="B11" s="54" t="s">
        <v>63</v>
      </c>
      <c r="C11" s="53" t="s">
        <v>79</v>
      </c>
      <c r="D11" s="107" t="s">
        <v>80</v>
      </c>
      <c r="E11" s="80">
        <v>0</v>
      </c>
      <c r="F11" s="51" t="s">
        <v>37</v>
      </c>
      <c r="G11" s="85" t="s">
        <v>32</v>
      </c>
      <c r="H11" s="81" t="s">
        <v>40</v>
      </c>
      <c r="I11" s="81" t="s">
        <v>205</v>
      </c>
      <c r="J11" s="81" t="s">
        <v>41</v>
      </c>
      <c r="K11" s="83" t="s">
        <v>50</v>
      </c>
    </row>
    <row r="12" spans="1:11" ht="216"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80">
        <v>12043.4</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0.76</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ROUNDDOWN('MPS(calc_process)_8.Kota Bangun'!G6, 0)</f>
        <v>13</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iKiChVQaWNLKAL1LSmWny/X1LQ6Y3roq/Mjmj+NZ8jlI2OyF8f3s333wic9/AZdKT3a45BlIdlpquKdlUp7A7Q==" saltValue="oF2uMBKEjWFe3/kykZH7wA=="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'MPS(input)_8.Kota Bangun Empat'!K1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13.630045401719993</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'MPS(input)_8.Kota Bangun Empat'!E21</f>
        <v>41.4</v>
      </c>
      <c r="H8" s="31" t="s">
        <v>46</v>
      </c>
      <c r="I8" s="21" t="s">
        <v>104</v>
      </c>
    </row>
    <row r="9" spans="1:11" ht="18.75" customHeight="1">
      <c r="A9" s="28"/>
      <c r="B9" s="55" t="s">
        <v>105</v>
      </c>
      <c r="C9" s="24"/>
      <c r="D9" s="24"/>
      <c r="E9" s="25"/>
      <c r="F9" s="20" t="s">
        <v>59</v>
      </c>
      <c r="G9" s="79">
        <f>'MPS(input)_8.Kota Bangun Empat'!E22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38.127600000000001</v>
      </c>
      <c r="H12" s="48" t="s">
        <v>36</v>
      </c>
      <c r="I12" s="34" t="s">
        <v>111</v>
      </c>
    </row>
    <row r="13" spans="1:11" ht="27" customHeight="1">
      <c r="A13" s="28"/>
      <c r="B13" s="38"/>
      <c r="C13" s="66"/>
      <c r="D13" s="148" t="s">
        <v>112</v>
      </c>
      <c r="E13" s="152"/>
      <c r="F13" s="39" t="s">
        <v>53</v>
      </c>
      <c r="G13" s="71">
        <f>'MPS(input)_8.Kota Bangun Empat'!E8</f>
        <v>0</v>
      </c>
      <c r="H13" s="48" t="s">
        <v>36</v>
      </c>
      <c r="I13" s="34" t="s">
        <v>113</v>
      </c>
      <c r="K13" s="5"/>
    </row>
    <row r="14" spans="1:11" ht="28.15" customHeight="1">
      <c r="A14" s="28"/>
      <c r="B14" s="38"/>
      <c r="C14" s="66"/>
      <c r="D14" s="148" t="s">
        <v>114</v>
      </c>
      <c r="E14" s="152"/>
      <c r="F14" s="39" t="s">
        <v>53</v>
      </c>
      <c r="G14" s="71">
        <f>'MPS(input)_8.Kota Bangun Empat'!E9</f>
        <v>37.5</v>
      </c>
      <c r="H14" s="48" t="s">
        <v>36</v>
      </c>
      <c r="I14" s="34" t="s">
        <v>115</v>
      </c>
    </row>
    <row r="15" spans="1:11" ht="28.15" customHeight="1">
      <c r="A15" s="28"/>
      <c r="B15" s="38"/>
      <c r="C15" s="66"/>
      <c r="D15" s="148" t="s">
        <v>116</v>
      </c>
      <c r="E15" s="152"/>
      <c r="F15" s="39" t="s">
        <v>53</v>
      </c>
      <c r="G15" s="71">
        <f>'MPS(input)_8.Kota Bangun Empat'!E10</f>
        <v>0.62760000000000005</v>
      </c>
      <c r="H15" s="48" t="s">
        <v>36</v>
      </c>
      <c r="I15" s="34" t="s">
        <v>117</v>
      </c>
    </row>
    <row r="16" spans="1:11" ht="31.9" customHeight="1">
      <c r="A16" s="28"/>
      <c r="B16" s="38"/>
      <c r="C16" s="148" t="s">
        <v>118</v>
      </c>
      <c r="D16" s="149"/>
      <c r="E16" s="152"/>
      <c r="F16" s="39" t="s">
        <v>50</v>
      </c>
      <c r="G16" s="71">
        <f>'MPS(input)_8.Kota Bangun Empat'!E11</f>
        <v>0</v>
      </c>
      <c r="H16" s="48" t="s">
        <v>37</v>
      </c>
      <c r="I16" s="77" t="s">
        <v>142</v>
      </c>
    </row>
    <row r="17" spans="1:9" ht="21" customHeight="1">
      <c r="A17" s="28"/>
      <c r="B17" s="38"/>
      <c r="C17" s="148" t="s">
        <v>119</v>
      </c>
      <c r="D17" s="149"/>
      <c r="E17" s="150"/>
      <c r="F17" s="39" t="s">
        <v>50</v>
      </c>
      <c r="G17" s="71">
        <f>'MPS(input)_8.Kota Bangun Empat'!E12</f>
        <v>8760</v>
      </c>
      <c r="H17" s="48" t="s">
        <v>37</v>
      </c>
      <c r="I17" s="34" t="s">
        <v>120</v>
      </c>
    </row>
    <row r="18" spans="1:9" ht="21" customHeight="1">
      <c r="A18" s="28"/>
      <c r="B18" s="38"/>
      <c r="C18" s="148" t="s">
        <v>121</v>
      </c>
      <c r="D18" s="149"/>
      <c r="E18" s="150"/>
      <c r="F18" s="39" t="s">
        <v>53</v>
      </c>
      <c r="G18" s="76">
        <f>'MPS(input)_8.Kota Bangun Empat'!E19</f>
        <v>0.76</v>
      </c>
      <c r="H18" s="47" t="s">
        <v>122</v>
      </c>
      <c r="I18" s="34" t="s">
        <v>123</v>
      </c>
    </row>
    <row r="19" spans="1:9" ht="45.75" customHeight="1">
      <c r="A19" s="28"/>
      <c r="B19" s="38"/>
      <c r="C19" s="156" t="s">
        <v>143</v>
      </c>
      <c r="D19" s="157"/>
      <c r="E19" s="158"/>
      <c r="F19" s="39" t="s">
        <v>50</v>
      </c>
      <c r="G19" s="72">
        <f>'MPS(input)_8.Kota Bangun Empat'!$E$18</f>
        <v>2.0099999999999998</v>
      </c>
      <c r="H19" s="47" t="s">
        <v>44</v>
      </c>
      <c r="I19" s="34" t="s">
        <v>124</v>
      </c>
    </row>
    <row r="20" spans="1:9" ht="21" customHeight="1">
      <c r="A20" s="28"/>
      <c r="B20" s="38"/>
      <c r="C20" s="148" t="s">
        <v>43</v>
      </c>
      <c r="D20" s="149"/>
      <c r="E20" s="150"/>
      <c r="F20" s="39" t="s">
        <v>59</v>
      </c>
      <c r="G20" s="72">
        <f>'MPS(input)_8.Kota Bangun Empat'!E20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29.501471692439996</v>
      </c>
      <c r="H22" s="42" t="s">
        <v>100</v>
      </c>
      <c r="I22" s="34" t="s">
        <v>128</v>
      </c>
    </row>
    <row r="23" spans="1:9" ht="42" customHeight="1">
      <c r="A23" s="28"/>
      <c r="B23" s="29"/>
      <c r="C23" s="148" t="s">
        <v>129</v>
      </c>
      <c r="D23" s="149"/>
      <c r="E23" s="150"/>
      <c r="F23" s="39" t="s">
        <v>53</v>
      </c>
      <c r="G23" s="73">
        <f>'MPS(input)_8.Kota Bangun Empat'!E8</f>
        <v>0</v>
      </c>
      <c r="H23" s="48" t="s">
        <v>36</v>
      </c>
      <c r="I23" s="34" t="s">
        <v>113</v>
      </c>
    </row>
    <row r="24" spans="1:9" ht="18.75" customHeight="1">
      <c r="A24" s="28"/>
      <c r="B24" s="29"/>
      <c r="C24" s="148" t="s">
        <v>121</v>
      </c>
      <c r="D24" s="149"/>
      <c r="E24" s="150"/>
      <c r="F24" s="39" t="s">
        <v>53</v>
      </c>
      <c r="G24" s="76">
        <f>'MPS(input)_8.Kota Bangun Empat'!E19</f>
        <v>0.76</v>
      </c>
      <c r="H24" s="47" t="s">
        <v>122</v>
      </c>
      <c r="I24" s="34" t="s">
        <v>123</v>
      </c>
    </row>
    <row r="25" spans="1:9" ht="40.5" customHeight="1">
      <c r="A25" s="28"/>
      <c r="B25" s="29"/>
      <c r="C25" s="148" t="s">
        <v>130</v>
      </c>
      <c r="D25" s="149"/>
      <c r="E25" s="150"/>
      <c r="F25" s="39" t="s">
        <v>59</v>
      </c>
      <c r="G25" s="74">
        <f>'MPS(input)_8.Kota Bangun Empat'!E13</f>
        <v>12043.4</v>
      </c>
      <c r="H25" s="49" t="s">
        <v>38</v>
      </c>
      <c r="I25" s="21" t="s">
        <v>131</v>
      </c>
    </row>
    <row r="26" spans="1:9" ht="18.75" customHeight="1">
      <c r="A26" s="28"/>
      <c r="B26" s="29"/>
      <c r="C26" s="148" t="s">
        <v>43</v>
      </c>
      <c r="D26" s="149"/>
      <c r="E26" s="150"/>
      <c r="F26" s="39" t="s">
        <v>59</v>
      </c>
      <c r="G26" s="75">
        <f>'MPS(input)_8.Kota Bangun Empat'!E20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saEsldZ2Vbp0L3ylnwxbXo8GWBx27xjC0JxjHIel3OicggMWsHm+5zbxA7TNYAOQ7VOdMRjZ0gej4kzc8nPqjQ==" saltValue="QTWC0zheAVXsjEoqFlxjrQ=="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36.15" customHeight="1">
      <c r="B8" s="54" t="s">
        <v>33</v>
      </c>
      <c r="C8" s="53" t="s">
        <v>73</v>
      </c>
      <c r="D8" s="107" t="s">
        <v>74</v>
      </c>
      <c r="E8" s="80">
        <v>0</v>
      </c>
      <c r="F8" s="51" t="s">
        <v>36</v>
      </c>
      <c r="G8" s="81" t="s">
        <v>32</v>
      </c>
      <c r="H8" s="81" t="s">
        <v>40</v>
      </c>
      <c r="I8" s="82" t="s">
        <v>209</v>
      </c>
      <c r="J8" s="81" t="s">
        <v>41</v>
      </c>
      <c r="K8" s="83" t="s">
        <v>50</v>
      </c>
    </row>
    <row r="9" spans="1:11" ht="150" customHeight="1">
      <c r="B9" s="54" t="s">
        <v>34</v>
      </c>
      <c r="C9" s="53" t="s">
        <v>75</v>
      </c>
      <c r="D9" s="107" t="s">
        <v>76</v>
      </c>
      <c r="E9" s="109">
        <v>15.8</v>
      </c>
      <c r="F9" s="51" t="s">
        <v>36</v>
      </c>
      <c r="G9" s="81" t="s">
        <v>32</v>
      </c>
      <c r="H9" s="81" t="s">
        <v>40</v>
      </c>
      <c r="I9" s="84" t="s">
        <v>210</v>
      </c>
      <c r="J9" s="81" t="s">
        <v>41</v>
      </c>
      <c r="K9" s="83" t="s">
        <v>50</v>
      </c>
    </row>
    <row r="10" spans="1:11" ht="134.44999999999999" customHeight="1">
      <c r="B10" s="54" t="s">
        <v>35</v>
      </c>
      <c r="C10" s="53" t="s">
        <v>77</v>
      </c>
      <c r="D10" s="107" t="s">
        <v>78</v>
      </c>
      <c r="E10" s="110">
        <v>0.25109999999999999</v>
      </c>
      <c r="F10" s="51" t="s">
        <v>36</v>
      </c>
      <c r="G10" s="85" t="s">
        <v>32</v>
      </c>
      <c r="H10" s="81" t="s">
        <v>40</v>
      </c>
      <c r="I10" s="84" t="s">
        <v>211</v>
      </c>
      <c r="J10" s="81" t="s">
        <v>41</v>
      </c>
      <c r="K10" s="83" t="s">
        <v>50</v>
      </c>
    </row>
    <row r="11" spans="1:11" ht="126" customHeight="1">
      <c r="A11" s="5"/>
      <c r="B11" s="54" t="s">
        <v>63</v>
      </c>
      <c r="C11" s="53" t="s">
        <v>79</v>
      </c>
      <c r="D11" s="107" t="s">
        <v>80</v>
      </c>
      <c r="E11" s="80">
        <v>0</v>
      </c>
      <c r="F11" s="51" t="s">
        <v>37</v>
      </c>
      <c r="G11" s="85" t="s">
        <v>32</v>
      </c>
      <c r="H11" s="81" t="s">
        <v>40</v>
      </c>
      <c r="I11" s="81" t="s">
        <v>205</v>
      </c>
      <c r="J11" s="81" t="s">
        <v>41</v>
      </c>
      <c r="K11" s="83" t="s">
        <v>50</v>
      </c>
    </row>
    <row r="12" spans="1:11" ht="204"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80">
        <v>5057.3</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0.76</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ROUNDDOWN('MPS(calc_process)_9.Gunung Kuku'!G6, 0)</f>
        <v>30</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jb3/BVe1eNivJWsxUdMYGelUDFGTnr3Qb9fnknTN1IGBF9p2cPnPEMyjFYNPa/nYvtOJVXa57uExzElGVRu0lw==" saltValue="rWShYJWj10CP3dNKP70UKA=="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'MPS(input)_9.Gunung Kuku'!K1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30.743172208979992</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'MPS(input)_9.Gunung Kuku'!E21</f>
        <v>41.4</v>
      </c>
      <c r="H8" s="31" t="s">
        <v>46</v>
      </c>
      <c r="I8" s="21" t="s">
        <v>104</v>
      </c>
    </row>
    <row r="9" spans="1:11" ht="18.75" customHeight="1">
      <c r="A9" s="28"/>
      <c r="B9" s="55" t="s">
        <v>105</v>
      </c>
      <c r="C9" s="24"/>
      <c r="D9" s="24"/>
      <c r="E9" s="25"/>
      <c r="F9" s="20" t="s">
        <v>59</v>
      </c>
      <c r="G9" s="79">
        <f>'MPS(input)_9.Gunung Kuku'!E22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16.051100000000002</v>
      </c>
      <c r="H12" s="48" t="s">
        <v>36</v>
      </c>
      <c r="I12" s="34" t="s">
        <v>111</v>
      </c>
    </row>
    <row r="13" spans="1:11" ht="27" customHeight="1">
      <c r="A13" s="28"/>
      <c r="B13" s="38"/>
      <c r="C13" s="66"/>
      <c r="D13" s="148" t="s">
        <v>112</v>
      </c>
      <c r="E13" s="152"/>
      <c r="F13" s="39" t="s">
        <v>53</v>
      </c>
      <c r="G13" s="71">
        <f>'MPS(input)_9.Gunung Kuku'!E8</f>
        <v>0</v>
      </c>
      <c r="H13" s="48" t="s">
        <v>36</v>
      </c>
      <c r="I13" s="34" t="s">
        <v>113</v>
      </c>
      <c r="K13" s="5"/>
    </row>
    <row r="14" spans="1:11" ht="28.15" customHeight="1">
      <c r="A14" s="28"/>
      <c r="B14" s="38"/>
      <c r="C14" s="66"/>
      <c r="D14" s="148" t="s">
        <v>114</v>
      </c>
      <c r="E14" s="152"/>
      <c r="F14" s="39" t="s">
        <v>53</v>
      </c>
      <c r="G14" s="71">
        <f>'MPS(input)_9.Gunung Kuku'!E9</f>
        <v>15.8</v>
      </c>
      <c r="H14" s="48" t="s">
        <v>36</v>
      </c>
      <c r="I14" s="34" t="s">
        <v>115</v>
      </c>
    </row>
    <row r="15" spans="1:11" ht="28.15" customHeight="1">
      <c r="A15" s="28"/>
      <c r="B15" s="38"/>
      <c r="C15" s="66"/>
      <c r="D15" s="148" t="s">
        <v>116</v>
      </c>
      <c r="E15" s="152"/>
      <c r="F15" s="39" t="s">
        <v>53</v>
      </c>
      <c r="G15" s="71">
        <f>'MPS(input)_9.Gunung Kuku'!E10</f>
        <v>0.25109999999999999</v>
      </c>
      <c r="H15" s="48" t="s">
        <v>36</v>
      </c>
      <c r="I15" s="34" t="s">
        <v>117</v>
      </c>
    </row>
    <row r="16" spans="1:11" ht="31.9" customHeight="1">
      <c r="A16" s="28"/>
      <c r="B16" s="38"/>
      <c r="C16" s="148" t="s">
        <v>118</v>
      </c>
      <c r="D16" s="149"/>
      <c r="E16" s="152"/>
      <c r="F16" s="39" t="s">
        <v>50</v>
      </c>
      <c r="G16" s="71">
        <f>'MPS(input)_9.Gunung Kuku'!E11</f>
        <v>0</v>
      </c>
      <c r="H16" s="48" t="s">
        <v>37</v>
      </c>
      <c r="I16" s="77" t="s">
        <v>142</v>
      </c>
    </row>
    <row r="17" spans="1:9" ht="21" customHeight="1">
      <c r="A17" s="28"/>
      <c r="B17" s="38"/>
      <c r="C17" s="148" t="s">
        <v>119</v>
      </c>
      <c r="D17" s="149"/>
      <c r="E17" s="150"/>
      <c r="F17" s="39" t="s">
        <v>50</v>
      </c>
      <c r="G17" s="71">
        <f>'MPS(input)_9.Gunung Kuku'!E12</f>
        <v>8760</v>
      </c>
      <c r="H17" s="48" t="s">
        <v>37</v>
      </c>
      <c r="I17" s="34" t="s">
        <v>120</v>
      </c>
    </row>
    <row r="18" spans="1:9" ht="21" customHeight="1">
      <c r="A18" s="28"/>
      <c r="B18" s="38"/>
      <c r="C18" s="148" t="s">
        <v>121</v>
      </c>
      <c r="D18" s="149"/>
      <c r="E18" s="150"/>
      <c r="F18" s="39" t="s">
        <v>53</v>
      </c>
      <c r="G18" s="76">
        <f>'MPS(input)_9.Gunung Kuku'!E19</f>
        <v>0.76</v>
      </c>
      <c r="H18" s="47" t="s">
        <v>122</v>
      </c>
      <c r="I18" s="34" t="s">
        <v>123</v>
      </c>
    </row>
    <row r="19" spans="1:9" ht="45.75" customHeight="1">
      <c r="A19" s="28"/>
      <c r="B19" s="38"/>
      <c r="C19" s="156" t="s">
        <v>143</v>
      </c>
      <c r="D19" s="157"/>
      <c r="E19" s="158"/>
      <c r="F19" s="39" t="s">
        <v>50</v>
      </c>
      <c r="G19" s="72">
        <f>'MPS(input)_9.Gunung Kuku'!$E$18</f>
        <v>2.0099999999999998</v>
      </c>
      <c r="H19" s="47" t="s">
        <v>44</v>
      </c>
      <c r="I19" s="34" t="s">
        <v>124</v>
      </c>
    </row>
    <row r="20" spans="1:9" ht="21" customHeight="1">
      <c r="A20" s="28"/>
      <c r="B20" s="38"/>
      <c r="C20" s="148" t="s">
        <v>43</v>
      </c>
      <c r="D20" s="149"/>
      <c r="E20" s="150"/>
      <c r="F20" s="39" t="s">
        <v>59</v>
      </c>
      <c r="G20" s="72">
        <f>'MPS(input)_9.Gunung Kuku'!E20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12.388344885179997</v>
      </c>
      <c r="H22" s="42" t="s">
        <v>100</v>
      </c>
      <c r="I22" s="34" t="s">
        <v>128</v>
      </c>
    </row>
    <row r="23" spans="1:9" ht="42" customHeight="1">
      <c r="A23" s="28"/>
      <c r="B23" s="29"/>
      <c r="C23" s="148" t="s">
        <v>129</v>
      </c>
      <c r="D23" s="149"/>
      <c r="E23" s="150"/>
      <c r="F23" s="39" t="s">
        <v>53</v>
      </c>
      <c r="G23" s="73">
        <f>'MPS(input)_9.Gunung Kuku'!E8</f>
        <v>0</v>
      </c>
      <c r="H23" s="48" t="s">
        <v>36</v>
      </c>
      <c r="I23" s="34" t="s">
        <v>113</v>
      </c>
    </row>
    <row r="24" spans="1:9" ht="18.75" customHeight="1">
      <c r="A24" s="28"/>
      <c r="B24" s="29"/>
      <c r="C24" s="148" t="s">
        <v>121</v>
      </c>
      <c r="D24" s="149"/>
      <c r="E24" s="150"/>
      <c r="F24" s="39" t="s">
        <v>53</v>
      </c>
      <c r="G24" s="76">
        <f>'MPS(input)_9.Gunung Kuku'!E19</f>
        <v>0.76</v>
      </c>
      <c r="H24" s="47" t="s">
        <v>122</v>
      </c>
      <c r="I24" s="34" t="s">
        <v>123</v>
      </c>
    </row>
    <row r="25" spans="1:9" ht="40.5" customHeight="1">
      <c r="A25" s="28"/>
      <c r="B25" s="29"/>
      <c r="C25" s="148" t="s">
        <v>130</v>
      </c>
      <c r="D25" s="149"/>
      <c r="E25" s="150"/>
      <c r="F25" s="39" t="s">
        <v>59</v>
      </c>
      <c r="G25" s="74">
        <f>'MPS(input)_9.Gunung Kuku'!E13</f>
        <v>5057.3</v>
      </c>
      <c r="H25" s="49" t="s">
        <v>38</v>
      </c>
      <c r="I25" s="21" t="s">
        <v>131</v>
      </c>
    </row>
    <row r="26" spans="1:9" ht="18.75" customHeight="1">
      <c r="A26" s="28"/>
      <c r="B26" s="29"/>
      <c r="C26" s="148" t="s">
        <v>43</v>
      </c>
      <c r="D26" s="149"/>
      <c r="E26" s="150"/>
      <c r="F26" s="39" t="s">
        <v>59</v>
      </c>
      <c r="G26" s="75">
        <f>'MPS(input)_9.Gunung Kuku'!E20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CU36oYRxVCC1eAl1C9wfL+0rRWmaIngKS48fgxPYj5TAizQNK/FGhK/VNae5vTfbyzTDWfvykwPfKh5V12okAg==" saltValue="TA0C9ZCQCOY7rHdKYD0x6A=="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17.6" customHeight="1">
      <c r="B8" s="54" t="s">
        <v>33</v>
      </c>
      <c r="C8" s="53" t="s">
        <v>73</v>
      </c>
      <c r="D8" s="107" t="s">
        <v>74</v>
      </c>
      <c r="E8" s="80">
        <v>0</v>
      </c>
      <c r="F8" s="51" t="s">
        <v>36</v>
      </c>
      <c r="G8" s="81" t="s">
        <v>32</v>
      </c>
      <c r="H8" s="81" t="s">
        <v>40</v>
      </c>
      <c r="I8" s="82" t="s">
        <v>209</v>
      </c>
      <c r="J8" s="81" t="s">
        <v>41</v>
      </c>
      <c r="K8" s="83" t="s">
        <v>50</v>
      </c>
    </row>
    <row r="9" spans="1:11" ht="123" customHeight="1">
      <c r="B9" s="54" t="s">
        <v>34</v>
      </c>
      <c r="C9" s="53" t="s">
        <v>75</v>
      </c>
      <c r="D9" s="107" t="s">
        <v>76</v>
      </c>
      <c r="E9" s="109">
        <v>10.8</v>
      </c>
      <c r="F9" s="51" t="s">
        <v>36</v>
      </c>
      <c r="G9" s="81" t="s">
        <v>32</v>
      </c>
      <c r="H9" s="81" t="s">
        <v>40</v>
      </c>
      <c r="I9" s="84" t="s">
        <v>210</v>
      </c>
      <c r="J9" s="81" t="s">
        <v>41</v>
      </c>
      <c r="K9" s="83" t="s">
        <v>50</v>
      </c>
    </row>
    <row r="10" spans="1:11" ht="150" customHeight="1">
      <c r="B10" s="54" t="s">
        <v>35</v>
      </c>
      <c r="C10" s="53" t="s">
        <v>77</v>
      </c>
      <c r="D10" s="107" t="s">
        <v>78</v>
      </c>
      <c r="E10" s="110">
        <v>0.25109999999999999</v>
      </c>
      <c r="F10" s="51" t="s">
        <v>36</v>
      </c>
      <c r="G10" s="85" t="s">
        <v>32</v>
      </c>
      <c r="H10" s="81" t="s">
        <v>40</v>
      </c>
      <c r="I10" s="84" t="s">
        <v>211</v>
      </c>
      <c r="J10" s="81" t="s">
        <v>41</v>
      </c>
      <c r="K10" s="83" t="s">
        <v>50</v>
      </c>
    </row>
    <row r="11" spans="1:11" ht="126" customHeight="1">
      <c r="A11" s="5"/>
      <c r="B11" s="54" t="s">
        <v>63</v>
      </c>
      <c r="C11" s="53" t="s">
        <v>79</v>
      </c>
      <c r="D11" s="107" t="s">
        <v>80</v>
      </c>
      <c r="E11" s="80">
        <v>0</v>
      </c>
      <c r="F11" s="51" t="s">
        <v>37</v>
      </c>
      <c r="G11" s="85" t="s">
        <v>32</v>
      </c>
      <c r="H11" s="81" t="s">
        <v>40</v>
      </c>
      <c r="I11" s="81" t="s">
        <v>205</v>
      </c>
      <c r="J11" s="81" t="s">
        <v>41</v>
      </c>
      <c r="K11" s="83" t="s">
        <v>50</v>
      </c>
    </row>
    <row r="12" spans="1:11" ht="206.45"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80">
        <v>3469.5</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0.95299999999999996</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ROUNDDOWN('MPS(calc_process)_10.Pulau Gala'!G6, 0)</f>
        <v>34</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P+/yAGfTR0Bg46WJkq4omWSQ7mMNCvHpDgKr2M4AJeIpu6UAXGpiw6wmWqlQA/3Mwlg/odqyf7B59d/QrITaSw==" saltValue="A0USPbxkB1FGU1Kn5m2+wQ=="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'MPS(input)_1.Pulau Putri'!K1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17.202537083159992</v>
      </c>
      <c r="H6" s="42" t="s">
        <v>102</v>
      </c>
      <c r="I6" s="33" t="s">
        <v>103</v>
      </c>
    </row>
    <row r="7" spans="1:11" ht="18.75" customHeight="1">
      <c r="A7" s="26" t="s">
        <v>3</v>
      </c>
      <c r="B7" s="15"/>
      <c r="C7" s="15"/>
      <c r="D7" s="15"/>
      <c r="E7" s="16"/>
      <c r="F7" s="16"/>
      <c r="G7" s="44"/>
      <c r="H7" s="17"/>
      <c r="I7" s="17"/>
      <c r="J7" s="65"/>
      <c r="K7" s="65"/>
    </row>
    <row r="8" spans="1:11" ht="18.75" customHeight="1">
      <c r="A8" s="28"/>
      <c r="B8" s="23" t="s">
        <v>55</v>
      </c>
      <c r="C8" s="24"/>
      <c r="D8" s="24"/>
      <c r="E8" s="25"/>
      <c r="F8" s="20" t="s">
        <v>59</v>
      </c>
      <c r="G8" s="78">
        <f>'MPS(input)_1.Pulau Putri'!E21</f>
        <v>41.4</v>
      </c>
      <c r="H8" s="31" t="s">
        <v>56</v>
      </c>
      <c r="I8" s="21" t="s">
        <v>104</v>
      </c>
    </row>
    <row r="9" spans="1:11" ht="18.75" customHeight="1">
      <c r="A9" s="28"/>
      <c r="B9" s="55" t="s">
        <v>105</v>
      </c>
      <c r="C9" s="24"/>
      <c r="D9" s="24"/>
      <c r="E9" s="25"/>
      <c r="F9" s="20" t="s">
        <v>59</v>
      </c>
      <c r="G9" s="79">
        <f>'MPS(input)_1.Pulau Putri'!E22</f>
        <v>72600</v>
      </c>
      <c r="H9" s="40" t="s">
        <v>106</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102</v>
      </c>
      <c r="I11" s="34" t="s">
        <v>109</v>
      </c>
    </row>
    <row r="12" spans="1:11" ht="18.75" customHeight="1">
      <c r="A12" s="28"/>
      <c r="B12" s="38"/>
      <c r="C12" s="153" t="s">
        <v>110</v>
      </c>
      <c r="D12" s="154"/>
      <c r="E12" s="155"/>
      <c r="F12" s="39" t="s">
        <v>53</v>
      </c>
      <c r="G12" s="70">
        <f>G13+G14+G15</f>
        <v>33.689500000000002</v>
      </c>
      <c r="H12" s="48" t="s">
        <v>51</v>
      </c>
      <c r="I12" s="34" t="s">
        <v>111</v>
      </c>
    </row>
    <row r="13" spans="1:11" ht="27" customHeight="1">
      <c r="A13" s="28"/>
      <c r="B13" s="38"/>
      <c r="C13" s="66"/>
      <c r="D13" s="148" t="s">
        <v>112</v>
      </c>
      <c r="E13" s="152"/>
      <c r="F13" s="39" t="s">
        <v>53</v>
      </c>
      <c r="G13" s="71">
        <f>'MPS(input)_1.Pulau Putri'!E8</f>
        <v>0</v>
      </c>
      <c r="H13" s="48" t="s">
        <v>51</v>
      </c>
      <c r="I13" s="34" t="s">
        <v>113</v>
      </c>
      <c r="K13" s="5"/>
    </row>
    <row r="14" spans="1:11" ht="28.15" customHeight="1">
      <c r="A14" s="28"/>
      <c r="B14" s="38"/>
      <c r="C14" s="66"/>
      <c r="D14" s="148" t="s">
        <v>114</v>
      </c>
      <c r="E14" s="152"/>
      <c r="F14" s="39" t="s">
        <v>53</v>
      </c>
      <c r="G14" s="71">
        <f>'MPS(input)_1.Pulau Putri'!E9</f>
        <v>33.215000000000003</v>
      </c>
      <c r="H14" s="48" t="s">
        <v>51</v>
      </c>
      <c r="I14" s="34" t="s">
        <v>115</v>
      </c>
    </row>
    <row r="15" spans="1:11" ht="28.15" customHeight="1">
      <c r="A15" s="28"/>
      <c r="B15" s="38"/>
      <c r="C15" s="66"/>
      <c r="D15" s="148" t="s">
        <v>116</v>
      </c>
      <c r="E15" s="152"/>
      <c r="F15" s="39" t="s">
        <v>53</v>
      </c>
      <c r="G15" s="71">
        <f>'MPS(input)_1.Pulau Putri'!E10</f>
        <v>0.47449999999999998</v>
      </c>
      <c r="H15" s="48" t="s">
        <v>51</v>
      </c>
      <c r="I15" s="34" t="s">
        <v>117</v>
      </c>
    </row>
    <row r="16" spans="1:11" ht="31.9" customHeight="1">
      <c r="A16" s="28"/>
      <c r="B16" s="38"/>
      <c r="C16" s="148" t="s">
        <v>118</v>
      </c>
      <c r="D16" s="149"/>
      <c r="E16" s="152"/>
      <c r="F16" s="39" t="s">
        <v>50</v>
      </c>
      <c r="G16" s="71">
        <f>'MPS(input)_1.Pulau Putri'!E11</f>
        <v>0</v>
      </c>
      <c r="H16" s="48" t="s">
        <v>52</v>
      </c>
      <c r="I16" s="77" t="s">
        <v>142</v>
      </c>
    </row>
    <row r="17" spans="1:9" ht="21" customHeight="1">
      <c r="A17" s="28"/>
      <c r="B17" s="38"/>
      <c r="C17" s="148" t="s">
        <v>119</v>
      </c>
      <c r="D17" s="149"/>
      <c r="E17" s="150"/>
      <c r="F17" s="39" t="s">
        <v>50</v>
      </c>
      <c r="G17" s="71">
        <f>'MPS(input)_1.Pulau Putri'!E12</f>
        <v>8760</v>
      </c>
      <c r="H17" s="48" t="s">
        <v>52</v>
      </c>
      <c r="I17" s="34" t="s">
        <v>120</v>
      </c>
    </row>
    <row r="18" spans="1:9" ht="21" customHeight="1">
      <c r="A18" s="28"/>
      <c r="B18" s="38"/>
      <c r="C18" s="148" t="s">
        <v>121</v>
      </c>
      <c r="D18" s="149"/>
      <c r="E18" s="150"/>
      <c r="F18" s="39" t="s">
        <v>53</v>
      </c>
      <c r="G18" s="76">
        <f>'MPS(input)_1.Pulau Putri'!E19</f>
        <v>0.90300000000000002</v>
      </c>
      <c r="H18" s="47" t="s">
        <v>122</v>
      </c>
      <c r="I18" s="34" t="s">
        <v>123</v>
      </c>
    </row>
    <row r="19" spans="1:9" ht="45.75" customHeight="1">
      <c r="A19" s="28"/>
      <c r="B19" s="38"/>
      <c r="C19" s="156" t="s">
        <v>143</v>
      </c>
      <c r="D19" s="157"/>
      <c r="E19" s="158"/>
      <c r="F19" s="39" t="s">
        <v>50</v>
      </c>
      <c r="G19" s="72">
        <f>'MPS(input)_1.Pulau Putri'!$E$18</f>
        <v>2.0099999999999998</v>
      </c>
      <c r="H19" s="47" t="s">
        <v>57</v>
      </c>
      <c r="I19" s="34" t="s">
        <v>124</v>
      </c>
    </row>
    <row r="20" spans="1:9" ht="21" customHeight="1">
      <c r="A20" s="28"/>
      <c r="B20" s="38"/>
      <c r="C20" s="148" t="s">
        <v>54</v>
      </c>
      <c r="D20" s="149"/>
      <c r="E20" s="150"/>
      <c r="F20" s="39" t="s">
        <v>59</v>
      </c>
      <c r="G20" s="72">
        <f>'MPS(input)_1.Pulau Putri'!E20</f>
        <v>0.81499999999999995</v>
      </c>
      <c r="H20" s="47" t="s">
        <v>58</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25.928980010999997</v>
      </c>
      <c r="H22" s="42" t="s">
        <v>127</v>
      </c>
      <c r="I22" s="34" t="s">
        <v>128</v>
      </c>
    </row>
    <row r="23" spans="1:9" ht="42" customHeight="1">
      <c r="A23" s="28"/>
      <c r="B23" s="29"/>
      <c r="C23" s="148" t="s">
        <v>129</v>
      </c>
      <c r="D23" s="149"/>
      <c r="E23" s="150"/>
      <c r="F23" s="39" t="s">
        <v>53</v>
      </c>
      <c r="G23" s="73">
        <f>'MPS(input)_1.Pulau Putri'!E8</f>
        <v>0</v>
      </c>
      <c r="H23" s="48" t="s">
        <v>51</v>
      </c>
      <c r="I23" s="34" t="s">
        <v>113</v>
      </c>
    </row>
    <row r="24" spans="1:9" ht="18.75" customHeight="1">
      <c r="A24" s="28"/>
      <c r="B24" s="29"/>
      <c r="C24" s="148" t="s">
        <v>121</v>
      </c>
      <c r="D24" s="149"/>
      <c r="E24" s="150"/>
      <c r="F24" s="39" t="s">
        <v>53</v>
      </c>
      <c r="G24" s="76">
        <f>'MPS(input)_1.Pulau Putri'!E19</f>
        <v>0.90300000000000002</v>
      </c>
      <c r="H24" s="47" t="s">
        <v>122</v>
      </c>
      <c r="I24" s="34" t="s">
        <v>123</v>
      </c>
    </row>
    <row r="25" spans="1:9" ht="40.5" customHeight="1">
      <c r="A25" s="28"/>
      <c r="B25" s="29"/>
      <c r="C25" s="148" t="s">
        <v>130</v>
      </c>
      <c r="D25" s="149"/>
      <c r="E25" s="150"/>
      <c r="F25" s="39" t="s">
        <v>59</v>
      </c>
      <c r="G25" s="74">
        <f>'MPS(input)_1.Pulau Putri'!E13</f>
        <v>10585</v>
      </c>
      <c r="H25" s="49" t="s">
        <v>60</v>
      </c>
      <c r="I25" s="21" t="s">
        <v>131</v>
      </c>
    </row>
    <row r="26" spans="1:9" ht="18.75" customHeight="1">
      <c r="A26" s="28"/>
      <c r="B26" s="29"/>
      <c r="C26" s="148" t="s">
        <v>54</v>
      </c>
      <c r="D26" s="149"/>
      <c r="E26" s="150"/>
      <c r="F26" s="39" t="s">
        <v>59</v>
      </c>
      <c r="G26" s="75">
        <f>'MPS(input)_1.Pulau Putri'!E20</f>
        <v>0.81499999999999995</v>
      </c>
      <c r="H26" s="47" t="s">
        <v>58</v>
      </c>
      <c r="I26" s="34" t="s">
        <v>125</v>
      </c>
    </row>
    <row r="27" spans="1:9">
      <c r="A27" s="2"/>
      <c r="B27" s="2"/>
      <c r="C27" s="2"/>
      <c r="D27" s="2"/>
      <c r="E27" s="2"/>
      <c r="F27" s="9"/>
      <c r="G27" s="8"/>
      <c r="H27" s="8"/>
      <c r="I27" s="3"/>
    </row>
    <row r="28" spans="1:9" ht="21.75" customHeight="1">
      <c r="E28" s="2" t="s">
        <v>8</v>
      </c>
      <c r="F28" s="5"/>
    </row>
    <row r="29" spans="1:9" ht="21.75" customHeight="1">
      <c r="E29" s="30" t="s">
        <v>55</v>
      </c>
      <c r="F29" s="31">
        <v>41.4</v>
      </c>
      <c r="G29" s="31" t="s">
        <v>65</v>
      </c>
      <c r="H29" s="3"/>
    </row>
    <row r="30" spans="1:9" ht="21.75" customHeight="1">
      <c r="E30" s="30" t="s">
        <v>132</v>
      </c>
      <c r="F30" s="50">
        <v>72600</v>
      </c>
      <c r="G30" s="31" t="s">
        <v>133</v>
      </c>
      <c r="H30" s="3"/>
    </row>
    <row r="31" spans="1:9" s="7" customFormat="1">
      <c r="E31" s="2"/>
      <c r="F31" s="2"/>
      <c r="G31" s="2"/>
      <c r="H31" s="2"/>
    </row>
  </sheetData>
  <sheetProtection algorithmName="SHA-512" hashValue="dPEk3cTaRG3CU1OWx+F0lwp2WamPAio5RFFcy9i/rYXS4t0WcdZwO5EWwwweHwwNJOT90OeyhUGHXRjRc+v3Pg==" saltValue="zy8eR5MnjVVDYnEcDHPH/g==" spinCount="100000" sheet="1" objects="1" scenarios="1"/>
  <mergeCells count="14">
    <mergeCell ref="C23:E23"/>
    <mergeCell ref="C24:E24"/>
    <mergeCell ref="C25:E25"/>
    <mergeCell ref="C26:E26"/>
    <mergeCell ref="A3:I3"/>
    <mergeCell ref="D13:E13"/>
    <mergeCell ref="D14:E14"/>
    <mergeCell ref="C12:E12"/>
    <mergeCell ref="C16:E16"/>
    <mergeCell ref="C18:E18"/>
    <mergeCell ref="C19:E19"/>
    <mergeCell ref="C20:E20"/>
    <mergeCell ref="C17:E17"/>
    <mergeCell ref="D15:E15"/>
  </mergeCells>
  <phoneticPr fontId="3"/>
  <pageMargins left="0.7" right="0.7" top="0.75" bottom="0.75" header="0.3" footer="0.3"/>
  <pageSetup paperSize="9" scale="81" fitToHeight="2" orientation="portrait" r:id="rId1"/>
  <rowBreaks count="1" manualBreakCount="1">
    <brk id="30" max="8" man="1"/>
  </rowBreak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'MPS(input)_10.Pulau Galang Baru'!K1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34.632641690459991</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'MPS(input)_10.Pulau Galang Baru'!E21</f>
        <v>41.4</v>
      </c>
      <c r="H8" s="31" t="s">
        <v>46</v>
      </c>
      <c r="I8" s="21" t="s">
        <v>104</v>
      </c>
    </row>
    <row r="9" spans="1:11" ht="18.75" customHeight="1">
      <c r="A9" s="28"/>
      <c r="B9" s="55" t="s">
        <v>105</v>
      </c>
      <c r="C9" s="24"/>
      <c r="D9" s="24"/>
      <c r="E9" s="25"/>
      <c r="F9" s="20" t="s">
        <v>59</v>
      </c>
      <c r="G9" s="79">
        <f>'MPS(input)_10.Pulau Galang Baru'!E22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11.0511</v>
      </c>
      <c r="H12" s="48" t="s">
        <v>36</v>
      </c>
      <c r="I12" s="34" t="s">
        <v>111</v>
      </c>
    </row>
    <row r="13" spans="1:11" ht="27" customHeight="1">
      <c r="A13" s="28"/>
      <c r="B13" s="38"/>
      <c r="C13" s="66"/>
      <c r="D13" s="148" t="s">
        <v>112</v>
      </c>
      <c r="E13" s="152"/>
      <c r="F13" s="39" t="s">
        <v>53</v>
      </c>
      <c r="G13" s="71">
        <f>'MPS(input)_10.Pulau Galang Baru'!E8</f>
        <v>0</v>
      </c>
      <c r="H13" s="48" t="s">
        <v>36</v>
      </c>
      <c r="I13" s="34" t="s">
        <v>113</v>
      </c>
      <c r="K13" s="5"/>
    </row>
    <row r="14" spans="1:11" ht="28.15" customHeight="1">
      <c r="A14" s="28"/>
      <c r="B14" s="38"/>
      <c r="C14" s="66"/>
      <c r="D14" s="148" t="s">
        <v>114</v>
      </c>
      <c r="E14" s="152"/>
      <c r="F14" s="39" t="s">
        <v>53</v>
      </c>
      <c r="G14" s="71">
        <f>'MPS(input)_10.Pulau Galang Baru'!E9</f>
        <v>10.8</v>
      </c>
      <c r="H14" s="48" t="s">
        <v>36</v>
      </c>
      <c r="I14" s="34" t="s">
        <v>115</v>
      </c>
    </row>
    <row r="15" spans="1:11" ht="28.15" customHeight="1">
      <c r="A15" s="28"/>
      <c r="B15" s="38"/>
      <c r="C15" s="66"/>
      <c r="D15" s="148" t="s">
        <v>116</v>
      </c>
      <c r="E15" s="152"/>
      <c r="F15" s="39" t="s">
        <v>53</v>
      </c>
      <c r="G15" s="71">
        <f>'MPS(input)_10.Pulau Galang Baru'!E10</f>
        <v>0.25109999999999999</v>
      </c>
      <c r="H15" s="48" t="s">
        <v>36</v>
      </c>
      <c r="I15" s="34" t="s">
        <v>117</v>
      </c>
    </row>
    <row r="16" spans="1:11" ht="31.9" customHeight="1">
      <c r="A16" s="28"/>
      <c r="B16" s="38"/>
      <c r="C16" s="148" t="s">
        <v>118</v>
      </c>
      <c r="D16" s="149"/>
      <c r="E16" s="152"/>
      <c r="F16" s="39" t="s">
        <v>50</v>
      </c>
      <c r="G16" s="71">
        <f>'MPS(input)_10.Pulau Galang Baru'!E11</f>
        <v>0</v>
      </c>
      <c r="H16" s="48" t="s">
        <v>37</v>
      </c>
      <c r="I16" s="77" t="s">
        <v>142</v>
      </c>
    </row>
    <row r="17" spans="1:9" ht="21" customHeight="1">
      <c r="A17" s="28"/>
      <c r="B17" s="38"/>
      <c r="C17" s="148" t="s">
        <v>119</v>
      </c>
      <c r="D17" s="149"/>
      <c r="E17" s="150"/>
      <c r="F17" s="39" t="s">
        <v>50</v>
      </c>
      <c r="G17" s="71">
        <f>'MPS(input)_10.Pulau Galang Baru'!E12</f>
        <v>8760</v>
      </c>
      <c r="H17" s="48" t="s">
        <v>37</v>
      </c>
      <c r="I17" s="34" t="s">
        <v>120</v>
      </c>
    </row>
    <row r="18" spans="1:9" ht="21" customHeight="1">
      <c r="A18" s="28"/>
      <c r="B18" s="38"/>
      <c r="C18" s="148" t="s">
        <v>121</v>
      </c>
      <c r="D18" s="149"/>
      <c r="E18" s="150"/>
      <c r="F18" s="39" t="s">
        <v>53</v>
      </c>
      <c r="G18" s="76">
        <f>'MPS(input)_10.Pulau Galang Baru'!E19</f>
        <v>0.95299999999999996</v>
      </c>
      <c r="H18" s="47" t="s">
        <v>122</v>
      </c>
      <c r="I18" s="34" t="s">
        <v>123</v>
      </c>
    </row>
    <row r="19" spans="1:9" ht="45.75" customHeight="1">
      <c r="A19" s="28"/>
      <c r="B19" s="38"/>
      <c r="C19" s="156" t="s">
        <v>143</v>
      </c>
      <c r="D19" s="157"/>
      <c r="E19" s="158"/>
      <c r="F19" s="39" t="s">
        <v>50</v>
      </c>
      <c r="G19" s="72">
        <f>'MPS(input)_10.Pulau Galang Baru'!$E$18</f>
        <v>2.0099999999999998</v>
      </c>
      <c r="H19" s="47" t="s">
        <v>44</v>
      </c>
      <c r="I19" s="34" t="s">
        <v>124</v>
      </c>
    </row>
    <row r="20" spans="1:9" ht="21" customHeight="1">
      <c r="A20" s="28"/>
      <c r="B20" s="38"/>
      <c r="C20" s="148" t="s">
        <v>43</v>
      </c>
      <c r="D20" s="149"/>
      <c r="E20" s="150"/>
      <c r="F20" s="39" t="s">
        <v>59</v>
      </c>
      <c r="G20" s="72">
        <f>'MPS(input)_10.Pulau Galang Baru'!E20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8.4988754036999978</v>
      </c>
      <c r="H22" s="42" t="s">
        <v>100</v>
      </c>
      <c r="I22" s="34" t="s">
        <v>128</v>
      </c>
    </row>
    <row r="23" spans="1:9" ht="42" customHeight="1">
      <c r="A23" s="28"/>
      <c r="B23" s="29"/>
      <c r="C23" s="148" t="s">
        <v>129</v>
      </c>
      <c r="D23" s="149"/>
      <c r="E23" s="150"/>
      <c r="F23" s="39" t="s">
        <v>53</v>
      </c>
      <c r="G23" s="73">
        <f>'MPS(input)_10.Pulau Galang Baru'!E8</f>
        <v>0</v>
      </c>
      <c r="H23" s="48" t="s">
        <v>36</v>
      </c>
      <c r="I23" s="34" t="s">
        <v>113</v>
      </c>
    </row>
    <row r="24" spans="1:9" ht="18.75" customHeight="1">
      <c r="A24" s="28"/>
      <c r="B24" s="29"/>
      <c r="C24" s="148" t="s">
        <v>121</v>
      </c>
      <c r="D24" s="149"/>
      <c r="E24" s="150"/>
      <c r="F24" s="39" t="s">
        <v>53</v>
      </c>
      <c r="G24" s="76">
        <f>'MPS(input)_10.Pulau Galang Baru'!E19</f>
        <v>0.95299999999999996</v>
      </c>
      <c r="H24" s="47" t="s">
        <v>122</v>
      </c>
      <c r="I24" s="34" t="s">
        <v>123</v>
      </c>
    </row>
    <row r="25" spans="1:9" ht="40.5" customHeight="1">
      <c r="A25" s="28"/>
      <c r="B25" s="29"/>
      <c r="C25" s="148" t="s">
        <v>130</v>
      </c>
      <c r="D25" s="149"/>
      <c r="E25" s="150"/>
      <c r="F25" s="39" t="s">
        <v>59</v>
      </c>
      <c r="G25" s="74">
        <f>'MPS(input)_10.Pulau Galang Baru'!E13</f>
        <v>3469.5</v>
      </c>
      <c r="H25" s="49" t="s">
        <v>38</v>
      </c>
      <c r="I25" s="21" t="s">
        <v>131</v>
      </c>
    </row>
    <row r="26" spans="1:9" ht="18.75" customHeight="1">
      <c r="A26" s="28"/>
      <c r="B26" s="29"/>
      <c r="C26" s="148" t="s">
        <v>43</v>
      </c>
      <c r="D26" s="149"/>
      <c r="E26" s="150"/>
      <c r="F26" s="39" t="s">
        <v>59</v>
      </c>
      <c r="G26" s="75">
        <f>'MPS(input)_10.Pulau Galang Baru'!E20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KfKlKtoan/om91i2EitKMsJqfkvrySnQNXdBVbd53vauekqD5W20DErqApIv/U8sfKWMExASEMhLBHjEa27WtA==" saltValue="QLRfm8prwuENwl+ewszaWw=="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21.15" customHeight="1">
      <c r="B8" s="54" t="s">
        <v>33</v>
      </c>
      <c r="C8" s="53" t="s">
        <v>73</v>
      </c>
      <c r="D8" s="107" t="s">
        <v>74</v>
      </c>
      <c r="E8" s="80">
        <v>0</v>
      </c>
      <c r="F8" s="51" t="s">
        <v>36</v>
      </c>
      <c r="G8" s="81" t="s">
        <v>32</v>
      </c>
      <c r="H8" s="81" t="s">
        <v>40</v>
      </c>
      <c r="I8" s="82" t="s">
        <v>209</v>
      </c>
      <c r="J8" s="81" t="s">
        <v>41</v>
      </c>
      <c r="K8" s="83" t="s">
        <v>50</v>
      </c>
    </row>
    <row r="9" spans="1:11" ht="150" customHeight="1">
      <c r="B9" s="54" t="s">
        <v>34</v>
      </c>
      <c r="C9" s="53" t="s">
        <v>75</v>
      </c>
      <c r="D9" s="107" t="s">
        <v>76</v>
      </c>
      <c r="E9" s="109">
        <v>14.628166666666667</v>
      </c>
      <c r="F9" s="51" t="s">
        <v>36</v>
      </c>
      <c r="G9" s="81" t="s">
        <v>32</v>
      </c>
      <c r="H9" s="81" t="s">
        <v>40</v>
      </c>
      <c r="I9" s="84" t="s">
        <v>210</v>
      </c>
      <c r="J9" s="81" t="s">
        <v>41</v>
      </c>
      <c r="K9" s="83" t="s">
        <v>50</v>
      </c>
    </row>
    <row r="10" spans="1:11" ht="150" customHeight="1">
      <c r="B10" s="54" t="s">
        <v>35</v>
      </c>
      <c r="C10" s="53" t="s">
        <v>77</v>
      </c>
      <c r="D10" s="107" t="s">
        <v>78</v>
      </c>
      <c r="E10" s="110">
        <v>0.25109999999999999</v>
      </c>
      <c r="F10" s="51" t="s">
        <v>36</v>
      </c>
      <c r="G10" s="85" t="s">
        <v>32</v>
      </c>
      <c r="H10" s="81" t="s">
        <v>40</v>
      </c>
      <c r="I10" s="84" t="s">
        <v>211</v>
      </c>
      <c r="J10" s="81" t="s">
        <v>41</v>
      </c>
      <c r="K10" s="83" t="s">
        <v>50</v>
      </c>
    </row>
    <row r="11" spans="1:11" ht="126" customHeight="1">
      <c r="A11" s="5"/>
      <c r="B11" s="54" t="s">
        <v>63</v>
      </c>
      <c r="C11" s="53" t="s">
        <v>79</v>
      </c>
      <c r="D11" s="107" t="s">
        <v>80</v>
      </c>
      <c r="E11" s="80">
        <v>0</v>
      </c>
      <c r="F11" s="51" t="s">
        <v>37</v>
      </c>
      <c r="G11" s="85" t="s">
        <v>32</v>
      </c>
      <c r="H11" s="81" t="s">
        <v>40</v>
      </c>
      <c r="I11" s="81" t="s">
        <v>205</v>
      </c>
      <c r="J11" s="81" t="s">
        <v>41</v>
      </c>
      <c r="K11" s="83" t="s">
        <v>50</v>
      </c>
    </row>
    <row r="12" spans="1:11" ht="190.9"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80">
        <v>4692.0952777777775</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0.95299999999999996</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ROUNDDOWN('MPS(calc_process)_11. Pantai Pa'!G6, 0)</f>
        <v>31</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JdQGz68F5yLdbUzsoOTMCL+mUViRkeAAktYNOO+9KtDWEC747xIX3Q1uxfKL7LYZJq2kj0wmsbvMWxXWyCevA==" saltValue="1NrTSybUpl8ncN2mVz7A5g=="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'MPS(input)_11.Pantai Pasir Panj'!K1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31.637776454839489</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'MPS(input)_11.Pantai Pasir Panj'!E21</f>
        <v>41.4</v>
      </c>
      <c r="H8" s="31" t="s">
        <v>46</v>
      </c>
      <c r="I8" s="21" t="s">
        <v>104</v>
      </c>
    </row>
    <row r="9" spans="1:11" ht="18.75" customHeight="1">
      <c r="A9" s="28"/>
      <c r="B9" s="55" t="s">
        <v>105</v>
      </c>
      <c r="C9" s="24"/>
      <c r="D9" s="24"/>
      <c r="E9" s="25"/>
      <c r="F9" s="20" t="s">
        <v>59</v>
      </c>
      <c r="G9" s="79">
        <f>'MPS(input)_11.Pantai Pasir Panj'!E22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14.879266666666666</v>
      </c>
      <c r="H12" s="48" t="s">
        <v>36</v>
      </c>
      <c r="I12" s="34" t="s">
        <v>111</v>
      </c>
    </row>
    <row r="13" spans="1:11" ht="27" customHeight="1">
      <c r="A13" s="28"/>
      <c r="B13" s="38"/>
      <c r="C13" s="66"/>
      <c r="D13" s="148" t="s">
        <v>112</v>
      </c>
      <c r="E13" s="152"/>
      <c r="F13" s="39" t="s">
        <v>53</v>
      </c>
      <c r="G13" s="71">
        <f>'MPS(input)_11.Pantai Pasir Panj'!E8</f>
        <v>0</v>
      </c>
      <c r="H13" s="48" t="s">
        <v>36</v>
      </c>
      <c r="I13" s="34" t="s">
        <v>113</v>
      </c>
      <c r="K13" s="5"/>
    </row>
    <row r="14" spans="1:11" ht="28.15" customHeight="1">
      <c r="A14" s="28"/>
      <c r="B14" s="38"/>
      <c r="C14" s="66"/>
      <c r="D14" s="148" t="s">
        <v>114</v>
      </c>
      <c r="E14" s="152"/>
      <c r="F14" s="39" t="s">
        <v>53</v>
      </c>
      <c r="G14" s="71">
        <f>'MPS(input)_11.Pantai Pasir Panj'!E9</f>
        <v>14.628166666666667</v>
      </c>
      <c r="H14" s="48" t="s">
        <v>36</v>
      </c>
      <c r="I14" s="34" t="s">
        <v>115</v>
      </c>
    </row>
    <row r="15" spans="1:11" ht="28.15" customHeight="1">
      <c r="A15" s="28"/>
      <c r="B15" s="38"/>
      <c r="C15" s="66"/>
      <c r="D15" s="148" t="s">
        <v>116</v>
      </c>
      <c r="E15" s="152"/>
      <c r="F15" s="39" t="s">
        <v>53</v>
      </c>
      <c r="G15" s="71">
        <f>'MPS(input)_11.Pantai Pasir Panj'!E10</f>
        <v>0.25109999999999999</v>
      </c>
      <c r="H15" s="48" t="s">
        <v>36</v>
      </c>
      <c r="I15" s="34" t="s">
        <v>117</v>
      </c>
    </row>
    <row r="16" spans="1:11" ht="31.9" customHeight="1">
      <c r="A16" s="28"/>
      <c r="B16" s="38"/>
      <c r="C16" s="148" t="s">
        <v>118</v>
      </c>
      <c r="D16" s="149"/>
      <c r="E16" s="152"/>
      <c r="F16" s="39" t="s">
        <v>50</v>
      </c>
      <c r="G16" s="71">
        <f>'MPS(input)_11.Pantai Pasir Panj'!E11</f>
        <v>0</v>
      </c>
      <c r="H16" s="48" t="s">
        <v>37</v>
      </c>
      <c r="I16" s="77" t="s">
        <v>142</v>
      </c>
    </row>
    <row r="17" spans="1:9" ht="21" customHeight="1">
      <c r="A17" s="28"/>
      <c r="B17" s="38"/>
      <c r="C17" s="148" t="s">
        <v>119</v>
      </c>
      <c r="D17" s="149"/>
      <c r="E17" s="150"/>
      <c r="F17" s="39" t="s">
        <v>50</v>
      </c>
      <c r="G17" s="71">
        <f>'MPS(input)_11.Pantai Pasir Panj'!E12</f>
        <v>8760</v>
      </c>
      <c r="H17" s="48" t="s">
        <v>37</v>
      </c>
      <c r="I17" s="34" t="s">
        <v>120</v>
      </c>
    </row>
    <row r="18" spans="1:9" ht="21" customHeight="1">
      <c r="A18" s="28"/>
      <c r="B18" s="38"/>
      <c r="C18" s="148" t="s">
        <v>121</v>
      </c>
      <c r="D18" s="149"/>
      <c r="E18" s="150"/>
      <c r="F18" s="39" t="s">
        <v>53</v>
      </c>
      <c r="G18" s="76">
        <f>'MPS(input)_11.Pantai Pasir Panj'!E19</f>
        <v>0.95299999999999996</v>
      </c>
      <c r="H18" s="47" t="s">
        <v>122</v>
      </c>
      <c r="I18" s="34" t="s">
        <v>123</v>
      </c>
    </row>
    <row r="19" spans="1:9" ht="45.75" customHeight="1">
      <c r="A19" s="28"/>
      <c r="B19" s="38"/>
      <c r="C19" s="156" t="s">
        <v>143</v>
      </c>
      <c r="D19" s="157"/>
      <c r="E19" s="158"/>
      <c r="F19" s="39" t="s">
        <v>50</v>
      </c>
      <c r="G19" s="72">
        <f>'MPS(input)_11.Pantai Pasir Panj'!$E$18</f>
        <v>2.0099999999999998</v>
      </c>
      <c r="H19" s="47" t="s">
        <v>44</v>
      </c>
      <c r="I19" s="34" t="s">
        <v>124</v>
      </c>
    </row>
    <row r="20" spans="1:9" ht="21" customHeight="1">
      <c r="A20" s="28"/>
      <c r="B20" s="38"/>
      <c r="C20" s="148" t="s">
        <v>43</v>
      </c>
      <c r="D20" s="149"/>
      <c r="E20" s="150"/>
      <c r="F20" s="39" t="s">
        <v>59</v>
      </c>
      <c r="G20" s="72">
        <f>'MPS(input)_11.Pantai Pasir Panj'!E20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11.493740639320498</v>
      </c>
      <c r="H22" s="42" t="s">
        <v>100</v>
      </c>
      <c r="I22" s="34" t="s">
        <v>128</v>
      </c>
    </row>
    <row r="23" spans="1:9" ht="42" customHeight="1">
      <c r="A23" s="28"/>
      <c r="B23" s="29"/>
      <c r="C23" s="148" t="s">
        <v>129</v>
      </c>
      <c r="D23" s="149"/>
      <c r="E23" s="150"/>
      <c r="F23" s="39" t="s">
        <v>53</v>
      </c>
      <c r="G23" s="73">
        <f>'MPS(input)_11.Pantai Pasir Panj'!E8</f>
        <v>0</v>
      </c>
      <c r="H23" s="48" t="s">
        <v>36</v>
      </c>
      <c r="I23" s="34" t="s">
        <v>113</v>
      </c>
    </row>
    <row r="24" spans="1:9" ht="18.75" customHeight="1">
      <c r="A24" s="28"/>
      <c r="B24" s="29"/>
      <c r="C24" s="148" t="s">
        <v>121</v>
      </c>
      <c r="D24" s="149"/>
      <c r="E24" s="150"/>
      <c r="F24" s="39" t="s">
        <v>53</v>
      </c>
      <c r="G24" s="76">
        <f>'MPS(input)_11.Pantai Pasir Panj'!E19</f>
        <v>0.95299999999999996</v>
      </c>
      <c r="H24" s="47" t="s">
        <v>122</v>
      </c>
      <c r="I24" s="34" t="s">
        <v>123</v>
      </c>
    </row>
    <row r="25" spans="1:9" ht="40.5" customHeight="1">
      <c r="A25" s="28"/>
      <c r="B25" s="29"/>
      <c r="C25" s="148" t="s">
        <v>130</v>
      </c>
      <c r="D25" s="149"/>
      <c r="E25" s="150"/>
      <c r="F25" s="39" t="s">
        <v>59</v>
      </c>
      <c r="G25" s="74">
        <f>'MPS(input)_11.Pantai Pasir Panj'!E13</f>
        <v>4692.0952777777775</v>
      </c>
      <c r="H25" s="49" t="s">
        <v>38</v>
      </c>
      <c r="I25" s="21" t="s">
        <v>131</v>
      </c>
    </row>
    <row r="26" spans="1:9" ht="18.75" customHeight="1">
      <c r="A26" s="28"/>
      <c r="B26" s="29"/>
      <c r="C26" s="148" t="s">
        <v>43</v>
      </c>
      <c r="D26" s="149"/>
      <c r="E26" s="150"/>
      <c r="F26" s="39" t="s">
        <v>59</v>
      </c>
      <c r="G26" s="75">
        <f>'MPS(input)_11.Pantai Pasir Panj'!E20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ER8hnLOlhsL8Hga3bW34zGQszhQpzYdtaDw/eG5NdYLknJZvor1jAdqgscBj/ME+FQBvN3bu/S3nT1MnHGSmCA==" saltValue="VVP29SNXWu9XHSslx5uUKw=="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11.6" customHeight="1">
      <c r="B8" s="54" t="s">
        <v>33</v>
      </c>
      <c r="C8" s="53" t="s">
        <v>73</v>
      </c>
      <c r="D8" s="107" t="s">
        <v>74</v>
      </c>
      <c r="E8" s="80">
        <v>0</v>
      </c>
      <c r="F8" s="51" t="s">
        <v>36</v>
      </c>
      <c r="G8" s="81" t="s">
        <v>32</v>
      </c>
      <c r="H8" s="81" t="s">
        <v>40</v>
      </c>
      <c r="I8" s="82" t="s">
        <v>209</v>
      </c>
      <c r="J8" s="81" t="s">
        <v>41</v>
      </c>
      <c r="K8" s="83" t="s">
        <v>50</v>
      </c>
    </row>
    <row r="9" spans="1:11" ht="130.15" customHeight="1">
      <c r="B9" s="54" t="s">
        <v>34</v>
      </c>
      <c r="C9" s="53" t="s">
        <v>75</v>
      </c>
      <c r="D9" s="107" t="s">
        <v>76</v>
      </c>
      <c r="E9" s="109">
        <v>11.3</v>
      </c>
      <c r="F9" s="51" t="s">
        <v>36</v>
      </c>
      <c r="G9" s="81" t="s">
        <v>32</v>
      </c>
      <c r="H9" s="81" t="s">
        <v>40</v>
      </c>
      <c r="I9" s="84" t="s">
        <v>210</v>
      </c>
      <c r="J9" s="81" t="s">
        <v>41</v>
      </c>
      <c r="K9" s="83" t="s">
        <v>50</v>
      </c>
    </row>
    <row r="10" spans="1:11" ht="150" customHeight="1">
      <c r="B10" s="54" t="s">
        <v>35</v>
      </c>
      <c r="C10" s="53" t="s">
        <v>77</v>
      </c>
      <c r="D10" s="107" t="s">
        <v>78</v>
      </c>
      <c r="E10" s="110">
        <v>0.25109999999999999</v>
      </c>
      <c r="F10" s="51" t="s">
        <v>36</v>
      </c>
      <c r="G10" s="85" t="s">
        <v>32</v>
      </c>
      <c r="H10" s="81" t="s">
        <v>40</v>
      </c>
      <c r="I10" s="84" t="s">
        <v>211</v>
      </c>
      <c r="J10" s="81" t="s">
        <v>41</v>
      </c>
      <c r="K10" s="83" t="s">
        <v>50</v>
      </c>
    </row>
    <row r="11" spans="1:11" ht="126" customHeight="1">
      <c r="A11" s="5"/>
      <c r="B11" s="54" t="s">
        <v>63</v>
      </c>
      <c r="C11" s="53" t="s">
        <v>79</v>
      </c>
      <c r="D11" s="107" t="s">
        <v>80</v>
      </c>
      <c r="E11" s="80">
        <v>0</v>
      </c>
      <c r="F11" s="51" t="s">
        <v>37</v>
      </c>
      <c r="G11" s="85" t="s">
        <v>32</v>
      </c>
      <c r="H11" s="81" t="s">
        <v>40</v>
      </c>
      <c r="I11" s="81" t="s">
        <v>205</v>
      </c>
      <c r="J11" s="81" t="s">
        <v>41</v>
      </c>
      <c r="K11" s="83" t="s">
        <v>50</v>
      </c>
    </row>
    <row r="12" spans="1:11" ht="208.9"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80">
        <v>3628.3</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0.95299999999999996</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ROUNDDOWN('MPS(calc_process)_12.Galang Bar'!G6, 0)</f>
        <v>34</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kvBSmuOS+oYGAz3hGblSocCxfdaaSN8aPXtSguw8GM8tnATU2DWkh2cBYk5cCSIOs7GOAnT6bEaLwscXTpO+5Q==" saltValue="38+ZxGjO2AWDzjKSNWCSRw=="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'MPS(input)_12.Galang Baru Tenga'!K1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34.24364575037999</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'MPS(input)_12.Galang Baru Tenga'!E21</f>
        <v>41.4</v>
      </c>
      <c r="H8" s="31" t="s">
        <v>46</v>
      </c>
      <c r="I8" s="21" t="s">
        <v>104</v>
      </c>
    </row>
    <row r="9" spans="1:11" ht="18.75" customHeight="1">
      <c r="A9" s="28"/>
      <c r="B9" s="55" t="s">
        <v>105</v>
      </c>
      <c r="C9" s="24"/>
      <c r="D9" s="24"/>
      <c r="E9" s="25"/>
      <c r="F9" s="20" t="s">
        <v>59</v>
      </c>
      <c r="G9" s="79">
        <f>'MPS(input)_12.Galang Baru Tenga'!E22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11.5511</v>
      </c>
      <c r="H12" s="48" t="s">
        <v>36</v>
      </c>
      <c r="I12" s="34" t="s">
        <v>111</v>
      </c>
    </row>
    <row r="13" spans="1:11" ht="27" customHeight="1">
      <c r="A13" s="28"/>
      <c r="B13" s="38"/>
      <c r="C13" s="66"/>
      <c r="D13" s="148" t="s">
        <v>112</v>
      </c>
      <c r="E13" s="152"/>
      <c r="F13" s="39" t="s">
        <v>53</v>
      </c>
      <c r="G13" s="71">
        <f>'MPS(input)_12.Galang Baru Tenga'!E8</f>
        <v>0</v>
      </c>
      <c r="H13" s="48" t="s">
        <v>36</v>
      </c>
      <c r="I13" s="34" t="s">
        <v>113</v>
      </c>
      <c r="K13" s="5"/>
    </row>
    <row r="14" spans="1:11" ht="28.15" customHeight="1">
      <c r="A14" s="28"/>
      <c r="B14" s="38"/>
      <c r="C14" s="66"/>
      <c r="D14" s="148" t="s">
        <v>114</v>
      </c>
      <c r="E14" s="152"/>
      <c r="F14" s="39" t="s">
        <v>53</v>
      </c>
      <c r="G14" s="71">
        <f>'MPS(input)_12.Galang Baru Tenga'!E9</f>
        <v>11.3</v>
      </c>
      <c r="H14" s="48" t="s">
        <v>36</v>
      </c>
      <c r="I14" s="34" t="s">
        <v>115</v>
      </c>
    </row>
    <row r="15" spans="1:11" ht="28.15" customHeight="1">
      <c r="A15" s="28"/>
      <c r="B15" s="38"/>
      <c r="C15" s="66"/>
      <c r="D15" s="148" t="s">
        <v>116</v>
      </c>
      <c r="E15" s="152"/>
      <c r="F15" s="39" t="s">
        <v>53</v>
      </c>
      <c r="G15" s="71">
        <f>'MPS(input)_12.Galang Baru Tenga'!E10</f>
        <v>0.25109999999999999</v>
      </c>
      <c r="H15" s="48" t="s">
        <v>36</v>
      </c>
      <c r="I15" s="34" t="s">
        <v>117</v>
      </c>
    </row>
    <row r="16" spans="1:11" ht="31.9" customHeight="1">
      <c r="A16" s="28"/>
      <c r="B16" s="38"/>
      <c r="C16" s="148" t="s">
        <v>118</v>
      </c>
      <c r="D16" s="149"/>
      <c r="E16" s="152"/>
      <c r="F16" s="39" t="s">
        <v>50</v>
      </c>
      <c r="G16" s="71">
        <f>'MPS(input)_12.Galang Baru Tenga'!E11</f>
        <v>0</v>
      </c>
      <c r="H16" s="48" t="s">
        <v>37</v>
      </c>
      <c r="I16" s="77" t="s">
        <v>142</v>
      </c>
    </row>
    <row r="17" spans="1:9" ht="21" customHeight="1">
      <c r="A17" s="28"/>
      <c r="B17" s="38"/>
      <c r="C17" s="148" t="s">
        <v>119</v>
      </c>
      <c r="D17" s="149"/>
      <c r="E17" s="150"/>
      <c r="F17" s="39" t="s">
        <v>50</v>
      </c>
      <c r="G17" s="71">
        <f>'MPS(input)_12.Galang Baru Tenga'!E12</f>
        <v>8760</v>
      </c>
      <c r="H17" s="48" t="s">
        <v>37</v>
      </c>
      <c r="I17" s="34" t="s">
        <v>120</v>
      </c>
    </row>
    <row r="18" spans="1:9" ht="21" customHeight="1">
      <c r="A18" s="28"/>
      <c r="B18" s="38"/>
      <c r="C18" s="148" t="s">
        <v>121</v>
      </c>
      <c r="D18" s="149"/>
      <c r="E18" s="150"/>
      <c r="F18" s="39" t="s">
        <v>53</v>
      </c>
      <c r="G18" s="76">
        <f>'MPS(input)_12.Galang Baru Tenga'!E19</f>
        <v>0.95299999999999996</v>
      </c>
      <c r="H18" s="47" t="s">
        <v>122</v>
      </c>
      <c r="I18" s="34" t="s">
        <v>123</v>
      </c>
    </row>
    <row r="19" spans="1:9" ht="45.75" customHeight="1">
      <c r="A19" s="28"/>
      <c r="B19" s="38"/>
      <c r="C19" s="156" t="s">
        <v>143</v>
      </c>
      <c r="D19" s="157"/>
      <c r="E19" s="158"/>
      <c r="F19" s="39" t="s">
        <v>50</v>
      </c>
      <c r="G19" s="72">
        <f>'MPS(input)_12.Galang Baru Tenga'!$E$18</f>
        <v>2.0099999999999998</v>
      </c>
      <c r="H19" s="47" t="s">
        <v>44</v>
      </c>
      <c r="I19" s="34" t="s">
        <v>124</v>
      </c>
    </row>
    <row r="20" spans="1:9" ht="21" customHeight="1">
      <c r="A20" s="28"/>
      <c r="B20" s="38"/>
      <c r="C20" s="148" t="s">
        <v>43</v>
      </c>
      <c r="D20" s="149"/>
      <c r="E20" s="150"/>
      <c r="F20" s="39" t="s">
        <v>59</v>
      </c>
      <c r="G20" s="72">
        <f>'MPS(input)_12.Galang Baru Tenga'!E20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8.8878713437800005</v>
      </c>
      <c r="H22" s="42" t="s">
        <v>100</v>
      </c>
      <c r="I22" s="34" t="s">
        <v>128</v>
      </c>
    </row>
    <row r="23" spans="1:9" ht="42" customHeight="1">
      <c r="A23" s="28"/>
      <c r="B23" s="29"/>
      <c r="C23" s="148" t="s">
        <v>129</v>
      </c>
      <c r="D23" s="149"/>
      <c r="E23" s="150"/>
      <c r="F23" s="39" t="s">
        <v>53</v>
      </c>
      <c r="G23" s="73">
        <f>'MPS(input)_12.Galang Baru Tenga'!E8</f>
        <v>0</v>
      </c>
      <c r="H23" s="48" t="s">
        <v>36</v>
      </c>
      <c r="I23" s="34" t="s">
        <v>113</v>
      </c>
    </row>
    <row r="24" spans="1:9" ht="18.75" customHeight="1">
      <c r="A24" s="28"/>
      <c r="B24" s="29"/>
      <c r="C24" s="148" t="s">
        <v>121</v>
      </c>
      <c r="D24" s="149"/>
      <c r="E24" s="150"/>
      <c r="F24" s="39" t="s">
        <v>53</v>
      </c>
      <c r="G24" s="76">
        <f>'MPS(input)_12.Galang Baru Tenga'!E19</f>
        <v>0.95299999999999996</v>
      </c>
      <c r="H24" s="47" t="s">
        <v>122</v>
      </c>
      <c r="I24" s="34" t="s">
        <v>123</v>
      </c>
    </row>
    <row r="25" spans="1:9" ht="40.5" customHeight="1">
      <c r="A25" s="28"/>
      <c r="B25" s="29"/>
      <c r="C25" s="148" t="s">
        <v>130</v>
      </c>
      <c r="D25" s="149"/>
      <c r="E25" s="150"/>
      <c r="F25" s="39" t="s">
        <v>59</v>
      </c>
      <c r="G25" s="74">
        <f>'MPS(input)_12.Galang Baru Tenga'!E13</f>
        <v>3628.3</v>
      </c>
      <c r="H25" s="49" t="s">
        <v>38</v>
      </c>
      <c r="I25" s="21" t="s">
        <v>131</v>
      </c>
    </row>
    <row r="26" spans="1:9" ht="18.75" customHeight="1">
      <c r="A26" s="28"/>
      <c r="B26" s="29"/>
      <c r="C26" s="148" t="s">
        <v>43</v>
      </c>
      <c r="D26" s="149"/>
      <c r="E26" s="150"/>
      <c r="F26" s="39" t="s">
        <v>59</v>
      </c>
      <c r="G26" s="75">
        <f>'MPS(input)_12.Galang Baru Tenga'!E20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goaGmnq6CJiPPowqZzCcKM46wsYysachlUdx6wKppgJJtSdy4ZEhvBovsxgrRDILQTFhnkiHt3F9rGnbRrL9Bw==" saltValue="LzTh+QmrqUUqS07q4XyiYA=="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50" customHeight="1">
      <c r="B8" s="54" t="s">
        <v>33</v>
      </c>
      <c r="C8" s="53" t="s">
        <v>73</v>
      </c>
      <c r="D8" s="107" t="s">
        <v>74</v>
      </c>
      <c r="E8" s="80">
        <v>0</v>
      </c>
      <c r="F8" s="51" t="s">
        <v>36</v>
      </c>
      <c r="G8" s="81" t="s">
        <v>32</v>
      </c>
      <c r="H8" s="81" t="s">
        <v>40</v>
      </c>
      <c r="I8" s="82" t="s">
        <v>209</v>
      </c>
      <c r="J8" s="81" t="s">
        <v>41</v>
      </c>
      <c r="K8" s="83" t="s">
        <v>50</v>
      </c>
    </row>
    <row r="9" spans="1:11" ht="150" customHeight="1">
      <c r="B9" s="54" t="s">
        <v>34</v>
      </c>
      <c r="C9" s="53" t="s">
        <v>75</v>
      </c>
      <c r="D9" s="107" t="s">
        <v>76</v>
      </c>
      <c r="E9" s="109">
        <v>29.626666666666665</v>
      </c>
      <c r="F9" s="51" t="s">
        <v>36</v>
      </c>
      <c r="G9" s="81" t="s">
        <v>32</v>
      </c>
      <c r="H9" s="81" t="s">
        <v>40</v>
      </c>
      <c r="I9" s="84" t="s">
        <v>210</v>
      </c>
      <c r="J9" s="81" t="s">
        <v>41</v>
      </c>
      <c r="K9" s="83" t="s">
        <v>50</v>
      </c>
    </row>
    <row r="10" spans="1:11" ht="150" customHeight="1">
      <c r="B10" s="54" t="s">
        <v>35</v>
      </c>
      <c r="C10" s="53" t="s">
        <v>77</v>
      </c>
      <c r="D10" s="107" t="s">
        <v>78</v>
      </c>
      <c r="E10" s="110">
        <v>0.50209999999999999</v>
      </c>
      <c r="F10" s="51" t="s">
        <v>36</v>
      </c>
      <c r="G10" s="85" t="s">
        <v>32</v>
      </c>
      <c r="H10" s="81" t="s">
        <v>40</v>
      </c>
      <c r="I10" s="84" t="s">
        <v>211</v>
      </c>
      <c r="J10" s="81" t="s">
        <v>41</v>
      </c>
      <c r="K10" s="83" t="s">
        <v>50</v>
      </c>
    </row>
    <row r="11" spans="1:11" ht="126" customHeight="1">
      <c r="A11" s="5"/>
      <c r="B11" s="54" t="s">
        <v>63</v>
      </c>
      <c r="C11" s="53" t="s">
        <v>79</v>
      </c>
      <c r="D11" s="107" t="s">
        <v>80</v>
      </c>
      <c r="E11" s="80">
        <v>0</v>
      </c>
      <c r="F11" s="51" t="s">
        <v>37</v>
      </c>
      <c r="G11" s="85" t="s">
        <v>32</v>
      </c>
      <c r="H11" s="81" t="s">
        <v>40</v>
      </c>
      <c r="I11" s="81" t="s">
        <v>205</v>
      </c>
      <c r="J11" s="81" t="s">
        <v>41</v>
      </c>
      <c r="K11" s="83" t="s">
        <v>50</v>
      </c>
    </row>
    <row r="12" spans="1:11" ht="219.6"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80">
        <v>9502.9777777777781</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0.85499999999999998</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ROUNDDOWN('MPS(calc_process)_13.Sungsang'!G6, 0)</f>
        <v>19</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3y4dRtALTqCrI5RXiQmcF09p9HtKJeFnJagj3sHjde3zR8sVrDta+VX95Bse7TlL4Kcmvo+pVGPaSc+S45k6mA==" saltValue="3UQ+EyyLKGUtz3O1frIWqg=="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'MPS(input)_13.Sungsang'!K1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19.85305503983999</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'MPS(input)_13.Sungsang'!E21</f>
        <v>41.4</v>
      </c>
      <c r="H8" s="31" t="s">
        <v>46</v>
      </c>
      <c r="I8" s="21" t="s">
        <v>104</v>
      </c>
    </row>
    <row r="9" spans="1:11" ht="18.75" customHeight="1">
      <c r="A9" s="28"/>
      <c r="B9" s="55" t="s">
        <v>105</v>
      </c>
      <c r="C9" s="24"/>
      <c r="D9" s="24"/>
      <c r="E9" s="25"/>
      <c r="F9" s="20" t="s">
        <v>59</v>
      </c>
      <c r="G9" s="79">
        <f>'MPS(input)_13.Sungsang'!E22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30.128766666666664</v>
      </c>
      <c r="H12" s="48" t="s">
        <v>36</v>
      </c>
      <c r="I12" s="34" t="s">
        <v>111</v>
      </c>
    </row>
    <row r="13" spans="1:11" ht="27" customHeight="1">
      <c r="A13" s="28"/>
      <c r="B13" s="38"/>
      <c r="C13" s="66"/>
      <c r="D13" s="148" t="s">
        <v>112</v>
      </c>
      <c r="E13" s="152"/>
      <c r="F13" s="39" t="s">
        <v>53</v>
      </c>
      <c r="G13" s="71">
        <f>'MPS(input)_13.Sungsang'!E8</f>
        <v>0</v>
      </c>
      <c r="H13" s="48" t="s">
        <v>36</v>
      </c>
      <c r="I13" s="34" t="s">
        <v>113</v>
      </c>
      <c r="K13" s="5"/>
    </row>
    <row r="14" spans="1:11" ht="28.15" customHeight="1">
      <c r="A14" s="28"/>
      <c r="B14" s="38"/>
      <c r="C14" s="66"/>
      <c r="D14" s="148" t="s">
        <v>114</v>
      </c>
      <c r="E14" s="152"/>
      <c r="F14" s="39" t="s">
        <v>53</v>
      </c>
      <c r="G14" s="71">
        <f>'MPS(input)_13.Sungsang'!E9</f>
        <v>29.626666666666665</v>
      </c>
      <c r="H14" s="48" t="s">
        <v>36</v>
      </c>
      <c r="I14" s="34" t="s">
        <v>115</v>
      </c>
    </row>
    <row r="15" spans="1:11" ht="28.15" customHeight="1">
      <c r="A15" s="28"/>
      <c r="B15" s="38"/>
      <c r="C15" s="66"/>
      <c r="D15" s="148" t="s">
        <v>116</v>
      </c>
      <c r="E15" s="152"/>
      <c r="F15" s="39" t="s">
        <v>53</v>
      </c>
      <c r="G15" s="71">
        <f>'MPS(input)_13.Sungsang'!E10</f>
        <v>0.50209999999999999</v>
      </c>
      <c r="H15" s="48" t="s">
        <v>36</v>
      </c>
      <c r="I15" s="34" t="s">
        <v>117</v>
      </c>
    </row>
    <row r="16" spans="1:11" ht="31.9" customHeight="1">
      <c r="A16" s="28"/>
      <c r="B16" s="38"/>
      <c r="C16" s="148" t="s">
        <v>118</v>
      </c>
      <c r="D16" s="149"/>
      <c r="E16" s="152"/>
      <c r="F16" s="39" t="s">
        <v>50</v>
      </c>
      <c r="G16" s="71">
        <f>'MPS(input)_13.Sungsang'!E11</f>
        <v>0</v>
      </c>
      <c r="H16" s="48" t="s">
        <v>37</v>
      </c>
      <c r="I16" s="77" t="s">
        <v>142</v>
      </c>
    </row>
    <row r="17" spans="1:9" ht="21" customHeight="1">
      <c r="A17" s="28"/>
      <c r="B17" s="38"/>
      <c r="C17" s="148" t="s">
        <v>119</v>
      </c>
      <c r="D17" s="149"/>
      <c r="E17" s="150"/>
      <c r="F17" s="39" t="s">
        <v>50</v>
      </c>
      <c r="G17" s="71">
        <f>'MPS(input)_13.Sungsang'!E12</f>
        <v>8760</v>
      </c>
      <c r="H17" s="48" t="s">
        <v>37</v>
      </c>
      <c r="I17" s="34" t="s">
        <v>120</v>
      </c>
    </row>
    <row r="18" spans="1:9" ht="21" customHeight="1">
      <c r="A18" s="28"/>
      <c r="B18" s="38"/>
      <c r="C18" s="148" t="s">
        <v>121</v>
      </c>
      <c r="D18" s="149"/>
      <c r="E18" s="150"/>
      <c r="F18" s="39" t="s">
        <v>53</v>
      </c>
      <c r="G18" s="76">
        <f>'MPS(input)_13.Sungsang'!E19</f>
        <v>0.85499999999999998</v>
      </c>
      <c r="H18" s="47" t="s">
        <v>122</v>
      </c>
      <c r="I18" s="34" t="s">
        <v>123</v>
      </c>
    </row>
    <row r="19" spans="1:9" ht="45.75" customHeight="1">
      <c r="A19" s="28"/>
      <c r="B19" s="38"/>
      <c r="C19" s="156" t="s">
        <v>143</v>
      </c>
      <c r="D19" s="157"/>
      <c r="E19" s="158"/>
      <c r="F19" s="39" t="s">
        <v>50</v>
      </c>
      <c r="G19" s="72">
        <f>'MPS(input)_13.Sungsang'!$E$18</f>
        <v>2.0099999999999998</v>
      </c>
      <c r="H19" s="47" t="s">
        <v>44</v>
      </c>
      <c r="I19" s="34" t="s">
        <v>124</v>
      </c>
    </row>
    <row r="20" spans="1:9" ht="21" customHeight="1">
      <c r="A20" s="28"/>
      <c r="B20" s="38"/>
      <c r="C20" s="148" t="s">
        <v>43</v>
      </c>
      <c r="D20" s="149"/>
      <c r="E20" s="150"/>
      <c r="F20" s="39" t="s">
        <v>59</v>
      </c>
      <c r="G20" s="72">
        <f>'MPS(input)_13.Sungsang'!E20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23.278462054319998</v>
      </c>
      <c r="H22" s="42" t="s">
        <v>100</v>
      </c>
      <c r="I22" s="34" t="s">
        <v>128</v>
      </c>
    </row>
    <row r="23" spans="1:9" ht="42" customHeight="1">
      <c r="A23" s="28"/>
      <c r="B23" s="29"/>
      <c r="C23" s="148" t="s">
        <v>129</v>
      </c>
      <c r="D23" s="149"/>
      <c r="E23" s="150"/>
      <c r="F23" s="39" t="s">
        <v>53</v>
      </c>
      <c r="G23" s="73">
        <f>'MPS(input)_13.Sungsang'!E8</f>
        <v>0</v>
      </c>
      <c r="H23" s="48" t="s">
        <v>36</v>
      </c>
      <c r="I23" s="34" t="s">
        <v>113</v>
      </c>
    </row>
    <row r="24" spans="1:9" ht="18.75" customHeight="1">
      <c r="A24" s="28"/>
      <c r="B24" s="29"/>
      <c r="C24" s="148" t="s">
        <v>121</v>
      </c>
      <c r="D24" s="149"/>
      <c r="E24" s="150"/>
      <c r="F24" s="39" t="s">
        <v>53</v>
      </c>
      <c r="G24" s="76">
        <f>'MPS(input)_13.Sungsang'!E19</f>
        <v>0.85499999999999998</v>
      </c>
      <c r="H24" s="47" t="s">
        <v>122</v>
      </c>
      <c r="I24" s="34" t="s">
        <v>123</v>
      </c>
    </row>
    <row r="25" spans="1:9" ht="40.5" customHeight="1">
      <c r="A25" s="28"/>
      <c r="B25" s="29"/>
      <c r="C25" s="148" t="s">
        <v>130</v>
      </c>
      <c r="D25" s="149"/>
      <c r="E25" s="150"/>
      <c r="F25" s="39" t="s">
        <v>59</v>
      </c>
      <c r="G25" s="74">
        <f>'MPS(input)_13.Sungsang'!E13</f>
        <v>9502.9777777777781</v>
      </c>
      <c r="H25" s="49" t="s">
        <v>38</v>
      </c>
      <c r="I25" s="21" t="s">
        <v>131</v>
      </c>
    </row>
    <row r="26" spans="1:9" ht="18.75" customHeight="1">
      <c r="A26" s="28"/>
      <c r="B26" s="29"/>
      <c r="C26" s="148" t="s">
        <v>43</v>
      </c>
      <c r="D26" s="149"/>
      <c r="E26" s="150"/>
      <c r="F26" s="39" t="s">
        <v>59</v>
      </c>
      <c r="G26" s="75">
        <f>'MPS(input)_13.Sungsang'!E20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13YPez3w8Rr/ynzfvTeJRSqiz4RwndfFvs9i80d50tAJbqNjTFb4nImdljsZSB4E4t/T0gh4SB9XAm3FtRwGLw==" saltValue="JSWYI0gSyBeDVUi2F4nBuQ=="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204</v>
      </c>
    </row>
    <row r="8" spans="1:3" ht="54" customHeight="1">
      <c r="B8" s="134" t="s">
        <v>195</v>
      </c>
      <c r="C8" s="134" t="s">
        <v>196</v>
      </c>
    </row>
    <row r="9" spans="1:3" ht="85.9" customHeight="1">
      <c r="B9" s="134" t="s">
        <v>197</v>
      </c>
      <c r="C9" s="134" t="s">
        <v>200</v>
      </c>
    </row>
    <row r="10" spans="1:3" ht="94.15" customHeight="1">
      <c r="B10" s="134" t="s">
        <v>198</v>
      </c>
      <c r="C10" s="134" t="s">
        <v>201</v>
      </c>
    </row>
    <row r="11" spans="1:3" ht="54" customHeight="1">
      <c r="B11" s="134"/>
      <c r="C11" s="134"/>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27.15" customHeight="1">
      <c r="B8" s="54" t="s">
        <v>33</v>
      </c>
      <c r="C8" s="53" t="s">
        <v>73</v>
      </c>
      <c r="D8" s="107" t="s">
        <v>74</v>
      </c>
      <c r="E8" s="80">
        <v>30.7</v>
      </c>
      <c r="F8" s="51" t="s">
        <v>36</v>
      </c>
      <c r="G8" s="81" t="s">
        <v>32</v>
      </c>
      <c r="H8" s="81" t="s">
        <v>40</v>
      </c>
      <c r="I8" s="82" t="s">
        <v>209</v>
      </c>
      <c r="J8" s="81" t="s">
        <v>41</v>
      </c>
      <c r="K8" s="83" t="s">
        <v>50</v>
      </c>
    </row>
    <row r="9" spans="1:11" ht="150" customHeight="1">
      <c r="B9" s="54" t="s">
        <v>34</v>
      </c>
      <c r="C9" s="53" t="s">
        <v>75</v>
      </c>
      <c r="D9" s="107" t="s">
        <v>76</v>
      </c>
      <c r="E9" s="132">
        <v>5</v>
      </c>
      <c r="F9" s="51" t="s">
        <v>36</v>
      </c>
      <c r="G9" s="81" t="s">
        <v>32</v>
      </c>
      <c r="H9" s="81" t="s">
        <v>40</v>
      </c>
      <c r="I9" s="84" t="s">
        <v>210</v>
      </c>
      <c r="J9" s="81" t="s">
        <v>41</v>
      </c>
      <c r="K9" s="83" t="s">
        <v>50</v>
      </c>
    </row>
    <row r="10" spans="1:11" ht="150" customHeight="1">
      <c r="B10" s="54" t="s">
        <v>35</v>
      </c>
      <c r="C10" s="53" t="s">
        <v>77</v>
      </c>
      <c r="D10" s="107" t="s">
        <v>78</v>
      </c>
      <c r="E10" s="110">
        <v>0.25109999999999999</v>
      </c>
      <c r="F10" s="51" t="s">
        <v>36</v>
      </c>
      <c r="G10" s="85" t="s">
        <v>32</v>
      </c>
      <c r="H10" s="81" t="s">
        <v>40</v>
      </c>
      <c r="I10" s="84" t="s">
        <v>211</v>
      </c>
      <c r="J10" s="81" t="s">
        <v>41</v>
      </c>
      <c r="K10" s="83" t="s">
        <v>50</v>
      </c>
    </row>
    <row r="11" spans="1:11" ht="126" customHeight="1">
      <c r="A11" s="5"/>
      <c r="B11" s="54" t="s">
        <v>63</v>
      </c>
      <c r="C11" s="53" t="s">
        <v>79</v>
      </c>
      <c r="D11" s="107" t="s">
        <v>80</v>
      </c>
      <c r="E11" s="80">
        <v>7300</v>
      </c>
      <c r="F11" s="51" t="s">
        <v>37</v>
      </c>
      <c r="G11" s="85" t="s">
        <v>32</v>
      </c>
      <c r="H11" s="81" t="s">
        <v>40</v>
      </c>
      <c r="I11" s="81" t="s">
        <v>205</v>
      </c>
      <c r="J11" s="81" t="s">
        <v>41</v>
      </c>
      <c r="K11" s="83" t="s">
        <v>50</v>
      </c>
    </row>
    <row r="12" spans="1:11" ht="191.45"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133">
        <v>1610.3</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0.85499999999999998</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ROUNDDOWN('MPS(calc_process)_14.Karanganya'!G6, 0)</f>
        <v>2</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qo32tyFljBtC+sz0cPDwcjdlLT42l7IYbABDDLFYhEkEtY3Bagksmlx14l4W3fwdBruI9ublmYBIU5Ezl6rVSA==" saltValue="EJuzH0dhPuT/cZGzSXFg3A=="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'MPS(input)_14.Karanganyar2'!K1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2.6106595273799975</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'MPS(input)_14.Karanganyar2'!E21</f>
        <v>41.4</v>
      </c>
      <c r="H8" s="31" t="s">
        <v>46</v>
      </c>
      <c r="I8" s="21" t="s">
        <v>104</v>
      </c>
    </row>
    <row r="9" spans="1:11" ht="18.75" customHeight="1">
      <c r="A9" s="28"/>
      <c r="B9" s="55" t="s">
        <v>105</v>
      </c>
      <c r="C9" s="24"/>
      <c r="D9" s="24"/>
      <c r="E9" s="25"/>
      <c r="F9" s="20" t="s">
        <v>59</v>
      </c>
      <c r="G9" s="79">
        <f>'MPS(input)_14.Karanganyar2'!E22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32.803744932359997</v>
      </c>
      <c r="H11" s="42" t="s">
        <v>100</v>
      </c>
      <c r="I11" s="34" t="s">
        <v>109</v>
      </c>
    </row>
    <row r="12" spans="1:11" ht="18.75" customHeight="1">
      <c r="A12" s="28"/>
      <c r="B12" s="38"/>
      <c r="C12" s="153" t="s">
        <v>110</v>
      </c>
      <c r="D12" s="154"/>
      <c r="E12" s="155"/>
      <c r="F12" s="39" t="s">
        <v>53</v>
      </c>
      <c r="G12" s="70">
        <f>G13+G14+G15</f>
        <v>35.951100000000004</v>
      </c>
      <c r="H12" s="48" t="s">
        <v>36</v>
      </c>
      <c r="I12" s="34" t="s">
        <v>111</v>
      </c>
    </row>
    <row r="13" spans="1:11" ht="27" customHeight="1">
      <c r="A13" s="28"/>
      <c r="B13" s="38"/>
      <c r="C13" s="66"/>
      <c r="D13" s="148" t="s">
        <v>112</v>
      </c>
      <c r="E13" s="152"/>
      <c r="F13" s="39" t="s">
        <v>53</v>
      </c>
      <c r="G13" s="71">
        <f>'MPS(input)_14.Karanganyar2'!E8</f>
        <v>30.7</v>
      </c>
      <c r="H13" s="48" t="s">
        <v>36</v>
      </c>
      <c r="I13" s="34" t="s">
        <v>113</v>
      </c>
      <c r="K13" s="5"/>
    </row>
    <row r="14" spans="1:11" ht="28.15" customHeight="1">
      <c r="A14" s="28"/>
      <c r="B14" s="38"/>
      <c r="C14" s="66"/>
      <c r="D14" s="148" t="s">
        <v>114</v>
      </c>
      <c r="E14" s="152"/>
      <c r="F14" s="39" t="s">
        <v>53</v>
      </c>
      <c r="G14" s="71">
        <f>'MPS(input)_14.Karanganyar2'!E9</f>
        <v>5</v>
      </c>
      <c r="H14" s="48" t="s">
        <v>36</v>
      </c>
      <c r="I14" s="34" t="s">
        <v>115</v>
      </c>
    </row>
    <row r="15" spans="1:11" ht="28.15" customHeight="1">
      <c r="A15" s="28"/>
      <c r="B15" s="38"/>
      <c r="C15" s="66"/>
      <c r="D15" s="148" t="s">
        <v>116</v>
      </c>
      <c r="E15" s="152"/>
      <c r="F15" s="39" t="s">
        <v>53</v>
      </c>
      <c r="G15" s="71">
        <f>'MPS(input)_14.Karanganyar2'!E10</f>
        <v>0.25109999999999999</v>
      </c>
      <c r="H15" s="48" t="s">
        <v>36</v>
      </c>
      <c r="I15" s="34" t="s">
        <v>117</v>
      </c>
    </row>
    <row r="16" spans="1:11" ht="31.9" customHeight="1">
      <c r="A16" s="28"/>
      <c r="B16" s="38"/>
      <c r="C16" s="148" t="s">
        <v>118</v>
      </c>
      <c r="D16" s="149"/>
      <c r="E16" s="152"/>
      <c r="F16" s="39" t="s">
        <v>50</v>
      </c>
      <c r="G16" s="71">
        <f>'MPS(input)_14.Karanganyar2'!E11</f>
        <v>7300</v>
      </c>
      <c r="H16" s="48" t="s">
        <v>37</v>
      </c>
      <c r="I16" s="77" t="s">
        <v>142</v>
      </c>
    </row>
    <row r="17" spans="1:9" ht="21" customHeight="1">
      <c r="A17" s="28"/>
      <c r="B17" s="38"/>
      <c r="C17" s="148" t="s">
        <v>119</v>
      </c>
      <c r="D17" s="149"/>
      <c r="E17" s="150"/>
      <c r="F17" s="39" t="s">
        <v>50</v>
      </c>
      <c r="G17" s="71">
        <f>'MPS(input)_14.Karanganyar2'!E12</f>
        <v>8760</v>
      </c>
      <c r="H17" s="48" t="s">
        <v>37</v>
      </c>
      <c r="I17" s="34" t="s">
        <v>120</v>
      </c>
    </row>
    <row r="18" spans="1:9" ht="21" customHeight="1">
      <c r="A18" s="28"/>
      <c r="B18" s="38"/>
      <c r="C18" s="148" t="s">
        <v>121</v>
      </c>
      <c r="D18" s="149"/>
      <c r="E18" s="150"/>
      <c r="F18" s="39" t="s">
        <v>53</v>
      </c>
      <c r="G18" s="76">
        <f>'MPS(input)_14.Karanganyar2'!E19</f>
        <v>0.85499999999999998</v>
      </c>
      <c r="H18" s="47" t="s">
        <v>122</v>
      </c>
      <c r="I18" s="34" t="s">
        <v>123</v>
      </c>
    </row>
    <row r="19" spans="1:9" ht="45.75" customHeight="1">
      <c r="A19" s="28"/>
      <c r="B19" s="38"/>
      <c r="C19" s="156" t="s">
        <v>143</v>
      </c>
      <c r="D19" s="157"/>
      <c r="E19" s="158"/>
      <c r="F19" s="39" t="s">
        <v>50</v>
      </c>
      <c r="G19" s="72">
        <f>'MPS(input)_14.Karanganyar2'!$E$18</f>
        <v>2.0099999999999998</v>
      </c>
      <c r="H19" s="47" t="s">
        <v>44</v>
      </c>
      <c r="I19" s="34" t="s">
        <v>124</v>
      </c>
    </row>
    <row r="20" spans="1:9" ht="21" customHeight="1">
      <c r="A20" s="28"/>
      <c r="B20" s="38"/>
      <c r="C20" s="148" t="s">
        <v>43</v>
      </c>
      <c r="D20" s="149"/>
      <c r="E20" s="150"/>
      <c r="F20" s="39" t="s">
        <v>59</v>
      </c>
      <c r="G20" s="72">
        <f>'MPS(input)_14.Karanganyar2'!E20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30.19308540498</v>
      </c>
      <c r="H22" s="42" t="s">
        <v>100</v>
      </c>
      <c r="I22" s="34" t="s">
        <v>128</v>
      </c>
    </row>
    <row r="23" spans="1:9" ht="42" customHeight="1">
      <c r="A23" s="28"/>
      <c r="B23" s="29"/>
      <c r="C23" s="148" t="s">
        <v>129</v>
      </c>
      <c r="D23" s="149"/>
      <c r="E23" s="150"/>
      <c r="F23" s="39" t="s">
        <v>53</v>
      </c>
      <c r="G23" s="73">
        <f>'MPS(input)_14.Karanganyar2'!E8</f>
        <v>30.7</v>
      </c>
      <c r="H23" s="48" t="s">
        <v>36</v>
      </c>
      <c r="I23" s="34" t="s">
        <v>113</v>
      </c>
    </row>
    <row r="24" spans="1:9" ht="18.75" customHeight="1">
      <c r="A24" s="28"/>
      <c r="B24" s="29"/>
      <c r="C24" s="148" t="s">
        <v>121</v>
      </c>
      <c r="D24" s="149"/>
      <c r="E24" s="150"/>
      <c r="F24" s="39" t="s">
        <v>53</v>
      </c>
      <c r="G24" s="76">
        <f>'MPS(input)_14.Karanganyar2'!E19</f>
        <v>0.85499999999999998</v>
      </c>
      <c r="H24" s="47" t="s">
        <v>122</v>
      </c>
      <c r="I24" s="34" t="s">
        <v>123</v>
      </c>
    </row>
    <row r="25" spans="1:9" ht="40.5" customHeight="1">
      <c r="A25" s="28"/>
      <c r="B25" s="29"/>
      <c r="C25" s="148" t="s">
        <v>130</v>
      </c>
      <c r="D25" s="149"/>
      <c r="E25" s="150"/>
      <c r="F25" s="39" t="s">
        <v>59</v>
      </c>
      <c r="G25" s="74">
        <f>'MPS(input)_14.Karanganyar2'!E13</f>
        <v>1610.3</v>
      </c>
      <c r="H25" s="49" t="s">
        <v>38</v>
      </c>
      <c r="I25" s="21" t="s">
        <v>131</v>
      </c>
    </row>
    <row r="26" spans="1:9" ht="18.75" customHeight="1">
      <c r="A26" s="28"/>
      <c r="B26" s="29"/>
      <c r="C26" s="148" t="s">
        <v>43</v>
      </c>
      <c r="D26" s="149"/>
      <c r="E26" s="150"/>
      <c r="F26" s="39" t="s">
        <v>59</v>
      </c>
      <c r="G26" s="75">
        <f>'MPS(input)_14.Karanganyar2'!E20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6PSpW3OiUghWnKPMRD89+bZkwJhSt2Z7rW8rqd8FUksoFTmKvuPr/2PoA1w8TBoTVVxwc77A7YjE3FytGrZCAA==" saltValue="WRk8xjM2cTI/YeBfRGU9kQ=="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50" customHeight="1">
      <c r="B8" s="54" t="s">
        <v>33</v>
      </c>
      <c r="C8" s="53" t="s">
        <v>73</v>
      </c>
      <c r="D8" s="107" t="s">
        <v>74</v>
      </c>
      <c r="E8" s="80">
        <v>0</v>
      </c>
      <c r="F8" s="51" t="s">
        <v>36</v>
      </c>
      <c r="G8" s="81" t="s">
        <v>32</v>
      </c>
      <c r="H8" s="81" t="s">
        <v>40</v>
      </c>
      <c r="I8" s="82" t="s">
        <v>209</v>
      </c>
      <c r="J8" s="81" t="s">
        <v>41</v>
      </c>
      <c r="K8" s="83" t="s">
        <v>50</v>
      </c>
    </row>
    <row r="9" spans="1:11" ht="150" customHeight="1">
      <c r="B9" s="54" t="s">
        <v>34</v>
      </c>
      <c r="C9" s="53" t="s">
        <v>75</v>
      </c>
      <c r="D9" s="107" t="s">
        <v>76</v>
      </c>
      <c r="E9" s="109">
        <v>22.077916666666663</v>
      </c>
      <c r="F9" s="51" t="s">
        <v>36</v>
      </c>
      <c r="G9" s="81" t="s">
        <v>32</v>
      </c>
      <c r="H9" s="81" t="s">
        <v>40</v>
      </c>
      <c r="I9" s="84" t="s">
        <v>210</v>
      </c>
      <c r="J9" s="81" t="s">
        <v>41</v>
      </c>
      <c r="K9" s="83" t="s">
        <v>50</v>
      </c>
    </row>
    <row r="10" spans="1:11" ht="135.6" customHeight="1">
      <c r="B10" s="54" t="s">
        <v>35</v>
      </c>
      <c r="C10" s="53" t="s">
        <v>77</v>
      </c>
      <c r="D10" s="107" t="s">
        <v>78</v>
      </c>
      <c r="E10" s="110">
        <v>0.50209999999999999</v>
      </c>
      <c r="F10" s="51" t="s">
        <v>36</v>
      </c>
      <c r="G10" s="85" t="s">
        <v>32</v>
      </c>
      <c r="H10" s="81" t="s">
        <v>40</v>
      </c>
      <c r="I10" s="84" t="s">
        <v>211</v>
      </c>
      <c r="J10" s="81" t="s">
        <v>41</v>
      </c>
      <c r="K10" s="83" t="s">
        <v>50</v>
      </c>
    </row>
    <row r="11" spans="1:11" ht="102.6" customHeight="1">
      <c r="A11" s="5"/>
      <c r="B11" s="54" t="s">
        <v>63</v>
      </c>
      <c r="C11" s="53" t="s">
        <v>79</v>
      </c>
      <c r="D11" s="107" t="s">
        <v>80</v>
      </c>
      <c r="E11" s="80">
        <v>0</v>
      </c>
      <c r="F11" s="51" t="s">
        <v>37</v>
      </c>
      <c r="G11" s="85" t="s">
        <v>32</v>
      </c>
      <c r="H11" s="81" t="s">
        <v>40</v>
      </c>
      <c r="I11" s="81" t="s">
        <v>205</v>
      </c>
      <c r="J11" s="81" t="s">
        <v>41</v>
      </c>
      <c r="K11" s="83" t="s">
        <v>50</v>
      </c>
    </row>
    <row r="12" spans="1:11" ht="186.6"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80">
        <v>7089.6</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0.85499999999999998</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ROUNDDOWN('MPS(calc_process)_15.Bukit Bara'!G6, 0)</f>
        <v>25</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DQjpzpIlgNKBDRyU9nA3q+a7gDgyBtBTvSlDe7x/4/a7Zw03Adxl+HMl73SZuZSx5xldV945wcLPt2hxeKKUJA==" saltValue="wUQGVpbrrY9sgMKLC+eceQ=="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'MPS(input)_15.Bukit Barapung'!K1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25.764857038799988</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'MPS(input)_15.Bukit Barapung'!E21</f>
        <v>41.4</v>
      </c>
      <c r="H8" s="31" t="s">
        <v>46</v>
      </c>
      <c r="I8" s="21" t="s">
        <v>104</v>
      </c>
    </row>
    <row r="9" spans="1:11" ht="18.75" customHeight="1">
      <c r="A9" s="28"/>
      <c r="B9" s="55" t="s">
        <v>105</v>
      </c>
      <c r="C9" s="24"/>
      <c r="D9" s="24"/>
      <c r="E9" s="25"/>
      <c r="F9" s="20" t="s">
        <v>59</v>
      </c>
      <c r="G9" s="79">
        <f>'MPS(input)_15.Bukit Barapung'!E22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22.580016666666662</v>
      </c>
      <c r="H12" s="48" t="s">
        <v>36</v>
      </c>
      <c r="I12" s="34" t="s">
        <v>111</v>
      </c>
    </row>
    <row r="13" spans="1:11" ht="27" customHeight="1">
      <c r="A13" s="28"/>
      <c r="B13" s="38"/>
      <c r="C13" s="66"/>
      <c r="D13" s="148" t="s">
        <v>112</v>
      </c>
      <c r="E13" s="152"/>
      <c r="F13" s="39" t="s">
        <v>53</v>
      </c>
      <c r="G13" s="71">
        <f>'MPS(input)_15.Bukit Barapung'!E8</f>
        <v>0</v>
      </c>
      <c r="H13" s="48" t="s">
        <v>36</v>
      </c>
      <c r="I13" s="34" t="s">
        <v>113</v>
      </c>
      <c r="K13" s="5"/>
    </row>
    <row r="14" spans="1:11" ht="28.15" customHeight="1">
      <c r="A14" s="28"/>
      <c r="B14" s="38"/>
      <c r="C14" s="66"/>
      <c r="D14" s="148" t="s">
        <v>114</v>
      </c>
      <c r="E14" s="152"/>
      <c r="F14" s="39" t="s">
        <v>53</v>
      </c>
      <c r="G14" s="71">
        <f>'MPS(input)_15.Bukit Barapung'!E9</f>
        <v>22.077916666666663</v>
      </c>
      <c r="H14" s="48" t="s">
        <v>36</v>
      </c>
      <c r="I14" s="34" t="s">
        <v>115</v>
      </c>
    </row>
    <row r="15" spans="1:11" ht="28.15" customHeight="1">
      <c r="A15" s="28"/>
      <c r="B15" s="38"/>
      <c r="C15" s="66"/>
      <c r="D15" s="148" t="s">
        <v>116</v>
      </c>
      <c r="E15" s="152"/>
      <c r="F15" s="39" t="s">
        <v>53</v>
      </c>
      <c r="G15" s="71">
        <f>'MPS(input)_15.Bukit Barapung'!E10</f>
        <v>0.50209999999999999</v>
      </c>
      <c r="H15" s="48" t="s">
        <v>36</v>
      </c>
      <c r="I15" s="34" t="s">
        <v>117</v>
      </c>
    </row>
    <row r="16" spans="1:11" ht="31.9" customHeight="1">
      <c r="A16" s="28"/>
      <c r="B16" s="38"/>
      <c r="C16" s="148" t="s">
        <v>118</v>
      </c>
      <c r="D16" s="149"/>
      <c r="E16" s="152"/>
      <c r="F16" s="39" t="s">
        <v>50</v>
      </c>
      <c r="G16" s="71">
        <f>'MPS(input)_15.Bukit Barapung'!E11</f>
        <v>0</v>
      </c>
      <c r="H16" s="48" t="s">
        <v>37</v>
      </c>
      <c r="I16" s="77" t="s">
        <v>142</v>
      </c>
    </row>
    <row r="17" spans="1:9" ht="21" customHeight="1">
      <c r="A17" s="28"/>
      <c r="B17" s="38"/>
      <c r="C17" s="148" t="s">
        <v>119</v>
      </c>
      <c r="D17" s="149"/>
      <c r="E17" s="150"/>
      <c r="F17" s="39" t="s">
        <v>50</v>
      </c>
      <c r="G17" s="71">
        <f>'MPS(input)_15.Bukit Barapung'!E12</f>
        <v>8760</v>
      </c>
      <c r="H17" s="48" t="s">
        <v>37</v>
      </c>
      <c r="I17" s="34" t="s">
        <v>120</v>
      </c>
    </row>
    <row r="18" spans="1:9" ht="21" customHeight="1">
      <c r="A18" s="28"/>
      <c r="B18" s="38"/>
      <c r="C18" s="148" t="s">
        <v>121</v>
      </c>
      <c r="D18" s="149"/>
      <c r="E18" s="150"/>
      <c r="F18" s="39" t="s">
        <v>53</v>
      </c>
      <c r="G18" s="76">
        <f>'MPS(input)_15.Bukit Barapung'!E19</f>
        <v>0.85499999999999998</v>
      </c>
      <c r="H18" s="47" t="s">
        <v>122</v>
      </c>
      <c r="I18" s="34" t="s">
        <v>123</v>
      </c>
    </row>
    <row r="19" spans="1:9" ht="45.75" customHeight="1">
      <c r="A19" s="28"/>
      <c r="B19" s="38"/>
      <c r="C19" s="156" t="s">
        <v>143</v>
      </c>
      <c r="D19" s="157"/>
      <c r="E19" s="158"/>
      <c r="F19" s="39" t="s">
        <v>50</v>
      </c>
      <c r="G19" s="72">
        <f>'MPS(input)_15.Bukit Barapung'!$E$18</f>
        <v>2.0099999999999998</v>
      </c>
      <c r="H19" s="47" t="s">
        <v>44</v>
      </c>
      <c r="I19" s="34" t="s">
        <v>124</v>
      </c>
    </row>
    <row r="20" spans="1:9" ht="21" customHeight="1">
      <c r="A20" s="28"/>
      <c r="B20" s="38"/>
      <c r="C20" s="148" t="s">
        <v>43</v>
      </c>
      <c r="D20" s="149"/>
      <c r="E20" s="150"/>
      <c r="F20" s="39" t="s">
        <v>59</v>
      </c>
      <c r="G20" s="72">
        <f>'MPS(input)_15.Bukit Barapung'!E20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17.366660055360001</v>
      </c>
      <c r="H22" s="42" t="s">
        <v>100</v>
      </c>
      <c r="I22" s="34" t="s">
        <v>128</v>
      </c>
    </row>
    <row r="23" spans="1:9" ht="42" customHeight="1">
      <c r="A23" s="28"/>
      <c r="B23" s="29"/>
      <c r="C23" s="148" t="s">
        <v>129</v>
      </c>
      <c r="D23" s="149"/>
      <c r="E23" s="150"/>
      <c r="F23" s="39" t="s">
        <v>53</v>
      </c>
      <c r="G23" s="73">
        <f>'MPS(input)_15.Bukit Barapung'!E8</f>
        <v>0</v>
      </c>
      <c r="H23" s="48" t="s">
        <v>36</v>
      </c>
      <c r="I23" s="34" t="s">
        <v>113</v>
      </c>
    </row>
    <row r="24" spans="1:9" ht="18.75" customHeight="1">
      <c r="A24" s="28"/>
      <c r="B24" s="29"/>
      <c r="C24" s="148" t="s">
        <v>121</v>
      </c>
      <c r="D24" s="149"/>
      <c r="E24" s="150"/>
      <c r="F24" s="39" t="s">
        <v>53</v>
      </c>
      <c r="G24" s="76">
        <f>'MPS(input)_15.Bukit Barapung'!E19</f>
        <v>0.85499999999999998</v>
      </c>
      <c r="H24" s="47" t="s">
        <v>122</v>
      </c>
      <c r="I24" s="34" t="s">
        <v>123</v>
      </c>
    </row>
    <row r="25" spans="1:9" ht="40.5" customHeight="1">
      <c r="A25" s="28"/>
      <c r="B25" s="29"/>
      <c r="C25" s="148" t="s">
        <v>130</v>
      </c>
      <c r="D25" s="149"/>
      <c r="E25" s="150"/>
      <c r="F25" s="39" t="s">
        <v>59</v>
      </c>
      <c r="G25" s="74">
        <f>'MPS(input)_15.Bukit Barapung'!E13</f>
        <v>7089.6</v>
      </c>
      <c r="H25" s="49" t="s">
        <v>38</v>
      </c>
      <c r="I25" s="21" t="s">
        <v>131</v>
      </c>
    </row>
    <row r="26" spans="1:9" ht="18.75" customHeight="1">
      <c r="A26" s="28"/>
      <c r="B26" s="29"/>
      <c r="C26" s="148" t="s">
        <v>43</v>
      </c>
      <c r="D26" s="149"/>
      <c r="E26" s="150"/>
      <c r="F26" s="39" t="s">
        <v>59</v>
      </c>
      <c r="G26" s="75">
        <f>'MPS(input)_15.Bukit Barapung'!E20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UcaL6s/Ihhog6y1KA7pLcXxYAqI/SIvmHsFtAPFpGo0h3/QyD5zIxgHC/Sy6DL0EZEl7fmqVH6OGTS2OOEV54Q==" saltValue="Kuy7PIQTDAFyhyQxZv6hZw=="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30.15" customHeight="1">
      <c r="B8" s="54" t="s">
        <v>33</v>
      </c>
      <c r="C8" s="53" t="s">
        <v>73</v>
      </c>
      <c r="D8" s="107" t="s">
        <v>74</v>
      </c>
      <c r="E8" s="80">
        <v>0</v>
      </c>
      <c r="F8" s="51" t="s">
        <v>36</v>
      </c>
      <c r="G8" s="81" t="s">
        <v>32</v>
      </c>
      <c r="H8" s="81" t="s">
        <v>40</v>
      </c>
      <c r="I8" s="82" t="s">
        <v>209</v>
      </c>
      <c r="J8" s="81" t="s">
        <v>41</v>
      </c>
      <c r="K8" s="83" t="s">
        <v>50</v>
      </c>
    </row>
    <row r="9" spans="1:11" ht="127.15" customHeight="1">
      <c r="B9" s="54" t="s">
        <v>34</v>
      </c>
      <c r="C9" s="53" t="s">
        <v>75</v>
      </c>
      <c r="D9" s="107" t="s">
        <v>76</v>
      </c>
      <c r="E9" s="109">
        <v>36.299999999999997</v>
      </c>
      <c r="F9" s="51" t="s">
        <v>36</v>
      </c>
      <c r="G9" s="81" t="s">
        <v>32</v>
      </c>
      <c r="H9" s="81" t="s">
        <v>40</v>
      </c>
      <c r="I9" s="84" t="s">
        <v>210</v>
      </c>
      <c r="J9" s="81" t="s">
        <v>41</v>
      </c>
      <c r="K9" s="83" t="s">
        <v>50</v>
      </c>
    </row>
    <row r="10" spans="1:11" ht="150" customHeight="1">
      <c r="B10" s="54" t="s">
        <v>35</v>
      </c>
      <c r="C10" s="53" t="s">
        <v>77</v>
      </c>
      <c r="D10" s="107" t="s">
        <v>78</v>
      </c>
      <c r="E10" s="110">
        <v>0.62760000000000005</v>
      </c>
      <c r="F10" s="51" t="s">
        <v>36</v>
      </c>
      <c r="G10" s="85" t="s">
        <v>32</v>
      </c>
      <c r="H10" s="81" t="s">
        <v>40</v>
      </c>
      <c r="I10" s="84" t="s">
        <v>211</v>
      </c>
      <c r="J10" s="81" t="s">
        <v>41</v>
      </c>
      <c r="K10" s="83" t="s">
        <v>50</v>
      </c>
    </row>
    <row r="11" spans="1:11" ht="126" customHeight="1">
      <c r="A11" s="5"/>
      <c r="B11" s="54" t="s">
        <v>63</v>
      </c>
      <c r="C11" s="53" t="s">
        <v>79</v>
      </c>
      <c r="D11" s="107" t="s">
        <v>80</v>
      </c>
      <c r="E11" s="80">
        <v>0</v>
      </c>
      <c r="F11" s="51" t="s">
        <v>37</v>
      </c>
      <c r="G11" s="85" t="s">
        <v>32</v>
      </c>
      <c r="H11" s="81" t="s">
        <v>40</v>
      </c>
      <c r="I11" s="81" t="s">
        <v>205</v>
      </c>
      <c r="J11" s="81" t="s">
        <v>41</v>
      </c>
      <c r="K11" s="83" t="s">
        <v>50</v>
      </c>
    </row>
    <row r="12" spans="1:11" ht="204.6"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80">
        <v>11630.6</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0.85499999999999998</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ROUNDDOWN('MPS(calc_process)_16.HUT Tanah '!G6, 0)</f>
        <v>14</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bRkwnAZrIFe50RNBtOPTDIA0r+FusdhffOBT0W95uAslDGc+sRo3agZ1w456sNubUhE05Bsryhji7YLmZ0AAew==" saltValue="ZOi1anAzEgvMofFJKqu6Vg=="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'MPS(input)_16.HUT Tanah Merah'!K1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14.641238878199989</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'MPS(input)_16.HUT Tanah Merah'!E21</f>
        <v>41.4</v>
      </c>
      <c r="H8" s="31" t="s">
        <v>46</v>
      </c>
      <c r="I8" s="21" t="s">
        <v>104</v>
      </c>
    </row>
    <row r="9" spans="1:11" ht="18.75" customHeight="1">
      <c r="A9" s="28"/>
      <c r="B9" s="55" t="s">
        <v>105</v>
      </c>
      <c r="C9" s="24"/>
      <c r="D9" s="24"/>
      <c r="E9" s="25"/>
      <c r="F9" s="20" t="s">
        <v>59</v>
      </c>
      <c r="G9" s="79">
        <f>'MPS(input)_16.HUT Tanah Merah'!E22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36.927599999999998</v>
      </c>
      <c r="H12" s="48" t="s">
        <v>36</v>
      </c>
      <c r="I12" s="34" t="s">
        <v>111</v>
      </c>
    </row>
    <row r="13" spans="1:11" ht="27" customHeight="1">
      <c r="A13" s="28"/>
      <c r="B13" s="38"/>
      <c r="C13" s="66"/>
      <c r="D13" s="148" t="s">
        <v>112</v>
      </c>
      <c r="E13" s="152"/>
      <c r="F13" s="39" t="s">
        <v>53</v>
      </c>
      <c r="G13" s="71">
        <f>'MPS(input)_16.HUT Tanah Merah'!E8</f>
        <v>0</v>
      </c>
      <c r="H13" s="48" t="s">
        <v>36</v>
      </c>
      <c r="I13" s="34" t="s">
        <v>113</v>
      </c>
      <c r="K13" s="5"/>
    </row>
    <row r="14" spans="1:11" ht="28.15" customHeight="1">
      <c r="A14" s="28"/>
      <c r="B14" s="38"/>
      <c r="C14" s="66"/>
      <c r="D14" s="148" t="s">
        <v>114</v>
      </c>
      <c r="E14" s="152"/>
      <c r="F14" s="39" t="s">
        <v>53</v>
      </c>
      <c r="G14" s="71">
        <f>'MPS(input)_16.HUT Tanah Merah'!E9</f>
        <v>36.299999999999997</v>
      </c>
      <c r="H14" s="48" t="s">
        <v>36</v>
      </c>
      <c r="I14" s="34" t="s">
        <v>115</v>
      </c>
    </row>
    <row r="15" spans="1:11" ht="28.15" customHeight="1">
      <c r="A15" s="28"/>
      <c r="B15" s="38"/>
      <c r="C15" s="66"/>
      <c r="D15" s="148" t="s">
        <v>116</v>
      </c>
      <c r="E15" s="152"/>
      <c r="F15" s="39" t="s">
        <v>53</v>
      </c>
      <c r="G15" s="71">
        <f>'MPS(input)_16.HUT Tanah Merah'!E10</f>
        <v>0.62760000000000005</v>
      </c>
      <c r="H15" s="48" t="s">
        <v>36</v>
      </c>
      <c r="I15" s="34" t="s">
        <v>117</v>
      </c>
    </row>
    <row r="16" spans="1:11" ht="31.9" customHeight="1">
      <c r="A16" s="28"/>
      <c r="B16" s="38"/>
      <c r="C16" s="148" t="s">
        <v>118</v>
      </c>
      <c r="D16" s="149"/>
      <c r="E16" s="152"/>
      <c r="F16" s="39" t="s">
        <v>50</v>
      </c>
      <c r="G16" s="71">
        <f>'MPS(input)_16.HUT Tanah Merah'!E11</f>
        <v>0</v>
      </c>
      <c r="H16" s="48" t="s">
        <v>37</v>
      </c>
      <c r="I16" s="77" t="s">
        <v>142</v>
      </c>
    </row>
    <row r="17" spans="1:9" ht="21" customHeight="1">
      <c r="A17" s="28"/>
      <c r="B17" s="38"/>
      <c r="C17" s="148" t="s">
        <v>119</v>
      </c>
      <c r="D17" s="149"/>
      <c r="E17" s="150"/>
      <c r="F17" s="39" t="s">
        <v>50</v>
      </c>
      <c r="G17" s="71">
        <f>'MPS(input)_16.HUT Tanah Merah'!E12</f>
        <v>8760</v>
      </c>
      <c r="H17" s="48" t="s">
        <v>37</v>
      </c>
      <c r="I17" s="34" t="s">
        <v>120</v>
      </c>
    </row>
    <row r="18" spans="1:9" ht="21" customHeight="1">
      <c r="A18" s="28"/>
      <c r="B18" s="38"/>
      <c r="C18" s="148" t="s">
        <v>121</v>
      </c>
      <c r="D18" s="149"/>
      <c r="E18" s="150"/>
      <c r="F18" s="39" t="s">
        <v>53</v>
      </c>
      <c r="G18" s="76">
        <f>'MPS(input)_16.HUT Tanah Merah'!E19</f>
        <v>0.85499999999999998</v>
      </c>
      <c r="H18" s="47" t="s">
        <v>122</v>
      </c>
      <c r="I18" s="34" t="s">
        <v>123</v>
      </c>
    </row>
    <row r="19" spans="1:9" ht="45.75" customHeight="1">
      <c r="A19" s="28"/>
      <c r="B19" s="38"/>
      <c r="C19" s="156" t="s">
        <v>143</v>
      </c>
      <c r="D19" s="157"/>
      <c r="E19" s="158"/>
      <c r="F19" s="39" t="s">
        <v>50</v>
      </c>
      <c r="G19" s="72">
        <f>'MPS(input)_16.HUT Tanah Merah'!$E$18</f>
        <v>2.0099999999999998</v>
      </c>
      <c r="H19" s="47" t="s">
        <v>44</v>
      </c>
      <c r="I19" s="34" t="s">
        <v>124</v>
      </c>
    </row>
    <row r="20" spans="1:9" ht="21" customHeight="1">
      <c r="A20" s="28"/>
      <c r="B20" s="38"/>
      <c r="C20" s="148" t="s">
        <v>43</v>
      </c>
      <c r="D20" s="149"/>
      <c r="E20" s="150"/>
      <c r="F20" s="39" t="s">
        <v>59</v>
      </c>
      <c r="G20" s="72">
        <f>'MPS(input)_16.HUT Tanah Merah'!E20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28.49027821596</v>
      </c>
      <c r="H22" s="42" t="s">
        <v>100</v>
      </c>
      <c r="I22" s="34" t="s">
        <v>128</v>
      </c>
    </row>
    <row r="23" spans="1:9" ht="42" customHeight="1">
      <c r="A23" s="28"/>
      <c r="B23" s="29"/>
      <c r="C23" s="148" t="s">
        <v>129</v>
      </c>
      <c r="D23" s="149"/>
      <c r="E23" s="150"/>
      <c r="F23" s="39" t="s">
        <v>53</v>
      </c>
      <c r="G23" s="73">
        <f>'MPS(input)_16.HUT Tanah Merah'!E8</f>
        <v>0</v>
      </c>
      <c r="H23" s="48" t="s">
        <v>36</v>
      </c>
      <c r="I23" s="34" t="s">
        <v>113</v>
      </c>
    </row>
    <row r="24" spans="1:9" ht="18.75" customHeight="1">
      <c r="A24" s="28"/>
      <c r="B24" s="29"/>
      <c r="C24" s="148" t="s">
        <v>121</v>
      </c>
      <c r="D24" s="149"/>
      <c r="E24" s="150"/>
      <c r="F24" s="39" t="s">
        <v>53</v>
      </c>
      <c r="G24" s="76">
        <f>'MPS(input)_16.HUT Tanah Merah'!E19</f>
        <v>0.85499999999999998</v>
      </c>
      <c r="H24" s="47" t="s">
        <v>122</v>
      </c>
      <c r="I24" s="34" t="s">
        <v>123</v>
      </c>
    </row>
    <row r="25" spans="1:9" ht="40.5" customHeight="1">
      <c r="A25" s="28"/>
      <c r="B25" s="29"/>
      <c r="C25" s="148" t="s">
        <v>130</v>
      </c>
      <c r="D25" s="149"/>
      <c r="E25" s="150"/>
      <c r="F25" s="39" t="s">
        <v>59</v>
      </c>
      <c r="G25" s="74">
        <f>'MPS(input)_16.HUT Tanah Merah'!E13</f>
        <v>11630.6</v>
      </c>
      <c r="H25" s="49" t="s">
        <v>38</v>
      </c>
      <c r="I25" s="21" t="s">
        <v>131</v>
      </c>
    </row>
    <row r="26" spans="1:9" ht="18.75" customHeight="1">
      <c r="A26" s="28"/>
      <c r="B26" s="29"/>
      <c r="C26" s="148" t="s">
        <v>43</v>
      </c>
      <c r="D26" s="149"/>
      <c r="E26" s="150"/>
      <c r="F26" s="39" t="s">
        <v>59</v>
      </c>
      <c r="G26" s="75">
        <f>'MPS(input)_16.HUT Tanah Merah'!E20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MJnhQ1aIwEcpEJAT0vVxCq8TywV5vnehoA+AgjvIgKuNBV6i8QG1bvQKH/0VQDU2RQqzLF48+5tPuA+rJK6otA==" saltValue="kcpRkdHeAsG+UDz5Nc367Q=="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24</v>
      </c>
      <c r="G7" s="100" t="s">
        <v>25</v>
      </c>
      <c r="H7" s="100" t="s">
        <v>26</v>
      </c>
      <c r="I7" s="100" t="s">
        <v>27</v>
      </c>
      <c r="J7" s="100" t="s">
        <v>28</v>
      </c>
      <c r="K7" s="100" t="s">
        <v>29</v>
      </c>
    </row>
    <row r="8" spans="1:11" ht="124.15" customHeight="1">
      <c r="B8" s="54" t="s">
        <v>33</v>
      </c>
      <c r="C8" s="53" t="s">
        <v>73</v>
      </c>
      <c r="D8" s="101" t="s">
        <v>74</v>
      </c>
      <c r="E8" s="80">
        <v>0</v>
      </c>
      <c r="F8" s="51" t="s">
        <v>36</v>
      </c>
      <c r="G8" s="81" t="s">
        <v>32</v>
      </c>
      <c r="H8" s="81" t="s">
        <v>40</v>
      </c>
      <c r="I8" s="82" t="s">
        <v>209</v>
      </c>
      <c r="J8" s="81" t="s">
        <v>41</v>
      </c>
      <c r="K8" s="83" t="s">
        <v>50</v>
      </c>
    </row>
    <row r="9" spans="1:11" ht="150" customHeight="1">
      <c r="B9" s="54" t="s">
        <v>34</v>
      </c>
      <c r="C9" s="53" t="s">
        <v>75</v>
      </c>
      <c r="D9" s="101" t="s">
        <v>76</v>
      </c>
      <c r="E9" s="80">
        <v>25.7</v>
      </c>
      <c r="F9" s="51" t="s">
        <v>36</v>
      </c>
      <c r="G9" s="81" t="s">
        <v>32</v>
      </c>
      <c r="H9" s="81" t="s">
        <v>40</v>
      </c>
      <c r="I9" s="84" t="s">
        <v>210</v>
      </c>
      <c r="J9" s="81" t="s">
        <v>41</v>
      </c>
      <c r="K9" s="83" t="s">
        <v>50</v>
      </c>
    </row>
    <row r="10" spans="1:11" ht="132.6" customHeight="1">
      <c r="B10" s="54" t="s">
        <v>35</v>
      </c>
      <c r="C10" s="53" t="s">
        <v>77</v>
      </c>
      <c r="D10" s="101" t="s">
        <v>78</v>
      </c>
      <c r="E10" s="110">
        <v>0.50211640211640207</v>
      </c>
      <c r="F10" s="51" t="s">
        <v>36</v>
      </c>
      <c r="G10" s="85" t="s">
        <v>32</v>
      </c>
      <c r="H10" s="81" t="s">
        <v>40</v>
      </c>
      <c r="I10" s="84" t="s">
        <v>211</v>
      </c>
      <c r="J10" s="81" t="s">
        <v>41</v>
      </c>
      <c r="K10" s="83" t="s">
        <v>50</v>
      </c>
    </row>
    <row r="11" spans="1:11" ht="112.15" customHeight="1">
      <c r="A11" s="5"/>
      <c r="B11" s="54" t="s">
        <v>63</v>
      </c>
      <c r="C11" s="53" t="s">
        <v>79</v>
      </c>
      <c r="D11" s="101" t="s">
        <v>80</v>
      </c>
      <c r="E11" s="80">
        <v>0</v>
      </c>
      <c r="F11" s="51" t="s">
        <v>37</v>
      </c>
      <c r="G11" s="85" t="s">
        <v>32</v>
      </c>
      <c r="H11" s="81" t="s">
        <v>40</v>
      </c>
      <c r="I11" s="81" t="s">
        <v>205</v>
      </c>
      <c r="J11" s="81" t="s">
        <v>41</v>
      </c>
      <c r="K11" s="83" t="s">
        <v>50</v>
      </c>
    </row>
    <row r="12" spans="1:11" ht="189" customHeight="1">
      <c r="A12" s="5"/>
      <c r="B12" s="54" t="s">
        <v>64</v>
      </c>
      <c r="C12" s="53" t="s">
        <v>81</v>
      </c>
      <c r="D12" s="101" t="s">
        <v>82</v>
      </c>
      <c r="E12" s="80">
        <v>8760</v>
      </c>
      <c r="F12" s="51" t="s">
        <v>37</v>
      </c>
      <c r="G12" s="85" t="s">
        <v>32</v>
      </c>
      <c r="H12" s="81" t="s">
        <v>40</v>
      </c>
      <c r="I12" s="81" t="s">
        <v>206</v>
      </c>
      <c r="J12" s="81" t="s">
        <v>61</v>
      </c>
      <c r="K12" s="83" t="s">
        <v>50</v>
      </c>
    </row>
    <row r="13" spans="1:11" ht="206.45" customHeight="1">
      <c r="A13" s="5"/>
      <c r="B13" s="54" t="s">
        <v>62</v>
      </c>
      <c r="C13" s="53" t="s">
        <v>84</v>
      </c>
      <c r="D13" s="101" t="s">
        <v>85</v>
      </c>
      <c r="E13" s="80">
        <v>8232.7999999999993</v>
      </c>
      <c r="F13" s="51" t="s">
        <v>38</v>
      </c>
      <c r="G13" s="85" t="s">
        <v>32</v>
      </c>
      <c r="H13" s="81" t="s">
        <v>40</v>
      </c>
      <c r="I13" s="86" t="s">
        <v>207</v>
      </c>
      <c r="J13" s="81" t="s">
        <v>208</v>
      </c>
      <c r="K13" s="83" t="s">
        <v>50</v>
      </c>
    </row>
    <row r="14" spans="1:11" ht="8.25" customHeight="1"/>
    <row r="15" spans="1:11" ht="15" customHeight="1">
      <c r="A15" s="6" t="s">
        <v>87</v>
      </c>
    </row>
    <row r="16" spans="1:11" ht="15" customHeight="1">
      <c r="B16" s="100" t="s">
        <v>10</v>
      </c>
      <c r="C16" s="136" t="s">
        <v>11</v>
      </c>
      <c r="D16" s="136"/>
      <c r="E16" s="100" t="s">
        <v>12</v>
      </c>
      <c r="F16" s="100" t="s">
        <v>13</v>
      </c>
      <c r="G16" s="136" t="s">
        <v>14</v>
      </c>
      <c r="H16" s="136"/>
      <c r="I16" s="136"/>
      <c r="J16" s="136" t="s">
        <v>15</v>
      </c>
      <c r="K16" s="136"/>
    </row>
    <row r="17" spans="1:11" ht="30" customHeight="1">
      <c r="B17" s="100" t="s">
        <v>21</v>
      </c>
      <c r="C17" s="136" t="s">
        <v>22</v>
      </c>
      <c r="D17" s="136"/>
      <c r="E17" s="100" t="s">
        <v>23</v>
      </c>
      <c r="F17" s="100" t="s">
        <v>24</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0.90300000000000002</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24</v>
      </c>
    </row>
    <row r="26" spans="1:11" ht="19.5" thickBot="1">
      <c r="B26" s="143">
        <f>ROUNDDOWN('MPS(calc_process)_2.Pulau Panta'!G6, 0)</f>
        <v>22</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jXq8orxRhU6JNQxp9X8OWveMtkvYLvMHQZqRYDVXOeem9ZPFDvbs7JZMNJnWYwe7q7T5oQ0MpOPQgW7Kb95zMg==" saltValue="/qljlEgsl+SzCOeZMc2vGg=="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29" customHeight="1">
      <c r="B8" s="54" t="s">
        <v>33</v>
      </c>
      <c r="C8" s="53" t="s">
        <v>73</v>
      </c>
      <c r="D8" s="107" t="s">
        <v>74</v>
      </c>
      <c r="E8" s="80">
        <v>0</v>
      </c>
      <c r="F8" s="51" t="s">
        <v>36</v>
      </c>
      <c r="G8" s="81" t="s">
        <v>32</v>
      </c>
      <c r="H8" s="81" t="s">
        <v>40</v>
      </c>
      <c r="I8" s="82" t="s">
        <v>209</v>
      </c>
      <c r="J8" s="81" t="s">
        <v>41</v>
      </c>
      <c r="K8" s="83" t="s">
        <v>50</v>
      </c>
    </row>
    <row r="9" spans="1:11" ht="150" customHeight="1">
      <c r="B9" s="54" t="s">
        <v>34</v>
      </c>
      <c r="C9" s="53" t="s">
        <v>75</v>
      </c>
      <c r="D9" s="107" t="s">
        <v>76</v>
      </c>
      <c r="E9" s="109">
        <v>15.895366666666668</v>
      </c>
      <c r="F9" s="51" t="s">
        <v>36</v>
      </c>
      <c r="G9" s="81" t="s">
        <v>32</v>
      </c>
      <c r="H9" s="81" t="s">
        <v>40</v>
      </c>
      <c r="I9" s="84" t="s">
        <v>210</v>
      </c>
      <c r="J9" s="81" t="s">
        <v>41</v>
      </c>
      <c r="K9" s="83" t="s">
        <v>50</v>
      </c>
    </row>
    <row r="10" spans="1:11" ht="150" customHeight="1">
      <c r="B10" s="54" t="s">
        <v>35</v>
      </c>
      <c r="C10" s="53" t="s">
        <v>77</v>
      </c>
      <c r="D10" s="107" t="s">
        <v>78</v>
      </c>
      <c r="E10" s="110">
        <v>0.25109999999999999</v>
      </c>
      <c r="F10" s="51" t="s">
        <v>36</v>
      </c>
      <c r="G10" s="85" t="s">
        <v>32</v>
      </c>
      <c r="H10" s="81" t="s">
        <v>40</v>
      </c>
      <c r="I10" s="84" t="s">
        <v>211</v>
      </c>
      <c r="J10" s="81" t="s">
        <v>41</v>
      </c>
      <c r="K10" s="83" t="s">
        <v>50</v>
      </c>
    </row>
    <row r="11" spans="1:11" ht="126" customHeight="1">
      <c r="A11" s="5"/>
      <c r="B11" s="54" t="s">
        <v>63</v>
      </c>
      <c r="C11" s="53" t="s">
        <v>79</v>
      </c>
      <c r="D11" s="107" t="s">
        <v>80</v>
      </c>
      <c r="E11" s="80">
        <v>0</v>
      </c>
      <c r="F11" s="51" t="s">
        <v>37</v>
      </c>
      <c r="G11" s="85" t="s">
        <v>32</v>
      </c>
      <c r="H11" s="81" t="s">
        <v>40</v>
      </c>
      <c r="I11" s="81" t="s">
        <v>205</v>
      </c>
      <c r="J11" s="81" t="s">
        <v>41</v>
      </c>
      <c r="K11" s="83" t="s">
        <v>50</v>
      </c>
    </row>
    <row r="12" spans="1:11" ht="193.9"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80">
        <v>5089</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0.85499999999999998</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ROUNDDOWN('MPS(calc_process)_17.Tirta Agun'!G6, 0)</f>
        <v>30</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W6SPICvUItaHVrXKWFjG7/LmyAYmDfHI5oDrSfYOvRHrDXBZslfyNRYEapLD7cr735ECnupQURi34/x1QkIXgg==" saltValue="Z7oCKkhbCMNMlGSf+TTP4A=="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'MPS(input)_17.Tirta Agung Mangs'!K1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30.66551999675999</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'MPS(input)_17.Tirta Agung Mangs'!E21</f>
        <v>41.4</v>
      </c>
      <c r="H8" s="31" t="s">
        <v>46</v>
      </c>
      <c r="I8" s="21" t="s">
        <v>104</v>
      </c>
    </row>
    <row r="9" spans="1:11" ht="18.75" customHeight="1">
      <c r="A9" s="28"/>
      <c r="B9" s="55" t="s">
        <v>105</v>
      </c>
      <c r="C9" s="24"/>
      <c r="D9" s="24"/>
      <c r="E9" s="25"/>
      <c r="F9" s="20" t="s">
        <v>59</v>
      </c>
      <c r="G9" s="79">
        <f>'MPS(input)_17.Tirta Agung Mangs'!E22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16.146466666666669</v>
      </c>
      <c r="H12" s="48" t="s">
        <v>36</v>
      </c>
      <c r="I12" s="34" t="s">
        <v>111</v>
      </c>
    </row>
    <row r="13" spans="1:11" ht="27" customHeight="1">
      <c r="A13" s="28"/>
      <c r="B13" s="38"/>
      <c r="C13" s="66"/>
      <c r="D13" s="148" t="s">
        <v>112</v>
      </c>
      <c r="E13" s="152"/>
      <c r="F13" s="39" t="s">
        <v>53</v>
      </c>
      <c r="G13" s="71">
        <f>'MPS(input)_17.Tirta Agung Mangs'!E8</f>
        <v>0</v>
      </c>
      <c r="H13" s="48" t="s">
        <v>36</v>
      </c>
      <c r="I13" s="34" t="s">
        <v>113</v>
      </c>
      <c r="K13" s="5"/>
    </row>
    <row r="14" spans="1:11" ht="28.15" customHeight="1">
      <c r="A14" s="28"/>
      <c r="B14" s="38"/>
      <c r="C14" s="66"/>
      <c r="D14" s="148" t="s">
        <v>114</v>
      </c>
      <c r="E14" s="152"/>
      <c r="F14" s="39" t="s">
        <v>53</v>
      </c>
      <c r="G14" s="71">
        <f>'MPS(input)_17.Tirta Agung Mangs'!E9</f>
        <v>15.895366666666668</v>
      </c>
      <c r="H14" s="48" t="s">
        <v>36</v>
      </c>
      <c r="I14" s="34" t="s">
        <v>115</v>
      </c>
    </row>
    <row r="15" spans="1:11" ht="28.15" customHeight="1">
      <c r="A15" s="28"/>
      <c r="B15" s="38"/>
      <c r="C15" s="66"/>
      <c r="D15" s="148" t="s">
        <v>116</v>
      </c>
      <c r="E15" s="152"/>
      <c r="F15" s="39" t="s">
        <v>53</v>
      </c>
      <c r="G15" s="71">
        <f>'MPS(input)_17.Tirta Agung Mangs'!E10</f>
        <v>0.25109999999999999</v>
      </c>
      <c r="H15" s="48" t="s">
        <v>36</v>
      </c>
      <c r="I15" s="34" t="s">
        <v>117</v>
      </c>
    </row>
    <row r="16" spans="1:11" ht="31.9" customHeight="1">
      <c r="A16" s="28"/>
      <c r="B16" s="38"/>
      <c r="C16" s="148" t="s">
        <v>118</v>
      </c>
      <c r="D16" s="149"/>
      <c r="E16" s="152"/>
      <c r="F16" s="39" t="s">
        <v>50</v>
      </c>
      <c r="G16" s="71">
        <f>'MPS(input)_17.Tirta Agung Mangs'!E11</f>
        <v>0</v>
      </c>
      <c r="H16" s="48" t="s">
        <v>37</v>
      </c>
      <c r="I16" s="77" t="s">
        <v>142</v>
      </c>
    </row>
    <row r="17" spans="1:9" ht="21" customHeight="1">
      <c r="A17" s="28"/>
      <c r="B17" s="38"/>
      <c r="C17" s="148" t="s">
        <v>119</v>
      </c>
      <c r="D17" s="149"/>
      <c r="E17" s="150"/>
      <c r="F17" s="39" t="s">
        <v>50</v>
      </c>
      <c r="G17" s="71">
        <f>'MPS(input)_17.Tirta Agung Mangs'!E12</f>
        <v>8760</v>
      </c>
      <c r="H17" s="48" t="s">
        <v>37</v>
      </c>
      <c r="I17" s="34" t="s">
        <v>120</v>
      </c>
    </row>
    <row r="18" spans="1:9" ht="21" customHeight="1">
      <c r="A18" s="28"/>
      <c r="B18" s="38"/>
      <c r="C18" s="148" t="s">
        <v>121</v>
      </c>
      <c r="D18" s="149"/>
      <c r="E18" s="150"/>
      <c r="F18" s="39" t="s">
        <v>53</v>
      </c>
      <c r="G18" s="76">
        <f>'MPS(input)_17.Tirta Agung Mangs'!E19</f>
        <v>0.85499999999999998</v>
      </c>
      <c r="H18" s="47" t="s">
        <v>122</v>
      </c>
      <c r="I18" s="34" t="s">
        <v>123</v>
      </c>
    </row>
    <row r="19" spans="1:9" ht="45.75" customHeight="1">
      <c r="A19" s="28"/>
      <c r="B19" s="38"/>
      <c r="C19" s="156" t="s">
        <v>143</v>
      </c>
      <c r="D19" s="157"/>
      <c r="E19" s="158"/>
      <c r="F19" s="39" t="s">
        <v>50</v>
      </c>
      <c r="G19" s="72">
        <f>'MPS(input)_17.Tirta Agung Mangs'!$E$18</f>
        <v>2.0099999999999998</v>
      </c>
      <c r="H19" s="47" t="s">
        <v>44</v>
      </c>
      <c r="I19" s="34" t="s">
        <v>124</v>
      </c>
    </row>
    <row r="20" spans="1:9" ht="21" customHeight="1">
      <c r="A20" s="28"/>
      <c r="B20" s="38"/>
      <c r="C20" s="148" t="s">
        <v>43</v>
      </c>
      <c r="D20" s="149"/>
      <c r="E20" s="150"/>
      <c r="F20" s="39" t="s">
        <v>59</v>
      </c>
      <c r="G20" s="72">
        <f>'MPS(input)_17.Tirta Agung Mangs'!E20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12.465997097400001</v>
      </c>
      <c r="H22" s="42" t="s">
        <v>100</v>
      </c>
      <c r="I22" s="34" t="s">
        <v>128</v>
      </c>
    </row>
    <row r="23" spans="1:9" ht="42" customHeight="1">
      <c r="A23" s="28"/>
      <c r="B23" s="29"/>
      <c r="C23" s="148" t="s">
        <v>129</v>
      </c>
      <c r="D23" s="149"/>
      <c r="E23" s="150"/>
      <c r="F23" s="39" t="s">
        <v>53</v>
      </c>
      <c r="G23" s="73">
        <f>'MPS(input)_17.Tirta Agung Mangs'!E8</f>
        <v>0</v>
      </c>
      <c r="H23" s="48" t="s">
        <v>36</v>
      </c>
      <c r="I23" s="34" t="s">
        <v>113</v>
      </c>
    </row>
    <row r="24" spans="1:9" ht="18.75" customHeight="1">
      <c r="A24" s="28"/>
      <c r="B24" s="29"/>
      <c r="C24" s="148" t="s">
        <v>121</v>
      </c>
      <c r="D24" s="149"/>
      <c r="E24" s="150"/>
      <c r="F24" s="39" t="s">
        <v>53</v>
      </c>
      <c r="G24" s="76">
        <f>'MPS(input)_17.Tirta Agung Mangs'!E19</f>
        <v>0.85499999999999998</v>
      </c>
      <c r="H24" s="47" t="s">
        <v>122</v>
      </c>
      <c r="I24" s="34" t="s">
        <v>123</v>
      </c>
    </row>
    <row r="25" spans="1:9" ht="40.5" customHeight="1">
      <c r="A25" s="28"/>
      <c r="B25" s="29"/>
      <c r="C25" s="148" t="s">
        <v>130</v>
      </c>
      <c r="D25" s="149"/>
      <c r="E25" s="150"/>
      <c r="F25" s="39" t="s">
        <v>59</v>
      </c>
      <c r="G25" s="74">
        <f>'MPS(input)_17.Tirta Agung Mangs'!E13</f>
        <v>5089</v>
      </c>
      <c r="H25" s="49" t="s">
        <v>38</v>
      </c>
      <c r="I25" s="21" t="s">
        <v>131</v>
      </c>
    </row>
    <row r="26" spans="1:9" ht="18.75" customHeight="1">
      <c r="A26" s="28"/>
      <c r="B26" s="29"/>
      <c r="C26" s="148" t="s">
        <v>43</v>
      </c>
      <c r="D26" s="149"/>
      <c r="E26" s="150"/>
      <c r="F26" s="39" t="s">
        <v>59</v>
      </c>
      <c r="G26" s="75">
        <f>'MPS(input)_17.Tirta Agung Mangs'!E20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RN6gbvOh8wA24oygA/Bqq+4eM0/n5OuOprUnE5RL57LqUjG23znI0VfP+njTMJHG0yeRTFO+CWm2zd/2i3hYAQ==" saltValue="6p42SUhd0FDOd7x22m+B8A=="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35" customHeight="1">
      <c r="B8" s="54" t="s">
        <v>33</v>
      </c>
      <c r="C8" s="53" t="s">
        <v>73</v>
      </c>
      <c r="D8" s="107" t="s">
        <v>74</v>
      </c>
      <c r="E8" s="80">
        <v>18.5</v>
      </c>
      <c r="F8" s="51" t="s">
        <v>36</v>
      </c>
      <c r="G8" s="81" t="s">
        <v>32</v>
      </c>
      <c r="H8" s="81" t="s">
        <v>40</v>
      </c>
      <c r="I8" s="82" t="s">
        <v>209</v>
      </c>
      <c r="J8" s="81" t="s">
        <v>41</v>
      </c>
      <c r="K8" s="83" t="s">
        <v>50</v>
      </c>
    </row>
    <row r="9" spans="1:11" ht="150" customHeight="1">
      <c r="B9" s="54" t="s">
        <v>34</v>
      </c>
      <c r="C9" s="53" t="s">
        <v>75</v>
      </c>
      <c r="D9" s="107" t="s">
        <v>76</v>
      </c>
      <c r="E9" s="132">
        <v>2.8</v>
      </c>
      <c r="F9" s="51" t="s">
        <v>36</v>
      </c>
      <c r="G9" s="81" t="s">
        <v>32</v>
      </c>
      <c r="H9" s="81" t="s">
        <v>40</v>
      </c>
      <c r="I9" s="84" t="s">
        <v>210</v>
      </c>
      <c r="J9" s="81" t="s">
        <v>41</v>
      </c>
      <c r="K9" s="83" t="s">
        <v>50</v>
      </c>
    </row>
    <row r="10" spans="1:11" ht="150" customHeight="1">
      <c r="B10" s="54" t="s">
        <v>35</v>
      </c>
      <c r="C10" s="53" t="s">
        <v>77</v>
      </c>
      <c r="D10" s="107" t="s">
        <v>78</v>
      </c>
      <c r="E10" s="110">
        <v>0.25109999999999999</v>
      </c>
      <c r="F10" s="51" t="s">
        <v>36</v>
      </c>
      <c r="G10" s="85" t="s">
        <v>32</v>
      </c>
      <c r="H10" s="81" t="s">
        <v>40</v>
      </c>
      <c r="I10" s="84" t="s">
        <v>211</v>
      </c>
      <c r="J10" s="81" t="s">
        <v>41</v>
      </c>
      <c r="K10" s="83" t="s">
        <v>50</v>
      </c>
    </row>
    <row r="11" spans="1:11" ht="126" customHeight="1">
      <c r="A11" s="5"/>
      <c r="B11" s="54" t="s">
        <v>63</v>
      </c>
      <c r="C11" s="53" t="s">
        <v>79</v>
      </c>
      <c r="D11" s="107" t="s">
        <v>80</v>
      </c>
      <c r="E11" s="80">
        <v>7300</v>
      </c>
      <c r="F11" s="51" t="s">
        <v>37</v>
      </c>
      <c r="G11" s="85" t="s">
        <v>32</v>
      </c>
      <c r="H11" s="81" t="s">
        <v>40</v>
      </c>
      <c r="I11" s="81" t="s">
        <v>205</v>
      </c>
      <c r="J11" s="81" t="s">
        <v>41</v>
      </c>
      <c r="K11" s="83" t="s">
        <v>50</v>
      </c>
    </row>
    <row r="12" spans="1:11" ht="193.9"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133">
        <v>975.2</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0.85499999999999998</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ROUNDDOWN('MPS(calc_process)_18.Gunung Sar'!G6, 0)</f>
        <v>4</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2e/3vh0N6NCGSMK3TR6gUm1wFLgQW9TewenUSsM0eRNZ1qN5M+hkB462P2iZrIp8fyFghkV/tdrc5qwgey/6kg==" saltValue="hrdxz+bawMf2p9wja78bMg=="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'MPS(input)_18.Gunung Sari Kampa'!K1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4.337398328039999</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'MPS(input)_18.Gunung Sari Kampa'!E21</f>
        <v>41.4</v>
      </c>
      <c r="H8" s="31" t="s">
        <v>46</v>
      </c>
      <c r="I8" s="21" t="s">
        <v>104</v>
      </c>
    </row>
    <row r="9" spans="1:11" ht="18.75" customHeight="1">
      <c r="A9" s="28"/>
      <c r="B9" s="55" t="s">
        <v>105</v>
      </c>
      <c r="C9" s="24"/>
      <c r="D9" s="24"/>
      <c r="E9" s="25"/>
      <c r="F9" s="20" t="s">
        <v>59</v>
      </c>
      <c r="G9" s="79">
        <f>'MPS(input)_18.Gunung Sari Kampa'!E22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22.543744932359999</v>
      </c>
      <c r="H11" s="42" t="s">
        <v>100</v>
      </c>
      <c r="I11" s="34" t="s">
        <v>109</v>
      </c>
    </row>
    <row r="12" spans="1:11" ht="18.75" customHeight="1">
      <c r="A12" s="28"/>
      <c r="B12" s="38"/>
      <c r="C12" s="153" t="s">
        <v>110</v>
      </c>
      <c r="D12" s="154"/>
      <c r="E12" s="155"/>
      <c r="F12" s="39" t="s">
        <v>53</v>
      </c>
      <c r="G12" s="70">
        <f>G13+G14+G15</f>
        <v>21.551100000000002</v>
      </c>
      <c r="H12" s="48" t="s">
        <v>36</v>
      </c>
      <c r="I12" s="34" t="s">
        <v>111</v>
      </c>
    </row>
    <row r="13" spans="1:11" ht="27" customHeight="1">
      <c r="A13" s="28"/>
      <c r="B13" s="38"/>
      <c r="C13" s="66"/>
      <c r="D13" s="148" t="s">
        <v>112</v>
      </c>
      <c r="E13" s="152"/>
      <c r="F13" s="39" t="s">
        <v>53</v>
      </c>
      <c r="G13" s="71">
        <f>'MPS(input)_18.Gunung Sari Kampa'!E8</f>
        <v>18.5</v>
      </c>
      <c r="H13" s="48" t="s">
        <v>36</v>
      </c>
      <c r="I13" s="34" t="s">
        <v>113</v>
      </c>
      <c r="K13" s="5"/>
    </row>
    <row r="14" spans="1:11" ht="28.15" customHeight="1">
      <c r="A14" s="28"/>
      <c r="B14" s="38"/>
      <c r="C14" s="66"/>
      <c r="D14" s="148" t="s">
        <v>114</v>
      </c>
      <c r="E14" s="152"/>
      <c r="F14" s="39" t="s">
        <v>53</v>
      </c>
      <c r="G14" s="71">
        <f>'MPS(input)_18.Gunung Sari Kampa'!E9</f>
        <v>2.8</v>
      </c>
      <c r="H14" s="48" t="s">
        <v>36</v>
      </c>
      <c r="I14" s="34" t="s">
        <v>115</v>
      </c>
    </row>
    <row r="15" spans="1:11" ht="28.15" customHeight="1">
      <c r="A15" s="28"/>
      <c r="B15" s="38"/>
      <c r="C15" s="66"/>
      <c r="D15" s="148" t="s">
        <v>116</v>
      </c>
      <c r="E15" s="152"/>
      <c r="F15" s="39" t="s">
        <v>53</v>
      </c>
      <c r="G15" s="71">
        <f>'MPS(input)_18.Gunung Sari Kampa'!E10</f>
        <v>0.25109999999999999</v>
      </c>
      <c r="H15" s="48" t="s">
        <v>36</v>
      </c>
      <c r="I15" s="34" t="s">
        <v>117</v>
      </c>
    </row>
    <row r="16" spans="1:11" ht="31.9" customHeight="1">
      <c r="A16" s="28"/>
      <c r="B16" s="38"/>
      <c r="C16" s="148" t="s">
        <v>118</v>
      </c>
      <c r="D16" s="149"/>
      <c r="E16" s="152"/>
      <c r="F16" s="39" t="s">
        <v>50</v>
      </c>
      <c r="G16" s="71">
        <f>'MPS(input)_18.Gunung Sari Kampa'!E11</f>
        <v>7300</v>
      </c>
      <c r="H16" s="48" t="s">
        <v>37</v>
      </c>
      <c r="I16" s="77" t="s">
        <v>142</v>
      </c>
    </row>
    <row r="17" spans="1:9" ht="21" customHeight="1">
      <c r="A17" s="28"/>
      <c r="B17" s="38"/>
      <c r="C17" s="148" t="s">
        <v>119</v>
      </c>
      <c r="D17" s="149"/>
      <c r="E17" s="150"/>
      <c r="F17" s="39" t="s">
        <v>50</v>
      </c>
      <c r="G17" s="71">
        <f>'MPS(input)_18.Gunung Sari Kampa'!E12</f>
        <v>8760</v>
      </c>
      <c r="H17" s="48" t="s">
        <v>37</v>
      </c>
      <c r="I17" s="34" t="s">
        <v>120</v>
      </c>
    </row>
    <row r="18" spans="1:9" ht="21" customHeight="1">
      <c r="A18" s="28"/>
      <c r="B18" s="38"/>
      <c r="C18" s="148" t="s">
        <v>121</v>
      </c>
      <c r="D18" s="149"/>
      <c r="E18" s="150"/>
      <c r="F18" s="39" t="s">
        <v>53</v>
      </c>
      <c r="G18" s="76">
        <f>'MPS(input)_18.Gunung Sari Kampa'!E19</f>
        <v>0.85499999999999998</v>
      </c>
      <c r="H18" s="47" t="s">
        <v>122</v>
      </c>
      <c r="I18" s="34" t="s">
        <v>123</v>
      </c>
    </row>
    <row r="19" spans="1:9" ht="45.75" customHeight="1">
      <c r="A19" s="28"/>
      <c r="B19" s="38"/>
      <c r="C19" s="156" t="s">
        <v>143</v>
      </c>
      <c r="D19" s="157"/>
      <c r="E19" s="158"/>
      <c r="F19" s="39" t="s">
        <v>50</v>
      </c>
      <c r="G19" s="72">
        <f>'MPS(input)_18.Gunung Sari Kampa'!$E$18</f>
        <v>2.0099999999999998</v>
      </c>
      <c r="H19" s="47" t="s">
        <v>44</v>
      </c>
      <c r="I19" s="34" t="s">
        <v>124</v>
      </c>
    </row>
    <row r="20" spans="1:9" ht="21" customHeight="1">
      <c r="A20" s="28"/>
      <c r="B20" s="38"/>
      <c r="C20" s="148" t="s">
        <v>43</v>
      </c>
      <c r="D20" s="149"/>
      <c r="E20" s="150"/>
      <c r="F20" s="39" t="s">
        <v>59</v>
      </c>
      <c r="G20" s="72">
        <f>'MPS(input)_18.Gunung Sari Kampa'!E20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18.20634660432</v>
      </c>
      <c r="H22" s="42" t="s">
        <v>100</v>
      </c>
      <c r="I22" s="34" t="s">
        <v>128</v>
      </c>
    </row>
    <row r="23" spans="1:9" ht="42" customHeight="1">
      <c r="A23" s="28"/>
      <c r="B23" s="29"/>
      <c r="C23" s="148" t="s">
        <v>129</v>
      </c>
      <c r="D23" s="149"/>
      <c r="E23" s="150"/>
      <c r="F23" s="39" t="s">
        <v>53</v>
      </c>
      <c r="G23" s="73">
        <f>'MPS(input)_18.Gunung Sari Kampa'!E8</f>
        <v>18.5</v>
      </c>
      <c r="H23" s="48" t="s">
        <v>36</v>
      </c>
      <c r="I23" s="34" t="s">
        <v>113</v>
      </c>
    </row>
    <row r="24" spans="1:9" ht="18.75" customHeight="1">
      <c r="A24" s="28"/>
      <c r="B24" s="29"/>
      <c r="C24" s="148" t="s">
        <v>121</v>
      </c>
      <c r="D24" s="149"/>
      <c r="E24" s="150"/>
      <c r="F24" s="39" t="s">
        <v>53</v>
      </c>
      <c r="G24" s="76">
        <f>'MPS(input)_18.Gunung Sari Kampa'!E19</f>
        <v>0.85499999999999998</v>
      </c>
      <c r="H24" s="47" t="s">
        <v>122</v>
      </c>
      <c r="I24" s="34" t="s">
        <v>123</v>
      </c>
    </row>
    <row r="25" spans="1:9" ht="40.5" customHeight="1">
      <c r="A25" s="28"/>
      <c r="B25" s="29"/>
      <c r="C25" s="148" t="s">
        <v>130</v>
      </c>
      <c r="D25" s="149"/>
      <c r="E25" s="150"/>
      <c r="F25" s="39" t="s">
        <v>59</v>
      </c>
      <c r="G25" s="74">
        <f>'MPS(input)_18.Gunung Sari Kampa'!E13</f>
        <v>975.2</v>
      </c>
      <c r="H25" s="49" t="s">
        <v>38</v>
      </c>
      <c r="I25" s="21" t="s">
        <v>131</v>
      </c>
    </row>
    <row r="26" spans="1:9" ht="18.75" customHeight="1">
      <c r="A26" s="28"/>
      <c r="B26" s="29"/>
      <c r="C26" s="148" t="s">
        <v>43</v>
      </c>
      <c r="D26" s="149"/>
      <c r="E26" s="150"/>
      <c r="F26" s="39" t="s">
        <v>59</v>
      </c>
      <c r="G26" s="75">
        <f>'MPS(input)_18.Gunung Sari Kampa'!E20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HAUyWqnFJ9XjBQ6taT5n89gNLoXjDTPqfuTGCz2MhmGfhdkDBIWYxCIEtIC4gEs32Jyx09uu2X92XkMuXm6+Yg==" saltValue="OMM2tyUy3AH76ufbLPUgDA=="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25.45" customHeight="1">
      <c r="B8" s="54" t="s">
        <v>33</v>
      </c>
      <c r="C8" s="53" t="s">
        <v>73</v>
      </c>
      <c r="D8" s="107" t="s">
        <v>74</v>
      </c>
      <c r="E8" s="80">
        <v>36.1</v>
      </c>
      <c r="F8" s="51" t="s">
        <v>36</v>
      </c>
      <c r="G8" s="81" t="s">
        <v>32</v>
      </c>
      <c r="H8" s="81" t="s">
        <v>40</v>
      </c>
      <c r="I8" s="82" t="s">
        <v>209</v>
      </c>
      <c r="J8" s="81" t="s">
        <v>41</v>
      </c>
      <c r="K8" s="83" t="s">
        <v>50</v>
      </c>
    </row>
    <row r="9" spans="1:11" ht="150" customHeight="1">
      <c r="B9" s="54" t="s">
        <v>34</v>
      </c>
      <c r="C9" s="53" t="s">
        <v>75</v>
      </c>
      <c r="D9" s="107" t="s">
        <v>76</v>
      </c>
      <c r="E9" s="132">
        <v>6.3</v>
      </c>
      <c r="F9" s="51" t="s">
        <v>36</v>
      </c>
      <c r="G9" s="81" t="s">
        <v>32</v>
      </c>
      <c r="H9" s="81" t="s">
        <v>40</v>
      </c>
      <c r="I9" s="84" t="s">
        <v>210</v>
      </c>
      <c r="J9" s="81" t="s">
        <v>41</v>
      </c>
      <c r="K9" s="83" t="s">
        <v>50</v>
      </c>
    </row>
    <row r="10" spans="1:11" ht="150" customHeight="1">
      <c r="B10" s="54" t="s">
        <v>35</v>
      </c>
      <c r="C10" s="53" t="s">
        <v>77</v>
      </c>
      <c r="D10" s="107" t="s">
        <v>78</v>
      </c>
      <c r="E10" s="110">
        <v>0.50209999999999999</v>
      </c>
      <c r="F10" s="51" t="s">
        <v>36</v>
      </c>
      <c r="G10" s="85" t="s">
        <v>32</v>
      </c>
      <c r="H10" s="81" t="s">
        <v>40</v>
      </c>
      <c r="I10" s="84" t="s">
        <v>211</v>
      </c>
      <c r="J10" s="81" t="s">
        <v>41</v>
      </c>
      <c r="K10" s="83" t="s">
        <v>50</v>
      </c>
    </row>
    <row r="11" spans="1:11" ht="126" customHeight="1">
      <c r="A11" s="5"/>
      <c r="B11" s="54" t="s">
        <v>63</v>
      </c>
      <c r="C11" s="53" t="s">
        <v>79</v>
      </c>
      <c r="D11" s="107" t="s">
        <v>80</v>
      </c>
      <c r="E11" s="80">
        <v>7300</v>
      </c>
      <c r="F11" s="51" t="s">
        <v>37</v>
      </c>
      <c r="G11" s="85" t="s">
        <v>32</v>
      </c>
      <c r="H11" s="81" t="s">
        <v>40</v>
      </c>
      <c r="I11" s="81" t="s">
        <v>205</v>
      </c>
      <c r="J11" s="81" t="s">
        <v>41</v>
      </c>
      <c r="K11" s="83" t="s">
        <v>50</v>
      </c>
    </row>
    <row r="12" spans="1:11" ht="189.6"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133">
        <v>1901.4</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0.85499999999999998</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ROUNDDOWN('MPS(calc_process)_19.Kulim2'!G6, 0)</f>
        <v>2</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v/DBiLIVAAl9W/qPxe1HD45T6VOZwtnIHt1wUc5BtbVzMiALnb/fffoS/679DMngYwHbSW+zigm2PGCuBWG5Mw==" saltValue="3fAmvM5v5nE8o2a1R/lqag=="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'MPS(input)_19.Kulim2'!K1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2.2331694571199918</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'MPS(input)_19.Kulim2'!E21</f>
        <v>41.4</v>
      </c>
      <c r="H8" s="31" t="s">
        <v>46</v>
      </c>
      <c r="I8" s="21" t="s">
        <v>104</v>
      </c>
    </row>
    <row r="9" spans="1:11" ht="18.75" customHeight="1">
      <c r="A9" s="28"/>
      <c r="B9" s="55" t="s">
        <v>105</v>
      </c>
      <c r="C9" s="24"/>
      <c r="D9" s="24"/>
      <c r="E9" s="25"/>
      <c r="F9" s="20" t="s">
        <v>59</v>
      </c>
      <c r="G9" s="79">
        <f>'MPS(input)_19.Kulim2'!E22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37.75633243235999</v>
      </c>
      <c r="H11" s="42" t="s">
        <v>100</v>
      </c>
      <c r="I11" s="34" t="s">
        <v>109</v>
      </c>
    </row>
    <row r="12" spans="1:11" ht="18.75" customHeight="1">
      <c r="A12" s="28"/>
      <c r="B12" s="38"/>
      <c r="C12" s="153" t="s">
        <v>110</v>
      </c>
      <c r="D12" s="154"/>
      <c r="E12" s="155"/>
      <c r="F12" s="39" t="s">
        <v>53</v>
      </c>
      <c r="G12" s="70">
        <f>G13+G14+G15</f>
        <v>42.902099999999997</v>
      </c>
      <c r="H12" s="48" t="s">
        <v>36</v>
      </c>
      <c r="I12" s="34" t="s">
        <v>111</v>
      </c>
    </row>
    <row r="13" spans="1:11" ht="27" customHeight="1">
      <c r="A13" s="28"/>
      <c r="B13" s="38"/>
      <c r="C13" s="66"/>
      <c r="D13" s="148" t="s">
        <v>112</v>
      </c>
      <c r="E13" s="152"/>
      <c r="F13" s="39" t="s">
        <v>53</v>
      </c>
      <c r="G13" s="71">
        <f>'MPS(input)_19.Kulim2'!E8</f>
        <v>36.1</v>
      </c>
      <c r="H13" s="48" t="s">
        <v>36</v>
      </c>
      <c r="I13" s="34" t="s">
        <v>113</v>
      </c>
      <c r="K13" s="5"/>
    </row>
    <row r="14" spans="1:11" ht="28.15" customHeight="1">
      <c r="A14" s="28"/>
      <c r="B14" s="38"/>
      <c r="C14" s="66"/>
      <c r="D14" s="148" t="s">
        <v>114</v>
      </c>
      <c r="E14" s="152"/>
      <c r="F14" s="39" t="s">
        <v>53</v>
      </c>
      <c r="G14" s="71">
        <f>'MPS(input)_19.Kulim2'!E9</f>
        <v>6.3</v>
      </c>
      <c r="H14" s="48" t="s">
        <v>36</v>
      </c>
      <c r="I14" s="34" t="s">
        <v>115</v>
      </c>
    </row>
    <row r="15" spans="1:11" ht="28.15" customHeight="1">
      <c r="A15" s="28"/>
      <c r="B15" s="38"/>
      <c r="C15" s="66"/>
      <c r="D15" s="148" t="s">
        <v>116</v>
      </c>
      <c r="E15" s="152"/>
      <c r="F15" s="39" t="s">
        <v>53</v>
      </c>
      <c r="G15" s="71">
        <f>'MPS(input)_19.Kulim2'!E10</f>
        <v>0.50209999999999999</v>
      </c>
      <c r="H15" s="48" t="s">
        <v>36</v>
      </c>
      <c r="I15" s="34" t="s">
        <v>117</v>
      </c>
    </row>
    <row r="16" spans="1:11" ht="31.9" customHeight="1">
      <c r="A16" s="28"/>
      <c r="B16" s="38"/>
      <c r="C16" s="148" t="s">
        <v>118</v>
      </c>
      <c r="D16" s="149"/>
      <c r="E16" s="152"/>
      <c r="F16" s="39" t="s">
        <v>50</v>
      </c>
      <c r="G16" s="71">
        <f>'MPS(input)_19.Kulim2'!E11</f>
        <v>7300</v>
      </c>
      <c r="H16" s="48" t="s">
        <v>37</v>
      </c>
      <c r="I16" s="77" t="s">
        <v>142</v>
      </c>
    </row>
    <row r="17" spans="1:9" ht="21" customHeight="1">
      <c r="A17" s="28"/>
      <c r="B17" s="38"/>
      <c r="C17" s="148" t="s">
        <v>119</v>
      </c>
      <c r="D17" s="149"/>
      <c r="E17" s="150"/>
      <c r="F17" s="39" t="s">
        <v>50</v>
      </c>
      <c r="G17" s="71">
        <f>'MPS(input)_19.Kulim2'!E12</f>
        <v>8760</v>
      </c>
      <c r="H17" s="48" t="s">
        <v>37</v>
      </c>
      <c r="I17" s="34" t="s">
        <v>120</v>
      </c>
    </row>
    <row r="18" spans="1:9" ht="21" customHeight="1">
      <c r="A18" s="28"/>
      <c r="B18" s="38"/>
      <c r="C18" s="148" t="s">
        <v>121</v>
      </c>
      <c r="D18" s="149"/>
      <c r="E18" s="150"/>
      <c r="F18" s="39" t="s">
        <v>53</v>
      </c>
      <c r="G18" s="76">
        <f>'MPS(input)_19.Kulim2'!E19</f>
        <v>0.85499999999999998</v>
      </c>
      <c r="H18" s="47" t="s">
        <v>122</v>
      </c>
      <c r="I18" s="34" t="s">
        <v>123</v>
      </c>
    </row>
    <row r="19" spans="1:9" ht="45.75" customHeight="1">
      <c r="A19" s="28"/>
      <c r="B19" s="38"/>
      <c r="C19" s="156" t="s">
        <v>143</v>
      </c>
      <c r="D19" s="157"/>
      <c r="E19" s="158"/>
      <c r="F19" s="39" t="s">
        <v>50</v>
      </c>
      <c r="G19" s="72">
        <f>'MPS(input)_19.Kulim2'!$E$18</f>
        <v>2.0099999999999998</v>
      </c>
      <c r="H19" s="47" t="s">
        <v>44</v>
      </c>
      <c r="I19" s="34" t="s">
        <v>124</v>
      </c>
    </row>
    <row r="20" spans="1:9" ht="21" customHeight="1">
      <c r="A20" s="28"/>
      <c r="B20" s="38"/>
      <c r="C20" s="148" t="s">
        <v>43</v>
      </c>
      <c r="D20" s="149"/>
      <c r="E20" s="150"/>
      <c r="F20" s="39" t="s">
        <v>59</v>
      </c>
      <c r="G20" s="72">
        <f>'MPS(input)_19.Kulim2'!E20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35.523162975239998</v>
      </c>
      <c r="H22" s="42" t="s">
        <v>100</v>
      </c>
      <c r="I22" s="34" t="s">
        <v>128</v>
      </c>
    </row>
    <row r="23" spans="1:9" ht="42" customHeight="1">
      <c r="A23" s="28"/>
      <c r="B23" s="29"/>
      <c r="C23" s="148" t="s">
        <v>129</v>
      </c>
      <c r="D23" s="149"/>
      <c r="E23" s="150"/>
      <c r="F23" s="39" t="s">
        <v>53</v>
      </c>
      <c r="G23" s="73">
        <f>'MPS(input)_19.Kulim2'!E8</f>
        <v>36.1</v>
      </c>
      <c r="H23" s="48" t="s">
        <v>36</v>
      </c>
      <c r="I23" s="34" t="s">
        <v>113</v>
      </c>
    </row>
    <row r="24" spans="1:9" ht="18.75" customHeight="1">
      <c r="A24" s="28"/>
      <c r="B24" s="29"/>
      <c r="C24" s="148" t="s">
        <v>121</v>
      </c>
      <c r="D24" s="149"/>
      <c r="E24" s="150"/>
      <c r="F24" s="39" t="s">
        <v>53</v>
      </c>
      <c r="G24" s="76">
        <f>'MPS(input)_19.Kulim2'!E19</f>
        <v>0.85499999999999998</v>
      </c>
      <c r="H24" s="47" t="s">
        <v>122</v>
      </c>
      <c r="I24" s="34" t="s">
        <v>123</v>
      </c>
    </row>
    <row r="25" spans="1:9" ht="40.5" customHeight="1">
      <c r="A25" s="28"/>
      <c r="B25" s="29"/>
      <c r="C25" s="148" t="s">
        <v>130</v>
      </c>
      <c r="D25" s="149"/>
      <c r="E25" s="150"/>
      <c r="F25" s="39" t="s">
        <v>59</v>
      </c>
      <c r="G25" s="74">
        <f>'MPS(input)_19.Kulim2'!E13</f>
        <v>1901.4</v>
      </c>
      <c r="H25" s="49" t="s">
        <v>38</v>
      </c>
      <c r="I25" s="21" t="s">
        <v>131</v>
      </c>
    </row>
    <row r="26" spans="1:9" ht="18.75" customHeight="1">
      <c r="A26" s="28"/>
      <c r="B26" s="29"/>
      <c r="C26" s="148" t="s">
        <v>43</v>
      </c>
      <c r="D26" s="149"/>
      <c r="E26" s="150"/>
      <c r="F26" s="39" t="s">
        <v>59</v>
      </c>
      <c r="G26" s="75">
        <f>'MPS(input)_19.Kulim2'!E20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p9dhSQH5B80IuG+VkPXiQ826+IatrQmDKjrcapzkErsGIYymhuOSDpNT5Nk1bgLW4hjFnxF1LV3pM4tPJWRgag==" saltValue="Hh7NSeUFUOUuM0nH+ryGmw=="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8" t="s">
        <v>69</v>
      </c>
      <c r="B3" s="13"/>
      <c r="C3" s="13"/>
      <c r="D3" s="13"/>
      <c r="E3" s="13"/>
      <c r="F3" s="13"/>
      <c r="G3" s="13"/>
      <c r="H3" s="13"/>
      <c r="I3" s="13"/>
      <c r="J3" s="13"/>
      <c r="K3" s="14"/>
    </row>
    <row r="5" spans="1:11" ht="15" customHeight="1">
      <c r="A5" s="6" t="s">
        <v>72</v>
      </c>
      <c r="B5" s="6"/>
    </row>
    <row r="6" spans="1:11" ht="15" customHeight="1">
      <c r="A6" s="6"/>
      <c r="B6" s="58" t="s">
        <v>10</v>
      </c>
      <c r="C6" s="59" t="s">
        <v>11</v>
      </c>
      <c r="D6" s="106" t="s">
        <v>12</v>
      </c>
      <c r="E6" s="106" t="s">
        <v>13</v>
      </c>
      <c r="F6" s="106" t="s">
        <v>14</v>
      </c>
      <c r="G6" s="106" t="s">
        <v>15</v>
      </c>
      <c r="H6" s="106" t="s">
        <v>16</v>
      </c>
      <c r="I6" s="106" t="s">
        <v>17</v>
      </c>
      <c r="J6" s="106" t="s">
        <v>18</v>
      </c>
      <c r="K6" s="106" t="s">
        <v>19</v>
      </c>
    </row>
    <row r="7" spans="1:11" s="10" customFormat="1" ht="30" customHeight="1">
      <c r="B7" s="58" t="s">
        <v>20</v>
      </c>
      <c r="C7" s="59" t="s">
        <v>21</v>
      </c>
      <c r="D7" s="106" t="s">
        <v>22</v>
      </c>
      <c r="E7" s="106" t="s">
        <v>23</v>
      </c>
      <c r="F7" s="106" t="s">
        <v>1</v>
      </c>
      <c r="G7" s="106" t="s">
        <v>25</v>
      </c>
      <c r="H7" s="106" t="s">
        <v>26</v>
      </c>
      <c r="I7" s="106" t="s">
        <v>27</v>
      </c>
      <c r="J7" s="106" t="s">
        <v>28</v>
      </c>
      <c r="K7" s="106" t="s">
        <v>29</v>
      </c>
    </row>
    <row r="8" spans="1:11" ht="130.15" customHeight="1">
      <c r="B8" s="54" t="s">
        <v>33</v>
      </c>
      <c r="C8" s="53" t="s">
        <v>73</v>
      </c>
      <c r="D8" s="107" t="s">
        <v>74</v>
      </c>
      <c r="E8" s="80">
        <v>18.399999999999999</v>
      </c>
      <c r="F8" s="51" t="s">
        <v>36</v>
      </c>
      <c r="G8" s="81" t="s">
        <v>32</v>
      </c>
      <c r="H8" s="81" t="s">
        <v>40</v>
      </c>
      <c r="I8" s="82" t="s">
        <v>209</v>
      </c>
      <c r="J8" s="81" t="s">
        <v>41</v>
      </c>
      <c r="K8" s="83" t="s">
        <v>50</v>
      </c>
    </row>
    <row r="9" spans="1:11" ht="150" customHeight="1">
      <c r="B9" s="54" t="s">
        <v>34</v>
      </c>
      <c r="C9" s="53" t="s">
        <v>75</v>
      </c>
      <c r="D9" s="107" t="s">
        <v>76</v>
      </c>
      <c r="E9" s="132">
        <v>3</v>
      </c>
      <c r="F9" s="51" t="s">
        <v>36</v>
      </c>
      <c r="G9" s="81" t="s">
        <v>32</v>
      </c>
      <c r="H9" s="81" t="s">
        <v>40</v>
      </c>
      <c r="I9" s="84" t="s">
        <v>210</v>
      </c>
      <c r="J9" s="81" t="s">
        <v>41</v>
      </c>
      <c r="K9" s="83" t="s">
        <v>50</v>
      </c>
    </row>
    <row r="10" spans="1:11" ht="150" customHeight="1">
      <c r="B10" s="54" t="s">
        <v>35</v>
      </c>
      <c r="C10" s="53" t="s">
        <v>77</v>
      </c>
      <c r="D10" s="107" t="s">
        <v>78</v>
      </c>
      <c r="E10" s="110">
        <v>0.37659999999999999</v>
      </c>
      <c r="F10" s="51" t="s">
        <v>36</v>
      </c>
      <c r="G10" s="85" t="s">
        <v>32</v>
      </c>
      <c r="H10" s="81" t="s">
        <v>40</v>
      </c>
      <c r="I10" s="84" t="s">
        <v>211</v>
      </c>
      <c r="J10" s="81" t="s">
        <v>41</v>
      </c>
      <c r="K10" s="83" t="s">
        <v>50</v>
      </c>
    </row>
    <row r="11" spans="1:11" ht="126" customHeight="1">
      <c r="A11" s="5"/>
      <c r="B11" s="54" t="s">
        <v>63</v>
      </c>
      <c r="C11" s="53" t="s">
        <v>79</v>
      </c>
      <c r="D11" s="107" t="s">
        <v>80</v>
      </c>
      <c r="E11" s="80">
        <v>7300</v>
      </c>
      <c r="F11" s="51" t="s">
        <v>37</v>
      </c>
      <c r="G11" s="85" t="s">
        <v>32</v>
      </c>
      <c r="H11" s="81" t="s">
        <v>40</v>
      </c>
      <c r="I11" s="81" t="s">
        <v>205</v>
      </c>
      <c r="J11" s="81" t="s">
        <v>41</v>
      </c>
      <c r="K11" s="83" t="s">
        <v>50</v>
      </c>
    </row>
    <row r="12" spans="1:11" ht="192.6" customHeight="1">
      <c r="A12" s="5"/>
      <c r="B12" s="54" t="s">
        <v>64</v>
      </c>
      <c r="C12" s="53" t="s">
        <v>81</v>
      </c>
      <c r="D12" s="107" t="s">
        <v>82</v>
      </c>
      <c r="E12" s="80">
        <v>8760</v>
      </c>
      <c r="F12" s="51" t="s">
        <v>37</v>
      </c>
      <c r="G12" s="85" t="s">
        <v>32</v>
      </c>
      <c r="H12" s="81" t="s">
        <v>40</v>
      </c>
      <c r="I12" s="81" t="s">
        <v>206</v>
      </c>
      <c r="J12" s="81" t="s">
        <v>61</v>
      </c>
      <c r="K12" s="83" t="s">
        <v>50</v>
      </c>
    </row>
    <row r="13" spans="1:11" ht="206.45" customHeight="1">
      <c r="A13" s="5"/>
      <c r="B13" s="54" t="s">
        <v>62</v>
      </c>
      <c r="C13" s="53" t="s">
        <v>84</v>
      </c>
      <c r="D13" s="107" t="s">
        <v>85</v>
      </c>
      <c r="E13" s="133">
        <v>975.2</v>
      </c>
      <c r="F13" s="51" t="s">
        <v>38</v>
      </c>
      <c r="G13" s="85" t="s">
        <v>32</v>
      </c>
      <c r="H13" s="81" t="s">
        <v>40</v>
      </c>
      <c r="I13" s="86" t="s">
        <v>207</v>
      </c>
      <c r="J13" s="81" t="s">
        <v>208</v>
      </c>
      <c r="K13" s="83" t="s">
        <v>50</v>
      </c>
    </row>
    <row r="14" spans="1:11" ht="8.25" customHeight="1"/>
    <row r="15" spans="1:11" ht="15" customHeight="1">
      <c r="A15" s="6" t="s">
        <v>87</v>
      </c>
    </row>
    <row r="16" spans="1:11" ht="15" customHeight="1">
      <c r="B16" s="106" t="s">
        <v>10</v>
      </c>
      <c r="C16" s="136" t="s">
        <v>11</v>
      </c>
      <c r="D16" s="136"/>
      <c r="E16" s="106" t="s">
        <v>12</v>
      </c>
      <c r="F16" s="106" t="s">
        <v>13</v>
      </c>
      <c r="G16" s="136" t="s">
        <v>14</v>
      </c>
      <c r="H16" s="136"/>
      <c r="I16" s="136"/>
      <c r="J16" s="136" t="s">
        <v>15</v>
      </c>
      <c r="K16" s="136"/>
    </row>
    <row r="17" spans="1:11" ht="30" customHeight="1">
      <c r="B17" s="106" t="s">
        <v>21</v>
      </c>
      <c r="C17" s="136" t="s">
        <v>22</v>
      </c>
      <c r="D17" s="136"/>
      <c r="E17" s="106" t="s">
        <v>23</v>
      </c>
      <c r="F17" s="106" t="s">
        <v>1</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0.85499999999999998</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1</v>
      </c>
    </row>
    <row r="26" spans="1:11" ht="19.5" thickBot="1">
      <c r="B26" s="143">
        <f>ROUNDDOWN('MPS(calc_process)_20.Sukamakmur'!G6, 0)</f>
        <v>4</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GvHzTjdVgBEpx9RR6ZCVuNVRTtwyVf77MHhWVnNzFwpArUmmD32vOxvX2HxeO8SfAHa0RqolQaqDMeo4LUUmQQ==" saltValue="XxnhaX2R0/Ilaq6n9s/QvQ=="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'MPS(input)_2.Pulau Pantara'!K1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22.964478205679992</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'MPS(input)_2.Pulau Pantara'!E21</f>
        <v>41.4</v>
      </c>
      <c r="H8" s="31" t="s">
        <v>56</v>
      </c>
      <c r="I8" s="21" t="s">
        <v>104</v>
      </c>
    </row>
    <row r="9" spans="1:11" ht="18.75" customHeight="1">
      <c r="A9" s="28"/>
      <c r="B9" s="55" t="s">
        <v>105</v>
      </c>
      <c r="C9" s="24"/>
      <c r="D9" s="24"/>
      <c r="E9" s="25"/>
      <c r="F9" s="20" t="s">
        <v>59</v>
      </c>
      <c r="G9" s="79">
        <f>'MPS(input)_2.Pulau Pantara'!E22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26.202116402116403</v>
      </c>
      <c r="H12" s="48" t="s">
        <v>36</v>
      </c>
      <c r="I12" s="34" t="s">
        <v>111</v>
      </c>
    </row>
    <row r="13" spans="1:11" ht="27" customHeight="1">
      <c r="A13" s="28"/>
      <c r="B13" s="38"/>
      <c r="C13" s="66"/>
      <c r="D13" s="148" t="s">
        <v>112</v>
      </c>
      <c r="E13" s="152"/>
      <c r="F13" s="39" t="s">
        <v>53</v>
      </c>
      <c r="G13" s="71">
        <f>'MPS(input)_2.Pulau Pantara'!E8</f>
        <v>0</v>
      </c>
      <c r="H13" s="48" t="s">
        <v>36</v>
      </c>
      <c r="I13" s="34" t="s">
        <v>113</v>
      </c>
      <c r="K13" s="5"/>
    </row>
    <row r="14" spans="1:11" ht="28.15" customHeight="1">
      <c r="A14" s="28"/>
      <c r="B14" s="38"/>
      <c r="C14" s="66"/>
      <c r="D14" s="148" t="s">
        <v>114</v>
      </c>
      <c r="E14" s="152"/>
      <c r="F14" s="39" t="s">
        <v>53</v>
      </c>
      <c r="G14" s="71">
        <f>'MPS(input)_2.Pulau Pantara'!E9</f>
        <v>25.7</v>
      </c>
      <c r="H14" s="48" t="s">
        <v>36</v>
      </c>
      <c r="I14" s="34" t="s">
        <v>115</v>
      </c>
    </row>
    <row r="15" spans="1:11" ht="28.15" customHeight="1">
      <c r="A15" s="28"/>
      <c r="B15" s="38"/>
      <c r="C15" s="66"/>
      <c r="D15" s="148" t="s">
        <v>116</v>
      </c>
      <c r="E15" s="152"/>
      <c r="F15" s="39" t="s">
        <v>53</v>
      </c>
      <c r="G15" s="71">
        <f>'MPS(input)_2.Pulau Pantara'!E10</f>
        <v>0.50211640211640207</v>
      </c>
      <c r="H15" s="48" t="s">
        <v>36</v>
      </c>
      <c r="I15" s="34" t="s">
        <v>117</v>
      </c>
    </row>
    <row r="16" spans="1:11" ht="31.9" customHeight="1">
      <c r="A16" s="28"/>
      <c r="B16" s="38"/>
      <c r="C16" s="148" t="s">
        <v>118</v>
      </c>
      <c r="D16" s="149"/>
      <c r="E16" s="152"/>
      <c r="F16" s="39" t="s">
        <v>50</v>
      </c>
      <c r="G16" s="71">
        <f>'MPS(input)_2.Pulau Pantara'!E11</f>
        <v>0</v>
      </c>
      <c r="H16" s="48" t="s">
        <v>37</v>
      </c>
      <c r="I16" s="77" t="s">
        <v>142</v>
      </c>
    </row>
    <row r="17" spans="1:9" ht="21" customHeight="1">
      <c r="A17" s="28"/>
      <c r="B17" s="38"/>
      <c r="C17" s="148" t="s">
        <v>119</v>
      </c>
      <c r="D17" s="149"/>
      <c r="E17" s="150"/>
      <c r="F17" s="39" t="s">
        <v>50</v>
      </c>
      <c r="G17" s="71">
        <f>'MPS(input)_2.Pulau Pantara'!E12</f>
        <v>8760</v>
      </c>
      <c r="H17" s="48" t="s">
        <v>37</v>
      </c>
      <c r="I17" s="34" t="s">
        <v>120</v>
      </c>
    </row>
    <row r="18" spans="1:9" ht="21" customHeight="1">
      <c r="A18" s="28"/>
      <c r="B18" s="38"/>
      <c r="C18" s="148" t="s">
        <v>121</v>
      </c>
      <c r="D18" s="149"/>
      <c r="E18" s="150"/>
      <c r="F18" s="39" t="s">
        <v>53</v>
      </c>
      <c r="G18" s="76">
        <f>'MPS(input)_2.Pulau Pantara'!E19</f>
        <v>0.90300000000000002</v>
      </c>
      <c r="H18" s="47" t="s">
        <v>122</v>
      </c>
      <c r="I18" s="34" t="s">
        <v>123</v>
      </c>
    </row>
    <row r="19" spans="1:9" ht="45.75" customHeight="1">
      <c r="A19" s="28"/>
      <c r="B19" s="38"/>
      <c r="C19" s="156" t="s">
        <v>143</v>
      </c>
      <c r="D19" s="157"/>
      <c r="E19" s="158"/>
      <c r="F19" s="39" t="s">
        <v>50</v>
      </c>
      <c r="G19" s="72">
        <f>'MPS(input)_2.Pulau Pantara'!$E$18</f>
        <v>2.0099999999999998</v>
      </c>
      <c r="H19" s="47" t="s">
        <v>44</v>
      </c>
      <c r="I19" s="34" t="s">
        <v>124</v>
      </c>
    </row>
    <row r="20" spans="1:9" ht="21" customHeight="1">
      <c r="A20" s="28"/>
      <c r="B20" s="38"/>
      <c r="C20" s="148" t="s">
        <v>54</v>
      </c>
      <c r="D20" s="149"/>
      <c r="E20" s="150"/>
      <c r="F20" s="39" t="s">
        <v>59</v>
      </c>
      <c r="G20" s="72">
        <f>'MPS(input)_2.Pulau Pantara'!E20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20.167038888479997</v>
      </c>
      <c r="H22" s="42" t="s">
        <v>100</v>
      </c>
      <c r="I22" s="34" t="s">
        <v>128</v>
      </c>
    </row>
    <row r="23" spans="1:9" ht="42" customHeight="1">
      <c r="A23" s="28"/>
      <c r="B23" s="29"/>
      <c r="C23" s="148" t="s">
        <v>129</v>
      </c>
      <c r="D23" s="149"/>
      <c r="E23" s="150"/>
      <c r="F23" s="39" t="s">
        <v>53</v>
      </c>
      <c r="G23" s="73">
        <f>'MPS(input)_2.Pulau Pantara'!E8</f>
        <v>0</v>
      </c>
      <c r="H23" s="48" t="s">
        <v>36</v>
      </c>
      <c r="I23" s="34" t="s">
        <v>113</v>
      </c>
    </row>
    <row r="24" spans="1:9" ht="18.75" customHeight="1">
      <c r="A24" s="28"/>
      <c r="B24" s="29"/>
      <c r="C24" s="148" t="s">
        <v>121</v>
      </c>
      <c r="D24" s="149"/>
      <c r="E24" s="150"/>
      <c r="F24" s="39" t="s">
        <v>53</v>
      </c>
      <c r="G24" s="76">
        <f>'MPS(input)_2.Pulau Pantara'!E19</f>
        <v>0.90300000000000002</v>
      </c>
      <c r="H24" s="47" t="s">
        <v>122</v>
      </c>
      <c r="I24" s="34" t="s">
        <v>123</v>
      </c>
    </row>
    <row r="25" spans="1:9" ht="40.5" customHeight="1">
      <c r="A25" s="28"/>
      <c r="B25" s="29"/>
      <c r="C25" s="148" t="s">
        <v>130</v>
      </c>
      <c r="D25" s="149"/>
      <c r="E25" s="150"/>
      <c r="F25" s="39" t="s">
        <v>59</v>
      </c>
      <c r="G25" s="74">
        <f>'MPS(input)_2.Pulau Pantara'!E13</f>
        <v>8232.7999999999993</v>
      </c>
      <c r="H25" s="49" t="s">
        <v>60</v>
      </c>
      <c r="I25" s="21" t="s">
        <v>131</v>
      </c>
    </row>
    <row r="26" spans="1:9" ht="18.75" customHeight="1">
      <c r="A26" s="28"/>
      <c r="B26" s="29"/>
      <c r="C26" s="148" t="s">
        <v>54</v>
      </c>
      <c r="D26" s="149"/>
      <c r="E26" s="150"/>
      <c r="F26" s="39" t="s">
        <v>59</v>
      </c>
      <c r="G26" s="75">
        <f>'MPS(input)_2.Pulau Pantara'!E20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CleHN+7erVvH8f997C/P06K4wFOOpo3mFiqMg2JVcSFYwx3kV0HvAoHJmYzFEWdwfTx5TXV8XWm0Whg3okwQVw==" saltValue="CbrzGbwv3vuaBcJxNfSBKQ=="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'MPS(input)_20.Sukamakmur Kampar'!K1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4.583567078039998</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'MPS(input)_20.Sukamakmur Kampar'!E21</f>
        <v>41.4</v>
      </c>
      <c r="H8" s="31" t="s">
        <v>46</v>
      </c>
      <c r="I8" s="21" t="s">
        <v>104</v>
      </c>
    </row>
    <row r="9" spans="1:11" ht="18.75" customHeight="1">
      <c r="A9" s="28"/>
      <c r="B9" s="55" t="s">
        <v>105</v>
      </c>
      <c r="C9" s="24"/>
      <c r="D9" s="24"/>
      <c r="E9" s="25"/>
      <c r="F9" s="20" t="s">
        <v>59</v>
      </c>
      <c r="G9" s="79">
        <f>'MPS(input)_20.Sukamakmur Kampar'!E22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22.704413682359998</v>
      </c>
      <c r="H11" s="42" t="s">
        <v>100</v>
      </c>
      <c r="I11" s="34" t="s">
        <v>109</v>
      </c>
    </row>
    <row r="12" spans="1:11" ht="18.75" customHeight="1">
      <c r="A12" s="28"/>
      <c r="B12" s="38"/>
      <c r="C12" s="153" t="s">
        <v>110</v>
      </c>
      <c r="D12" s="154"/>
      <c r="E12" s="155"/>
      <c r="F12" s="39" t="s">
        <v>53</v>
      </c>
      <c r="G12" s="70">
        <f>G13+G14+G15</f>
        <v>21.776599999999998</v>
      </c>
      <c r="H12" s="48" t="s">
        <v>36</v>
      </c>
      <c r="I12" s="34" t="s">
        <v>111</v>
      </c>
    </row>
    <row r="13" spans="1:11" ht="27" customHeight="1">
      <c r="A13" s="28"/>
      <c r="B13" s="38"/>
      <c r="C13" s="66"/>
      <c r="D13" s="148" t="s">
        <v>112</v>
      </c>
      <c r="E13" s="152"/>
      <c r="F13" s="39" t="s">
        <v>53</v>
      </c>
      <c r="G13" s="71">
        <f>'MPS(input)_20.Sukamakmur Kampar'!E8</f>
        <v>18.399999999999999</v>
      </c>
      <c r="H13" s="48" t="s">
        <v>36</v>
      </c>
      <c r="I13" s="34" t="s">
        <v>113</v>
      </c>
      <c r="K13" s="5"/>
    </row>
    <row r="14" spans="1:11" ht="28.15" customHeight="1">
      <c r="A14" s="28"/>
      <c r="B14" s="38"/>
      <c r="C14" s="66"/>
      <c r="D14" s="148" t="s">
        <v>114</v>
      </c>
      <c r="E14" s="152"/>
      <c r="F14" s="39" t="s">
        <v>53</v>
      </c>
      <c r="G14" s="71">
        <f>'MPS(input)_20.Sukamakmur Kampar'!E9</f>
        <v>3</v>
      </c>
      <c r="H14" s="48" t="s">
        <v>36</v>
      </c>
      <c r="I14" s="34" t="s">
        <v>115</v>
      </c>
    </row>
    <row r="15" spans="1:11" ht="28.15" customHeight="1">
      <c r="A15" s="28"/>
      <c r="B15" s="38"/>
      <c r="C15" s="66"/>
      <c r="D15" s="148" t="s">
        <v>116</v>
      </c>
      <c r="E15" s="152"/>
      <c r="F15" s="39" t="s">
        <v>53</v>
      </c>
      <c r="G15" s="71">
        <f>'MPS(input)_20.Sukamakmur Kampar'!E10</f>
        <v>0.37659999999999999</v>
      </c>
      <c r="H15" s="48" t="s">
        <v>36</v>
      </c>
      <c r="I15" s="34" t="s">
        <v>117</v>
      </c>
    </row>
    <row r="16" spans="1:11" ht="31.9" customHeight="1">
      <c r="A16" s="28"/>
      <c r="B16" s="38"/>
      <c r="C16" s="148" t="s">
        <v>118</v>
      </c>
      <c r="D16" s="149"/>
      <c r="E16" s="152"/>
      <c r="F16" s="39" t="s">
        <v>50</v>
      </c>
      <c r="G16" s="71">
        <f>'MPS(input)_20.Sukamakmur Kampar'!E11</f>
        <v>7300</v>
      </c>
      <c r="H16" s="48" t="s">
        <v>37</v>
      </c>
      <c r="I16" s="77" t="s">
        <v>142</v>
      </c>
    </row>
    <row r="17" spans="1:9" ht="21" customHeight="1">
      <c r="A17" s="28"/>
      <c r="B17" s="38"/>
      <c r="C17" s="148" t="s">
        <v>119</v>
      </c>
      <c r="D17" s="149"/>
      <c r="E17" s="150"/>
      <c r="F17" s="39" t="s">
        <v>50</v>
      </c>
      <c r="G17" s="71">
        <f>'MPS(input)_20.Sukamakmur Kampar'!E12</f>
        <v>8760</v>
      </c>
      <c r="H17" s="48" t="s">
        <v>37</v>
      </c>
      <c r="I17" s="34" t="s">
        <v>120</v>
      </c>
    </row>
    <row r="18" spans="1:9" ht="21" customHeight="1">
      <c r="A18" s="28"/>
      <c r="B18" s="38"/>
      <c r="C18" s="148" t="s">
        <v>121</v>
      </c>
      <c r="D18" s="149"/>
      <c r="E18" s="150"/>
      <c r="F18" s="39" t="s">
        <v>53</v>
      </c>
      <c r="G18" s="76">
        <f>'MPS(input)_20.Sukamakmur Kampar'!E19</f>
        <v>0.85499999999999998</v>
      </c>
      <c r="H18" s="47" t="s">
        <v>122</v>
      </c>
      <c r="I18" s="34" t="s">
        <v>123</v>
      </c>
    </row>
    <row r="19" spans="1:9" ht="45.75" customHeight="1">
      <c r="A19" s="28"/>
      <c r="B19" s="38"/>
      <c r="C19" s="156" t="s">
        <v>143</v>
      </c>
      <c r="D19" s="157"/>
      <c r="E19" s="158"/>
      <c r="F19" s="39" t="s">
        <v>50</v>
      </c>
      <c r="G19" s="72">
        <f>'MPS(input)_20.Sukamakmur Kampar'!$E$18</f>
        <v>2.0099999999999998</v>
      </c>
      <c r="H19" s="47" t="s">
        <v>44</v>
      </c>
      <c r="I19" s="34" t="s">
        <v>124</v>
      </c>
    </row>
    <row r="20" spans="1:9" ht="21" customHeight="1">
      <c r="A20" s="28"/>
      <c r="B20" s="38"/>
      <c r="C20" s="148" t="s">
        <v>43</v>
      </c>
      <c r="D20" s="149"/>
      <c r="E20" s="150"/>
      <c r="F20" s="39" t="s">
        <v>59</v>
      </c>
      <c r="G20" s="72">
        <f>'MPS(input)_20.Sukamakmur Kampar'!E20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18.12084660432</v>
      </c>
      <c r="H22" s="42" t="s">
        <v>100</v>
      </c>
      <c r="I22" s="34" t="s">
        <v>128</v>
      </c>
    </row>
    <row r="23" spans="1:9" ht="42" customHeight="1">
      <c r="A23" s="28"/>
      <c r="B23" s="29"/>
      <c r="C23" s="148" t="s">
        <v>129</v>
      </c>
      <c r="D23" s="149"/>
      <c r="E23" s="150"/>
      <c r="F23" s="39" t="s">
        <v>53</v>
      </c>
      <c r="G23" s="73">
        <f>'MPS(input)_20.Sukamakmur Kampar'!E8</f>
        <v>18.399999999999999</v>
      </c>
      <c r="H23" s="48" t="s">
        <v>36</v>
      </c>
      <c r="I23" s="34" t="s">
        <v>113</v>
      </c>
    </row>
    <row r="24" spans="1:9" ht="18.75" customHeight="1">
      <c r="A24" s="28"/>
      <c r="B24" s="29"/>
      <c r="C24" s="148" t="s">
        <v>121</v>
      </c>
      <c r="D24" s="149"/>
      <c r="E24" s="150"/>
      <c r="F24" s="39" t="s">
        <v>53</v>
      </c>
      <c r="G24" s="76">
        <f>'MPS(input)_20.Sukamakmur Kampar'!E19</f>
        <v>0.85499999999999998</v>
      </c>
      <c r="H24" s="47" t="s">
        <v>122</v>
      </c>
      <c r="I24" s="34" t="s">
        <v>123</v>
      </c>
    </row>
    <row r="25" spans="1:9" ht="40.5" customHeight="1">
      <c r="A25" s="28"/>
      <c r="B25" s="29"/>
      <c r="C25" s="148" t="s">
        <v>130</v>
      </c>
      <c r="D25" s="149"/>
      <c r="E25" s="150"/>
      <c r="F25" s="39" t="s">
        <v>59</v>
      </c>
      <c r="G25" s="74">
        <f>'MPS(input)_20.Sukamakmur Kampar'!E13</f>
        <v>975.2</v>
      </c>
      <c r="H25" s="49" t="s">
        <v>38</v>
      </c>
      <c r="I25" s="21" t="s">
        <v>131</v>
      </c>
    </row>
    <row r="26" spans="1:9" ht="18.75" customHeight="1">
      <c r="A26" s="28"/>
      <c r="B26" s="29"/>
      <c r="C26" s="148" t="s">
        <v>43</v>
      </c>
      <c r="D26" s="149"/>
      <c r="E26" s="150"/>
      <c r="F26" s="39" t="s">
        <v>59</v>
      </c>
      <c r="G26" s="75">
        <f>'MPS(input)_20.Sukamakmur Kampar'!E20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oj7JVr/T/1HFWMIv1x/9kDHPWAZ6hz8bf8P6pPTpxO1rRBb0G+baGWEFfg3nUuidN42niI3zN1KxgnJjLahwZg==" saltValue="gX7q1uhlgsnMcch5YoV9dA=="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9" style="89"/>
    <col min="257" max="257" width="3.625" style="89" customWidth="1"/>
    <col min="258" max="258" width="36.375" style="89" customWidth="1"/>
    <col min="259" max="259" width="49.125" style="89" customWidth="1"/>
    <col min="260" max="512" width="9" style="89"/>
    <col min="513" max="513" width="3.625" style="89" customWidth="1"/>
    <col min="514" max="514" width="36.375" style="89" customWidth="1"/>
    <col min="515" max="515" width="49.125" style="89" customWidth="1"/>
    <col min="516" max="768" width="9" style="89"/>
    <col min="769" max="769" width="3.625" style="89" customWidth="1"/>
    <col min="770" max="770" width="36.375" style="89" customWidth="1"/>
    <col min="771" max="771" width="49.125" style="89" customWidth="1"/>
    <col min="772" max="1024" width="9" style="89"/>
    <col min="1025" max="1025" width="3.625" style="89" customWidth="1"/>
    <col min="1026" max="1026" width="36.375" style="89" customWidth="1"/>
    <col min="1027" max="1027" width="49.125" style="89" customWidth="1"/>
    <col min="1028" max="1280" width="9" style="89"/>
    <col min="1281" max="1281" width="3.625" style="89" customWidth="1"/>
    <col min="1282" max="1282" width="36.375" style="89" customWidth="1"/>
    <col min="1283" max="1283" width="49.125" style="89" customWidth="1"/>
    <col min="1284" max="1536" width="9" style="89"/>
    <col min="1537" max="1537" width="3.625" style="89" customWidth="1"/>
    <col min="1538" max="1538" width="36.375" style="89" customWidth="1"/>
    <col min="1539" max="1539" width="49.125" style="89" customWidth="1"/>
    <col min="1540" max="1792" width="9" style="89"/>
    <col min="1793" max="1793" width="3.625" style="89" customWidth="1"/>
    <col min="1794" max="1794" width="36.375" style="89" customWidth="1"/>
    <col min="1795" max="1795" width="49.125" style="89" customWidth="1"/>
    <col min="1796" max="2048" width="9" style="89"/>
    <col min="2049" max="2049" width="3.625" style="89" customWidth="1"/>
    <col min="2050" max="2050" width="36.375" style="89" customWidth="1"/>
    <col min="2051" max="2051" width="49.125" style="89" customWidth="1"/>
    <col min="2052" max="2304" width="9" style="89"/>
    <col min="2305" max="2305" width="3.625" style="89" customWidth="1"/>
    <col min="2306" max="2306" width="36.375" style="89" customWidth="1"/>
    <col min="2307" max="2307" width="49.125" style="89" customWidth="1"/>
    <col min="2308" max="2560" width="9" style="89"/>
    <col min="2561" max="2561" width="3.625" style="89" customWidth="1"/>
    <col min="2562" max="2562" width="36.375" style="89" customWidth="1"/>
    <col min="2563" max="2563" width="49.125" style="89" customWidth="1"/>
    <col min="2564" max="2816" width="9" style="89"/>
    <col min="2817" max="2817" width="3.625" style="89" customWidth="1"/>
    <col min="2818" max="2818" width="36.375" style="89" customWidth="1"/>
    <col min="2819" max="2819" width="49.125" style="89" customWidth="1"/>
    <col min="2820" max="3072" width="9" style="89"/>
    <col min="3073" max="3073" width="3.625" style="89" customWidth="1"/>
    <col min="3074" max="3074" width="36.375" style="89" customWidth="1"/>
    <col min="3075" max="3075" width="49.125" style="89" customWidth="1"/>
    <col min="3076" max="3328" width="9" style="89"/>
    <col min="3329" max="3329" width="3.625" style="89" customWidth="1"/>
    <col min="3330" max="3330" width="36.375" style="89" customWidth="1"/>
    <col min="3331" max="3331" width="49.125" style="89" customWidth="1"/>
    <col min="3332" max="3584" width="9" style="89"/>
    <col min="3585" max="3585" width="3.625" style="89" customWidth="1"/>
    <col min="3586" max="3586" width="36.375" style="89" customWidth="1"/>
    <col min="3587" max="3587" width="49.125" style="89" customWidth="1"/>
    <col min="3588" max="3840" width="9" style="89"/>
    <col min="3841" max="3841" width="3.625" style="89" customWidth="1"/>
    <col min="3842" max="3842" width="36.375" style="89" customWidth="1"/>
    <col min="3843" max="3843" width="49.125" style="89" customWidth="1"/>
    <col min="3844" max="4096" width="9" style="89"/>
    <col min="4097" max="4097" width="3.625" style="89" customWidth="1"/>
    <col min="4098" max="4098" width="36.375" style="89" customWidth="1"/>
    <col min="4099" max="4099" width="49.125" style="89" customWidth="1"/>
    <col min="4100" max="4352" width="9" style="89"/>
    <col min="4353" max="4353" width="3.625" style="89" customWidth="1"/>
    <col min="4354" max="4354" width="36.375" style="89" customWidth="1"/>
    <col min="4355" max="4355" width="49.125" style="89" customWidth="1"/>
    <col min="4356" max="4608" width="9" style="89"/>
    <col min="4609" max="4609" width="3.625" style="89" customWidth="1"/>
    <col min="4610" max="4610" width="36.375" style="89" customWidth="1"/>
    <col min="4611" max="4611" width="49.125" style="89" customWidth="1"/>
    <col min="4612" max="4864" width="9" style="89"/>
    <col min="4865" max="4865" width="3.625" style="89" customWidth="1"/>
    <col min="4866" max="4866" width="36.375" style="89" customWidth="1"/>
    <col min="4867" max="4867" width="49.125" style="89" customWidth="1"/>
    <col min="4868" max="5120" width="9" style="89"/>
    <col min="5121" max="5121" width="3.625" style="89" customWidth="1"/>
    <col min="5122" max="5122" width="36.375" style="89" customWidth="1"/>
    <col min="5123" max="5123" width="49.125" style="89" customWidth="1"/>
    <col min="5124" max="5376" width="9" style="89"/>
    <col min="5377" max="5377" width="3.625" style="89" customWidth="1"/>
    <col min="5378" max="5378" width="36.375" style="89" customWidth="1"/>
    <col min="5379" max="5379" width="49.125" style="89" customWidth="1"/>
    <col min="5380" max="5632" width="9" style="89"/>
    <col min="5633" max="5633" width="3.625" style="89" customWidth="1"/>
    <col min="5634" max="5634" width="36.375" style="89" customWidth="1"/>
    <col min="5635" max="5635" width="49.125" style="89" customWidth="1"/>
    <col min="5636" max="5888" width="9" style="89"/>
    <col min="5889" max="5889" width="3.625" style="89" customWidth="1"/>
    <col min="5890" max="5890" width="36.375" style="89" customWidth="1"/>
    <col min="5891" max="5891" width="49.125" style="89" customWidth="1"/>
    <col min="5892" max="6144" width="9" style="89"/>
    <col min="6145" max="6145" width="3.625" style="89" customWidth="1"/>
    <col min="6146" max="6146" width="36.375" style="89" customWidth="1"/>
    <col min="6147" max="6147" width="49.125" style="89" customWidth="1"/>
    <col min="6148" max="6400" width="9" style="89"/>
    <col min="6401" max="6401" width="3.625" style="89" customWidth="1"/>
    <col min="6402" max="6402" width="36.375" style="89" customWidth="1"/>
    <col min="6403" max="6403" width="49.125" style="89" customWidth="1"/>
    <col min="6404" max="6656" width="9" style="89"/>
    <col min="6657" max="6657" width="3.625" style="89" customWidth="1"/>
    <col min="6658" max="6658" width="36.375" style="89" customWidth="1"/>
    <col min="6659" max="6659" width="49.125" style="89" customWidth="1"/>
    <col min="6660" max="6912" width="9" style="89"/>
    <col min="6913" max="6913" width="3.625" style="89" customWidth="1"/>
    <col min="6914" max="6914" width="36.375" style="89" customWidth="1"/>
    <col min="6915" max="6915" width="49.125" style="89" customWidth="1"/>
    <col min="6916" max="7168" width="9" style="89"/>
    <col min="7169" max="7169" width="3.625" style="89" customWidth="1"/>
    <col min="7170" max="7170" width="36.375" style="89" customWidth="1"/>
    <col min="7171" max="7171" width="49.125" style="89" customWidth="1"/>
    <col min="7172" max="7424" width="9" style="89"/>
    <col min="7425" max="7425" width="3.625" style="89" customWidth="1"/>
    <col min="7426" max="7426" width="36.375" style="89" customWidth="1"/>
    <col min="7427" max="7427" width="49.125" style="89" customWidth="1"/>
    <col min="7428" max="7680" width="9" style="89"/>
    <col min="7681" max="7681" width="3.625" style="89" customWidth="1"/>
    <col min="7682" max="7682" width="36.375" style="89" customWidth="1"/>
    <col min="7683" max="7683" width="49.125" style="89" customWidth="1"/>
    <col min="7684" max="7936" width="9" style="89"/>
    <col min="7937" max="7937" width="3.625" style="89" customWidth="1"/>
    <col min="7938" max="7938" width="36.375" style="89" customWidth="1"/>
    <col min="7939" max="7939" width="49.125" style="89" customWidth="1"/>
    <col min="7940" max="8192" width="9" style="89"/>
    <col min="8193" max="8193" width="3.625" style="89" customWidth="1"/>
    <col min="8194" max="8194" width="36.375" style="89" customWidth="1"/>
    <col min="8195" max="8195" width="49.125" style="89" customWidth="1"/>
    <col min="8196" max="8448" width="9" style="89"/>
    <col min="8449" max="8449" width="3.625" style="89" customWidth="1"/>
    <col min="8450" max="8450" width="36.375" style="89" customWidth="1"/>
    <col min="8451" max="8451" width="49.125" style="89" customWidth="1"/>
    <col min="8452" max="8704" width="9" style="89"/>
    <col min="8705" max="8705" width="3.625" style="89" customWidth="1"/>
    <col min="8706" max="8706" width="36.375" style="89" customWidth="1"/>
    <col min="8707" max="8707" width="49.125" style="89" customWidth="1"/>
    <col min="8708" max="8960" width="9" style="89"/>
    <col min="8961" max="8961" width="3.625" style="89" customWidth="1"/>
    <col min="8962" max="8962" width="36.375" style="89" customWidth="1"/>
    <col min="8963" max="8963" width="49.125" style="89" customWidth="1"/>
    <col min="8964" max="9216" width="9" style="89"/>
    <col min="9217" max="9217" width="3.625" style="89" customWidth="1"/>
    <col min="9218" max="9218" width="36.375" style="89" customWidth="1"/>
    <col min="9219" max="9219" width="49.125" style="89" customWidth="1"/>
    <col min="9220" max="9472" width="9" style="89"/>
    <col min="9473" max="9473" width="3.625" style="89" customWidth="1"/>
    <col min="9474" max="9474" width="36.375" style="89" customWidth="1"/>
    <col min="9475" max="9475" width="49.125" style="89" customWidth="1"/>
    <col min="9476" max="9728" width="9" style="89"/>
    <col min="9729" max="9729" width="3.625" style="89" customWidth="1"/>
    <col min="9730" max="9730" width="36.375" style="89" customWidth="1"/>
    <col min="9731" max="9731" width="49.125" style="89" customWidth="1"/>
    <col min="9732" max="9984" width="9" style="89"/>
    <col min="9985" max="9985" width="3.625" style="89" customWidth="1"/>
    <col min="9986" max="9986" width="36.375" style="89" customWidth="1"/>
    <col min="9987" max="9987" width="49.125" style="89" customWidth="1"/>
    <col min="9988" max="10240" width="9" style="89"/>
    <col min="10241" max="10241" width="3.625" style="89" customWidth="1"/>
    <col min="10242" max="10242" width="36.375" style="89" customWidth="1"/>
    <col min="10243" max="10243" width="49.125" style="89" customWidth="1"/>
    <col min="10244" max="10496" width="9" style="89"/>
    <col min="10497" max="10497" width="3.625" style="89" customWidth="1"/>
    <col min="10498" max="10498" width="36.375" style="89" customWidth="1"/>
    <col min="10499" max="10499" width="49.125" style="89" customWidth="1"/>
    <col min="10500" max="10752" width="9" style="89"/>
    <col min="10753" max="10753" width="3.625" style="89" customWidth="1"/>
    <col min="10754" max="10754" width="36.375" style="89" customWidth="1"/>
    <col min="10755" max="10755" width="49.125" style="89" customWidth="1"/>
    <col min="10756" max="11008" width="9" style="89"/>
    <col min="11009" max="11009" width="3.625" style="89" customWidth="1"/>
    <col min="11010" max="11010" width="36.375" style="89" customWidth="1"/>
    <col min="11011" max="11011" width="49.125" style="89" customWidth="1"/>
    <col min="11012" max="11264" width="9" style="89"/>
    <col min="11265" max="11265" width="3.625" style="89" customWidth="1"/>
    <col min="11266" max="11266" width="36.375" style="89" customWidth="1"/>
    <col min="11267" max="11267" width="49.125" style="89" customWidth="1"/>
    <col min="11268" max="11520" width="9" style="89"/>
    <col min="11521" max="11521" width="3.625" style="89" customWidth="1"/>
    <col min="11522" max="11522" width="36.375" style="89" customWidth="1"/>
    <col min="11523" max="11523" width="49.125" style="89" customWidth="1"/>
    <col min="11524" max="11776" width="9" style="89"/>
    <col min="11777" max="11777" width="3.625" style="89" customWidth="1"/>
    <col min="11778" max="11778" width="36.375" style="89" customWidth="1"/>
    <col min="11779" max="11779" width="49.125" style="89" customWidth="1"/>
    <col min="11780" max="12032" width="9" style="89"/>
    <col min="12033" max="12033" width="3.625" style="89" customWidth="1"/>
    <col min="12034" max="12034" width="36.375" style="89" customWidth="1"/>
    <col min="12035" max="12035" width="49.125" style="89" customWidth="1"/>
    <col min="12036" max="12288" width="9" style="89"/>
    <col min="12289" max="12289" width="3.625" style="89" customWidth="1"/>
    <col min="12290" max="12290" width="36.375" style="89" customWidth="1"/>
    <col min="12291" max="12291" width="49.125" style="89" customWidth="1"/>
    <col min="12292" max="12544" width="9" style="89"/>
    <col min="12545" max="12545" width="3.625" style="89" customWidth="1"/>
    <col min="12546" max="12546" width="36.375" style="89" customWidth="1"/>
    <col min="12547" max="12547" width="49.125" style="89" customWidth="1"/>
    <col min="12548" max="12800" width="9" style="89"/>
    <col min="12801" max="12801" width="3.625" style="89" customWidth="1"/>
    <col min="12802" max="12802" width="36.375" style="89" customWidth="1"/>
    <col min="12803" max="12803" width="49.125" style="89" customWidth="1"/>
    <col min="12804" max="13056" width="9" style="89"/>
    <col min="13057" max="13057" width="3.625" style="89" customWidth="1"/>
    <col min="13058" max="13058" width="36.375" style="89" customWidth="1"/>
    <col min="13059" max="13059" width="49.125" style="89" customWidth="1"/>
    <col min="13060" max="13312" width="9" style="89"/>
    <col min="13313" max="13313" width="3.625" style="89" customWidth="1"/>
    <col min="13314" max="13314" width="36.375" style="89" customWidth="1"/>
    <col min="13315" max="13315" width="49.125" style="89" customWidth="1"/>
    <col min="13316" max="13568" width="9" style="89"/>
    <col min="13569" max="13569" width="3.625" style="89" customWidth="1"/>
    <col min="13570" max="13570" width="36.375" style="89" customWidth="1"/>
    <col min="13571" max="13571" width="49.125" style="89" customWidth="1"/>
    <col min="13572" max="13824" width="9" style="89"/>
    <col min="13825" max="13825" width="3.625" style="89" customWidth="1"/>
    <col min="13826" max="13826" width="36.375" style="89" customWidth="1"/>
    <col min="13827" max="13827" width="49.125" style="89" customWidth="1"/>
    <col min="13828" max="14080" width="9" style="89"/>
    <col min="14081" max="14081" width="3.625" style="89" customWidth="1"/>
    <col min="14082" max="14082" width="36.375" style="89" customWidth="1"/>
    <col min="14083" max="14083" width="49.125" style="89" customWidth="1"/>
    <col min="14084" max="14336" width="9" style="89"/>
    <col min="14337" max="14337" width="3.625" style="89" customWidth="1"/>
    <col min="14338" max="14338" width="36.375" style="89" customWidth="1"/>
    <col min="14339" max="14339" width="49.125" style="89" customWidth="1"/>
    <col min="14340" max="14592" width="9" style="89"/>
    <col min="14593" max="14593" width="3.625" style="89" customWidth="1"/>
    <col min="14594" max="14594" width="36.375" style="89" customWidth="1"/>
    <col min="14595" max="14595" width="49.125" style="89" customWidth="1"/>
    <col min="14596" max="14848" width="9" style="89"/>
    <col min="14849" max="14849" width="3.625" style="89" customWidth="1"/>
    <col min="14850" max="14850" width="36.375" style="89" customWidth="1"/>
    <col min="14851" max="14851" width="49.125" style="89" customWidth="1"/>
    <col min="14852" max="15104" width="9" style="89"/>
    <col min="15105" max="15105" width="3.625" style="89" customWidth="1"/>
    <col min="15106" max="15106" width="36.375" style="89" customWidth="1"/>
    <col min="15107" max="15107" width="49.125" style="89" customWidth="1"/>
    <col min="15108" max="15360" width="9" style="89"/>
    <col min="15361" max="15361" width="3.625" style="89" customWidth="1"/>
    <col min="15362" max="15362" width="36.375" style="89" customWidth="1"/>
    <col min="15363" max="15363" width="49.125" style="89" customWidth="1"/>
    <col min="15364" max="15616" width="9" style="89"/>
    <col min="15617" max="15617" width="3.625" style="89" customWidth="1"/>
    <col min="15618" max="15618" width="36.375" style="89" customWidth="1"/>
    <col min="15619" max="15619" width="49.125" style="89" customWidth="1"/>
    <col min="15620" max="15872" width="9" style="89"/>
    <col min="15873" max="15873" width="3.625" style="89" customWidth="1"/>
    <col min="15874" max="15874" width="36.375" style="89" customWidth="1"/>
    <col min="15875" max="15875" width="49.125" style="89" customWidth="1"/>
    <col min="15876" max="16128" width="9" style="89"/>
    <col min="16129" max="16129" width="3.625" style="89" customWidth="1"/>
    <col min="16130" max="16130" width="36.375" style="89" customWidth="1"/>
    <col min="16131" max="16131" width="49.125" style="89" customWidth="1"/>
    <col min="16132" max="16384" width="9"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202</v>
      </c>
    </row>
    <row r="8" spans="1:3" ht="54" customHeight="1">
      <c r="B8" s="134" t="s">
        <v>195</v>
      </c>
      <c r="C8" s="134" t="s">
        <v>196</v>
      </c>
    </row>
    <row r="9" spans="1:3" ht="75.599999999999994" customHeight="1">
      <c r="B9" s="134" t="s">
        <v>197</v>
      </c>
      <c r="C9" s="134" t="s">
        <v>200</v>
      </c>
    </row>
    <row r="10" spans="1:3" ht="69.59999999999999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pageSetUpPr fitToPage="1"/>
  </sheetPr>
  <dimension ref="A1:L31"/>
  <sheetViews>
    <sheetView showGridLines="0" view="pageBreakPreview" zoomScale="60" zoomScaleNormal="80" workbookViewId="0"/>
  </sheetViews>
  <sheetFormatPr defaultColWidth="9" defaultRowHeight="14.25"/>
  <cols>
    <col min="1" max="1" width="2.625" style="1" customWidth="1"/>
    <col min="2" max="2" width="11.5" style="1" customWidth="1"/>
    <col min="3" max="3" width="11.75" style="1" customWidth="1"/>
    <col min="4" max="4" width="13.625" style="1" customWidth="1"/>
    <col min="5" max="5" width="21.625" style="1" customWidth="1"/>
    <col min="6" max="7" width="10.625" style="1" customWidth="1"/>
    <col min="8" max="8" width="11.625" style="1" customWidth="1"/>
    <col min="9" max="9" width="10.25" style="1" customWidth="1"/>
    <col min="10" max="10" width="63.5" style="1" customWidth="1"/>
    <col min="11" max="11" width="12.625" style="1" customWidth="1"/>
    <col min="12" max="12" width="11.5" style="1" customWidth="1"/>
    <col min="13" max="16384" width="9" style="1"/>
  </cols>
  <sheetData>
    <row r="1" spans="1:12" ht="18" customHeight="1">
      <c r="L1" s="57" t="str">
        <f>'MPS(input)_1.Pulau Putri'!K1</f>
        <v>Monitoring Spreadsheet: JCM_ID_AM014_ver01.0</v>
      </c>
    </row>
    <row r="2" spans="1:12" ht="18" customHeight="1">
      <c r="L2" s="57" t="str">
        <f>'MPS(input)_1.Pulau Putri'!K2</f>
        <v>Reference Number: ID016</v>
      </c>
    </row>
    <row r="3" spans="1:12" ht="27.75" customHeight="1">
      <c r="A3" s="69" t="s">
        <v>147</v>
      </c>
      <c r="B3" s="69"/>
      <c r="C3" s="13"/>
      <c r="D3" s="13"/>
      <c r="E3" s="13"/>
      <c r="F3" s="13"/>
      <c r="G3" s="13"/>
      <c r="H3" s="13"/>
      <c r="I3" s="13"/>
      <c r="J3" s="13"/>
      <c r="K3" s="13"/>
      <c r="L3" s="14"/>
    </row>
    <row r="5" spans="1:12" ht="15" customHeight="1">
      <c r="A5" s="6" t="s">
        <v>149</v>
      </c>
      <c r="B5" s="6"/>
      <c r="C5" s="6"/>
    </row>
    <row r="6" spans="1:12" ht="15" customHeight="1">
      <c r="A6" s="6"/>
      <c r="B6" s="58" t="s">
        <v>10</v>
      </c>
      <c r="C6" s="59" t="s">
        <v>11</v>
      </c>
      <c r="D6" s="67" t="s">
        <v>12</v>
      </c>
      <c r="E6" s="67" t="s">
        <v>13</v>
      </c>
      <c r="F6" s="67" t="s">
        <v>14</v>
      </c>
      <c r="G6" s="67" t="s">
        <v>15</v>
      </c>
      <c r="H6" s="67" t="s">
        <v>16</v>
      </c>
      <c r="I6" s="67" t="s">
        <v>17</v>
      </c>
      <c r="J6" s="67" t="s">
        <v>18</v>
      </c>
      <c r="K6" s="67" t="s">
        <v>19</v>
      </c>
      <c r="L6" s="67" t="s">
        <v>153</v>
      </c>
    </row>
    <row r="7" spans="1:12" s="10" customFormat="1" ht="30" customHeight="1">
      <c r="B7" s="58" t="s">
        <v>152</v>
      </c>
      <c r="C7" s="58" t="s">
        <v>20</v>
      </c>
      <c r="D7" s="59" t="s">
        <v>21</v>
      </c>
      <c r="E7" s="67" t="s">
        <v>22</v>
      </c>
      <c r="F7" s="67" t="s">
        <v>162</v>
      </c>
      <c r="G7" s="67" t="s">
        <v>1</v>
      </c>
      <c r="H7" s="67" t="s">
        <v>25</v>
      </c>
      <c r="I7" s="67" t="s">
        <v>26</v>
      </c>
      <c r="J7" s="67" t="s">
        <v>27</v>
      </c>
      <c r="K7" s="67" t="s">
        <v>28</v>
      </c>
      <c r="L7" s="67" t="s">
        <v>29</v>
      </c>
    </row>
    <row r="8" spans="1:12" ht="150" customHeight="1">
      <c r="B8" s="95"/>
      <c r="C8" s="54" t="s">
        <v>33</v>
      </c>
      <c r="D8" s="53" t="s">
        <v>73</v>
      </c>
      <c r="E8" s="68" t="s">
        <v>74</v>
      </c>
      <c r="F8" s="80"/>
      <c r="G8" s="51" t="s">
        <v>36</v>
      </c>
      <c r="H8" s="81" t="s">
        <v>32</v>
      </c>
      <c r="I8" s="81" t="s">
        <v>40</v>
      </c>
      <c r="J8" s="82" t="s">
        <v>137</v>
      </c>
      <c r="K8" s="81" t="s">
        <v>41</v>
      </c>
      <c r="L8" s="83" t="s">
        <v>50</v>
      </c>
    </row>
    <row r="9" spans="1:12" ht="150" customHeight="1">
      <c r="B9" s="95"/>
      <c r="C9" s="54" t="s">
        <v>34</v>
      </c>
      <c r="D9" s="53" t="s">
        <v>75</v>
      </c>
      <c r="E9" s="68" t="s">
        <v>76</v>
      </c>
      <c r="F9" s="80"/>
      <c r="G9" s="51" t="s">
        <v>36</v>
      </c>
      <c r="H9" s="81" t="s">
        <v>32</v>
      </c>
      <c r="I9" s="81" t="s">
        <v>40</v>
      </c>
      <c r="J9" s="84" t="s">
        <v>138</v>
      </c>
      <c r="K9" s="81" t="s">
        <v>41</v>
      </c>
      <c r="L9" s="83" t="s">
        <v>50</v>
      </c>
    </row>
    <row r="10" spans="1:12" ht="150" customHeight="1">
      <c r="B10" s="95"/>
      <c r="C10" s="54" t="s">
        <v>35</v>
      </c>
      <c r="D10" s="53" t="s">
        <v>77</v>
      </c>
      <c r="E10" s="68" t="s">
        <v>78</v>
      </c>
      <c r="F10" s="80"/>
      <c r="G10" s="51" t="s">
        <v>36</v>
      </c>
      <c r="H10" s="85" t="s">
        <v>32</v>
      </c>
      <c r="I10" s="81" t="s">
        <v>141</v>
      </c>
      <c r="J10" s="84" t="s">
        <v>139</v>
      </c>
      <c r="K10" s="81" t="s">
        <v>41</v>
      </c>
      <c r="L10" s="83" t="s">
        <v>50</v>
      </c>
    </row>
    <row r="11" spans="1:12" ht="126" customHeight="1">
      <c r="A11" s="5"/>
      <c r="B11" s="95"/>
      <c r="C11" s="54" t="s">
        <v>63</v>
      </c>
      <c r="D11" s="53" t="s">
        <v>79</v>
      </c>
      <c r="E11" s="68" t="s">
        <v>80</v>
      </c>
      <c r="F11" s="80"/>
      <c r="G11" s="51" t="s">
        <v>37</v>
      </c>
      <c r="H11" s="85" t="s">
        <v>32</v>
      </c>
      <c r="I11" s="81" t="s">
        <v>40</v>
      </c>
      <c r="J11" s="81" t="s">
        <v>140</v>
      </c>
      <c r="K11" s="81" t="s">
        <v>41</v>
      </c>
      <c r="L11" s="83" t="s">
        <v>50</v>
      </c>
    </row>
    <row r="12" spans="1:12" ht="168" customHeight="1">
      <c r="A12" s="5"/>
      <c r="B12" s="95"/>
      <c r="C12" s="54" t="s">
        <v>64</v>
      </c>
      <c r="D12" s="53" t="s">
        <v>81</v>
      </c>
      <c r="E12" s="68" t="s">
        <v>82</v>
      </c>
      <c r="F12" s="80"/>
      <c r="G12" s="51" t="s">
        <v>37</v>
      </c>
      <c r="H12" s="85" t="s">
        <v>32</v>
      </c>
      <c r="I12" s="81" t="s">
        <v>40</v>
      </c>
      <c r="J12" s="81" t="s">
        <v>83</v>
      </c>
      <c r="K12" s="81" t="s">
        <v>61</v>
      </c>
      <c r="L12" s="83" t="s">
        <v>50</v>
      </c>
    </row>
    <row r="13" spans="1:12" ht="206.45" customHeight="1">
      <c r="A13" s="5"/>
      <c r="B13" s="95"/>
      <c r="C13" s="54" t="s">
        <v>62</v>
      </c>
      <c r="D13" s="53" t="s">
        <v>84</v>
      </c>
      <c r="E13" s="68" t="s">
        <v>85</v>
      </c>
      <c r="F13" s="80"/>
      <c r="G13" s="51" t="s">
        <v>38</v>
      </c>
      <c r="H13" s="85" t="s">
        <v>32</v>
      </c>
      <c r="I13" s="81" t="s">
        <v>40</v>
      </c>
      <c r="J13" s="86" t="s">
        <v>86</v>
      </c>
      <c r="K13" s="81" t="s">
        <v>68</v>
      </c>
      <c r="L13" s="83" t="s">
        <v>50</v>
      </c>
    </row>
    <row r="14" spans="1:12" ht="8.25" customHeight="1"/>
    <row r="15" spans="1:12" ht="15" customHeight="1">
      <c r="A15" s="6" t="s">
        <v>150</v>
      </c>
      <c r="B15" s="6"/>
    </row>
    <row r="16" spans="1:12" ht="15" customHeight="1">
      <c r="B16" s="136" t="s">
        <v>159</v>
      </c>
      <c r="C16" s="136"/>
      <c r="D16" s="136" t="s">
        <v>11</v>
      </c>
      <c r="E16" s="136"/>
      <c r="F16" s="67" t="s">
        <v>12</v>
      </c>
      <c r="G16" s="67" t="s">
        <v>13</v>
      </c>
      <c r="H16" s="136" t="s">
        <v>14</v>
      </c>
      <c r="I16" s="136"/>
      <c r="J16" s="136"/>
      <c r="K16" s="136" t="s">
        <v>15</v>
      </c>
      <c r="L16" s="136"/>
    </row>
    <row r="17" spans="1:12" ht="30" customHeight="1">
      <c r="B17" s="136" t="s">
        <v>160</v>
      </c>
      <c r="C17" s="136"/>
      <c r="D17" s="136" t="s">
        <v>22</v>
      </c>
      <c r="E17" s="136"/>
      <c r="F17" s="67" t="s">
        <v>23</v>
      </c>
      <c r="G17" s="67" t="s">
        <v>1</v>
      </c>
      <c r="H17" s="136" t="s">
        <v>26</v>
      </c>
      <c r="I17" s="136"/>
      <c r="J17" s="136"/>
      <c r="K17" s="136" t="s">
        <v>29</v>
      </c>
      <c r="L17" s="136"/>
    </row>
    <row r="18" spans="1:12" ht="86.45" customHeight="1">
      <c r="B18" s="145" t="s">
        <v>155</v>
      </c>
      <c r="C18" s="145"/>
      <c r="D18" s="146" t="s">
        <v>89</v>
      </c>
      <c r="E18" s="147"/>
      <c r="F18" s="96">
        <f>'MPS(input)_1.Pulau Putri'!E18</f>
        <v>2.0099999999999998</v>
      </c>
      <c r="G18" s="51" t="s">
        <v>44</v>
      </c>
      <c r="H18" s="165" t="str">
        <f>'MPS(input)_1.Pulau Putri'!G18</f>
        <v>Specification of generator.
Manufacturer’s data.
If more than one diesel generators are equipped at the project BTS, the most efficient value among the design efficiency of the equipped diesel generators is adopted for the calculation of the reference emissions.</v>
      </c>
      <c r="I18" s="166"/>
      <c r="J18" s="167"/>
      <c r="K18" s="168" t="str">
        <f>'MPS(input)_1.Pulau Putri'!J18</f>
        <v>n/a</v>
      </c>
      <c r="L18" s="168"/>
    </row>
    <row r="19" spans="1:12" ht="79.150000000000006" customHeight="1">
      <c r="B19" s="145" t="s">
        <v>156</v>
      </c>
      <c r="C19" s="145"/>
      <c r="D19" s="145" t="s">
        <v>91</v>
      </c>
      <c r="E19" s="145"/>
      <c r="F19" s="97">
        <f>'MPS(input)_1.Pulau Putri'!E19</f>
        <v>0.90300000000000002</v>
      </c>
      <c r="G19" s="51" t="s">
        <v>92</v>
      </c>
      <c r="H19" s="165" t="str">
        <f>'MPS(input)_1.Pulau Putri'!G19</f>
        <v>The most recent value available at the time of validation is applied and fixed for the monitoring period thereafter. The data is sourced from “Emission Factors of Electricity Interconnection Systems”, National Committee on Clean Development Mechanism Indonesian DNA for CDM unless otherwise instructed by the Joint Committee.</v>
      </c>
      <c r="I19" s="166"/>
      <c r="J19" s="167"/>
      <c r="K19" s="168" t="str">
        <f>'MPS(input)_1.Pulau Putri'!J19</f>
        <v>n/a</v>
      </c>
      <c r="L19" s="168"/>
    </row>
    <row r="20" spans="1:12" ht="48" customHeight="1">
      <c r="B20" s="145" t="s">
        <v>157</v>
      </c>
      <c r="C20" s="145"/>
      <c r="D20" s="145" t="s">
        <v>43</v>
      </c>
      <c r="E20" s="145"/>
      <c r="F20" s="98">
        <f>'MPS(input)_1.Pulau Putri'!E20</f>
        <v>0.81499999999999995</v>
      </c>
      <c r="G20" s="51" t="s">
        <v>45</v>
      </c>
      <c r="H20" s="165" t="str">
        <f>'MPS(input)_1.Pulau Putri'!G20</f>
        <v xml:space="preserve">a) Values provided by the fuel supplier in invoices, or
b) Regional or national default value. </v>
      </c>
      <c r="I20" s="166"/>
      <c r="J20" s="167"/>
      <c r="K20" s="168" t="str">
        <f>'MPS(input)_1.Pulau Putri'!J20</f>
        <v>n/a</v>
      </c>
      <c r="L20" s="168"/>
    </row>
    <row r="21" spans="1:12" ht="39" customHeight="1">
      <c r="B21" s="145" t="s">
        <v>158</v>
      </c>
      <c r="C21" s="145"/>
      <c r="D21" s="145" t="s">
        <v>42</v>
      </c>
      <c r="E21" s="145"/>
      <c r="F21" s="99">
        <f>'MPS(input)_1.Pulau Putri'!E21</f>
        <v>41.4</v>
      </c>
      <c r="G21" s="51" t="s">
        <v>46</v>
      </c>
      <c r="H21" s="165" t="str">
        <f>'MPS(input)_1.Pulau Putri'!G21</f>
        <v>IPCC default values provided in table 1.2 of Ch.1 Vol.2 of 2006 IPCC Guidelines on National GHG Inventories. Lower value is applied.</v>
      </c>
      <c r="I21" s="166"/>
      <c r="J21" s="167"/>
      <c r="K21" s="168" t="str">
        <f>'MPS(input)_1.Pulau Putri'!J21</f>
        <v>n/a</v>
      </c>
      <c r="L21" s="168"/>
    </row>
    <row r="22" spans="1:12" ht="54.6" customHeight="1">
      <c r="B22" s="145" t="s">
        <v>154</v>
      </c>
      <c r="C22" s="145"/>
      <c r="D22" s="145" t="s">
        <v>96</v>
      </c>
      <c r="E22" s="145"/>
      <c r="F22" s="98">
        <f>'MPS(input)_1.Pulau Putri'!E22</f>
        <v>72600</v>
      </c>
      <c r="G22" s="51" t="s">
        <v>97</v>
      </c>
      <c r="H22" s="165" t="str">
        <f>'MPS(input)_1.Pulau Putri'!G22</f>
        <v>IPCC default values provided in table 1.4 of Ch.1 Vol.2 of 2006 IPCC Guidelines on National GHG Inventories. Lower value is applied.</v>
      </c>
      <c r="I22" s="166"/>
      <c r="J22" s="167"/>
      <c r="K22" s="168" t="str">
        <f>'MPS(input)_1.Pulau Putri'!J22</f>
        <v>n/a</v>
      </c>
      <c r="L22" s="168"/>
    </row>
    <row r="23" spans="1:12" ht="6.75" customHeight="1"/>
    <row r="24" spans="1:12" ht="17.25" customHeight="1">
      <c r="A24" s="4" t="s">
        <v>151</v>
      </c>
      <c r="B24" s="4"/>
      <c r="C24" s="4"/>
    </row>
    <row r="25" spans="1:12" ht="17.25" customHeight="1" thickBot="1">
      <c r="B25" s="160" t="s">
        <v>161</v>
      </c>
      <c r="C25" s="160"/>
      <c r="D25" s="163" t="s">
        <v>99</v>
      </c>
      <c r="E25" s="164"/>
      <c r="F25" s="62" t="s">
        <v>1</v>
      </c>
    </row>
    <row r="26" spans="1:12" ht="19.5" thickBot="1">
      <c r="B26" s="161"/>
      <c r="C26" s="162"/>
      <c r="D26" s="169" t="e">
        <f>ROUNDDOWN('MRS(calc_process)'!G6, 0)</f>
        <v>#DIV/0!</v>
      </c>
      <c r="E26" s="170"/>
      <c r="F26" s="63" t="s">
        <v>100</v>
      </c>
    </row>
    <row r="27" spans="1:12" ht="20.100000000000001" customHeight="1">
      <c r="C27" s="5"/>
      <c r="D27" s="5"/>
      <c r="G27" s="11"/>
      <c r="H27" s="11"/>
    </row>
    <row r="28" spans="1:12" ht="15" customHeight="1">
      <c r="A28" s="6" t="s">
        <v>9</v>
      </c>
      <c r="B28" s="6"/>
    </row>
    <row r="29" spans="1:12" ht="15" customHeight="1">
      <c r="B29" s="93" t="s">
        <v>31</v>
      </c>
      <c r="C29" s="94"/>
      <c r="D29" s="139" t="s">
        <v>134</v>
      </c>
      <c r="E29" s="140"/>
      <c r="F29" s="140"/>
      <c r="G29" s="140"/>
      <c r="H29" s="140"/>
      <c r="I29" s="140"/>
      <c r="J29" s="140"/>
      <c r="K29" s="141"/>
    </row>
    <row r="30" spans="1:12" ht="15" customHeight="1">
      <c r="B30" s="93" t="s">
        <v>30</v>
      </c>
      <c r="C30" s="94"/>
      <c r="D30" s="139" t="s">
        <v>135</v>
      </c>
      <c r="E30" s="140"/>
      <c r="F30" s="140"/>
      <c r="G30" s="140"/>
      <c r="H30" s="140"/>
      <c r="I30" s="140"/>
      <c r="J30" s="140"/>
      <c r="K30" s="141"/>
    </row>
    <row r="31" spans="1:12" ht="15" customHeight="1">
      <c r="B31" s="93" t="s">
        <v>32</v>
      </c>
      <c r="C31" s="94"/>
      <c r="D31" s="139" t="s">
        <v>136</v>
      </c>
      <c r="E31" s="140"/>
      <c r="F31" s="140"/>
      <c r="G31" s="140"/>
      <c r="H31" s="140"/>
      <c r="I31" s="140"/>
      <c r="J31" s="140"/>
      <c r="K31" s="141"/>
    </row>
  </sheetData>
  <sheetProtection password="C7C3" sheet="1" objects="1" scenarios="1" formatCells="0" formatRows="0"/>
  <mergeCells count="35">
    <mergeCell ref="D16:E16"/>
    <mergeCell ref="H16:J16"/>
    <mergeCell ref="K16:L16"/>
    <mergeCell ref="D17:E17"/>
    <mergeCell ref="H17:J17"/>
    <mergeCell ref="K17:L17"/>
    <mergeCell ref="D18:E18"/>
    <mergeCell ref="H18:J18"/>
    <mergeCell ref="K18:L18"/>
    <mergeCell ref="D19:E19"/>
    <mergeCell ref="H19:J19"/>
    <mergeCell ref="K19:L19"/>
    <mergeCell ref="D26:E26"/>
    <mergeCell ref="D20:E20"/>
    <mergeCell ref="H20:J20"/>
    <mergeCell ref="K20:L20"/>
    <mergeCell ref="D21:E21"/>
    <mergeCell ref="H21:J21"/>
    <mergeCell ref="K21:L21"/>
    <mergeCell ref="B25:C25"/>
    <mergeCell ref="B26:C26"/>
    <mergeCell ref="D30:K30"/>
    <mergeCell ref="D31:K31"/>
    <mergeCell ref="B16:C16"/>
    <mergeCell ref="B17:C17"/>
    <mergeCell ref="B18:C18"/>
    <mergeCell ref="B19:C19"/>
    <mergeCell ref="B20:C20"/>
    <mergeCell ref="B21:C21"/>
    <mergeCell ref="B22:C22"/>
    <mergeCell ref="D25:E25"/>
    <mergeCell ref="D22:E22"/>
    <mergeCell ref="H22:J22"/>
    <mergeCell ref="K22:L22"/>
    <mergeCell ref="D29:K29"/>
  </mergeCells>
  <phoneticPr fontId="24"/>
  <pageMargins left="0.70866141732283472" right="0.70866141732283472" top="0.74803149606299213" bottom="0.74803149606299213" header="0.31496062992125984" footer="0.31496062992125984"/>
  <pageSetup paperSize="9" scale="70" fitToHeight="3" orientation="landscape" r:id="rId1"/>
  <ignoredErrors>
    <ignoredError sqref="H18:J22 K18:L22 F18:F22" unlockedFormula="1"/>
    <ignoredError sqref="C8 C9:C13" numberStoredAsText="1"/>
  </ignoredErrors>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5"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'MPS(input)_1.Pulau Putri'!K1</f>
        <v>Monitoring Spreadsheet: JCM_ID_AM014_ver01.0</v>
      </c>
    </row>
    <row r="2" spans="1:11" ht="18" customHeight="1">
      <c r="I2" s="12" t="str">
        <f>'MPS(input)_1.Pulau Putri'!K2</f>
        <v>Reference Number: ID016</v>
      </c>
    </row>
    <row r="3" spans="1:11" ht="27.75" customHeight="1">
      <c r="A3" s="151" t="s">
        <v>148</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t="e">
        <f>G11-G22</f>
        <v>#DIV/0!</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'MRS(input)'!F21</f>
        <v>41.4</v>
      </c>
      <c r="H8" s="31" t="s">
        <v>46</v>
      </c>
      <c r="I8" s="21" t="s">
        <v>104</v>
      </c>
    </row>
    <row r="9" spans="1:11" ht="18.75" customHeight="1">
      <c r="A9" s="28"/>
      <c r="B9" s="55" t="s">
        <v>105</v>
      </c>
      <c r="C9" s="24"/>
      <c r="D9" s="24"/>
      <c r="E9" s="25"/>
      <c r="F9" s="20" t="s">
        <v>59</v>
      </c>
      <c r="G9" s="79">
        <f>'MRS(input)'!F22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t="e">
        <f>G12*G16/G17*G18+G19*(G17-G16)*G20*10^(-6)*G8*G9*10^(-3)</f>
        <v>#DIV/0!</v>
      </c>
      <c r="H11" s="42" t="s">
        <v>100</v>
      </c>
      <c r="I11" s="34" t="s">
        <v>109</v>
      </c>
    </row>
    <row r="12" spans="1:11" ht="18.75" customHeight="1">
      <c r="A12" s="28"/>
      <c r="B12" s="38"/>
      <c r="C12" s="153" t="s">
        <v>110</v>
      </c>
      <c r="D12" s="154"/>
      <c r="E12" s="155"/>
      <c r="F12" s="39" t="s">
        <v>53</v>
      </c>
      <c r="G12" s="70">
        <f>G13+G14+G15</f>
        <v>0</v>
      </c>
      <c r="H12" s="48" t="s">
        <v>36</v>
      </c>
      <c r="I12" s="34" t="s">
        <v>111</v>
      </c>
    </row>
    <row r="13" spans="1:11" ht="27" customHeight="1">
      <c r="A13" s="28"/>
      <c r="B13" s="38"/>
      <c r="C13" s="66"/>
      <c r="D13" s="148" t="s">
        <v>112</v>
      </c>
      <c r="E13" s="152"/>
      <c r="F13" s="39" t="s">
        <v>53</v>
      </c>
      <c r="G13" s="71">
        <f>'MRS(input)'!F8</f>
        <v>0</v>
      </c>
      <c r="H13" s="48" t="s">
        <v>36</v>
      </c>
      <c r="I13" s="34" t="s">
        <v>113</v>
      </c>
      <c r="K13" s="5"/>
    </row>
    <row r="14" spans="1:11" ht="28.15" customHeight="1">
      <c r="A14" s="28"/>
      <c r="B14" s="38"/>
      <c r="C14" s="66"/>
      <c r="D14" s="148" t="s">
        <v>114</v>
      </c>
      <c r="E14" s="152"/>
      <c r="F14" s="39" t="s">
        <v>53</v>
      </c>
      <c r="G14" s="71">
        <f>'MRS(input)'!F9</f>
        <v>0</v>
      </c>
      <c r="H14" s="48" t="s">
        <v>36</v>
      </c>
      <c r="I14" s="34" t="s">
        <v>115</v>
      </c>
    </row>
    <row r="15" spans="1:11" ht="28.15" customHeight="1">
      <c r="A15" s="28"/>
      <c r="B15" s="38"/>
      <c r="C15" s="66"/>
      <c r="D15" s="148" t="s">
        <v>116</v>
      </c>
      <c r="E15" s="152"/>
      <c r="F15" s="39" t="s">
        <v>53</v>
      </c>
      <c r="G15" s="71">
        <f>'MRS(input)'!F10</f>
        <v>0</v>
      </c>
      <c r="H15" s="48" t="s">
        <v>36</v>
      </c>
      <c r="I15" s="34" t="s">
        <v>117</v>
      </c>
    </row>
    <row r="16" spans="1:11" ht="31.9" customHeight="1">
      <c r="A16" s="28"/>
      <c r="B16" s="38"/>
      <c r="C16" s="148" t="s">
        <v>118</v>
      </c>
      <c r="D16" s="149"/>
      <c r="E16" s="152"/>
      <c r="F16" s="39" t="s">
        <v>50</v>
      </c>
      <c r="G16" s="71">
        <f>'MRS(input)'!F11</f>
        <v>0</v>
      </c>
      <c r="H16" s="48" t="s">
        <v>37</v>
      </c>
      <c r="I16" s="77" t="s">
        <v>142</v>
      </c>
    </row>
    <row r="17" spans="1:9" ht="21" customHeight="1">
      <c r="A17" s="28"/>
      <c r="B17" s="38"/>
      <c r="C17" s="148" t="s">
        <v>119</v>
      </c>
      <c r="D17" s="149"/>
      <c r="E17" s="150"/>
      <c r="F17" s="39" t="s">
        <v>50</v>
      </c>
      <c r="G17" s="71">
        <f>'MRS(input)'!F12</f>
        <v>0</v>
      </c>
      <c r="H17" s="48" t="s">
        <v>37</v>
      </c>
      <c r="I17" s="34" t="s">
        <v>120</v>
      </c>
    </row>
    <row r="18" spans="1:9" ht="21" customHeight="1">
      <c r="A18" s="28"/>
      <c r="B18" s="38"/>
      <c r="C18" s="148" t="s">
        <v>121</v>
      </c>
      <c r="D18" s="149"/>
      <c r="E18" s="150"/>
      <c r="F18" s="39" t="s">
        <v>53</v>
      </c>
      <c r="G18" s="76">
        <f>'MRS(input)'!F19</f>
        <v>0.90300000000000002</v>
      </c>
      <c r="H18" s="47" t="s">
        <v>122</v>
      </c>
      <c r="I18" s="34" t="s">
        <v>123</v>
      </c>
    </row>
    <row r="19" spans="1:9" ht="45.75" customHeight="1">
      <c r="A19" s="28"/>
      <c r="B19" s="38"/>
      <c r="C19" s="156" t="s">
        <v>143</v>
      </c>
      <c r="D19" s="157"/>
      <c r="E19" s="158"/>
      <c r="F19" s="39" t="s">
        <v>50</v>
      </c>
      <c r="G19" s="72">
        <f>'MRS(input)'!$F$18</f>
        <v>2.0099999999999998</v>
      </c>
      <c r="H19" s="47" t="s">
        <v>44</v>
      </c>
      <c r="I19" s="34" t="s">
        <v>124</v>
      </c>
    </row>
    <row r="20" spans="1:9" ht="21" customHeight="1">
      <c r="A20" s="28"/>
      <c r="B20" s="38"/>
      <c r="C20" s="148" t="s">
        <v>43</v>
      </c>
      <c r="D20" s="149"/>
      <c r="E20" s="150"/>
      <c r="F20" s="39" t="s">
        <v>59</v>
      </c>
      <c r="G20" s="72">
        <f>'MRS(input)'!F20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0</v>
      </c>
      <c r="H22" s="42" t="s">
        <v>100</v>
      </c>
      <c r="I22" s="34" t="s">
        <v>128</v>
      </c>
    </row>
    <row r="23" spans="1:9" ht="42" customHeight="1">
      <c r="A23" s="28"/>
      <c r="B23" s="29"/>
      <c r="C23" s="148" t="s">
        <v>129</v>
      </c>
      <c r="D23" s="149"/>
      <c r="E23" s="150"/>
      <c r="F23" s="39" t="s">
        <v>53</v>
      </c>
      <c r="G23" s="73">
        <f>'MRS(input)'!F8</f>
        <v>0</v>
      </c>
      <c r="H23" s="48" t="s">
        <v>36</v>
      </c>
      <c r="I23" s="34" t="s">
        <v>113</v>
      </c>
    </row>
    <row r="24" spans="1:9" ht="18.75" customHeight="1">
      <c r="A24" s="28"/>
      <c r="B24" s="29"/>
      <c r="C24" s="148" t="s">
        <v>121</v>
      </c>
      <c r="D24" s="149"/>
      <c r="E24" s="150"/>
      <c r="F24" s="39" t="s">
        <v>53</v>
      </c>
      <c r="G24" s="76">
        <f>'MRS(input)'!F19</f>
        <v>0.90300000000000002</v>
      </c>
      <c r="H24" s="47" t="s">
        <v>122</v>
      </c>
      <c r="I24" s="34" t="s">
        <v>123</v>
      </c>
    </row>
    <row r="25" spans="1:9" ht="40.5" customHeight="1">
      <c r="A25" s="28"/>
      <c r="B25" s="29"/>
      <c r="C25" s="148" t="s">
        <v>130</v>
      </c>
      <c r="D25" s="149"/>
      <c r="E25" s="150"/>
      <c r="F25" s="39" t="s">
        <v>59</v>
      </c>
      <c r="G25" s="74">
        <f>'MRS(input)'!F13</f>
        <v>0</v>
      </c>
      <c r="H25" s="49" t="s">
        <v>38</v>
      </c>
      <c r="I25" s="21" t="s">
        <v>131</v>
      </c>
    </row>
    <row r="26" spans="1:9" ht="18.75" customHeight="1">
      <c r="A26" s="28"/>
      <c r="B26" s="29"/>
      <c r="C26" s="148" t="s">
        <v>43</v>
      </c>
      <c r="D26" s="149"/>
      <c r="E26" s="150"/>
      <c r="F26" s="39" t="s">
        <v>59</v>
      </c>
      <c r="G26" s="75">
        <f>'MRS(input)'!F20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password="C7C3"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C12"/>
  <sheetViews>
    <sheetView showGridLines="0" view="pageBreakPreview" zoomScale="80" zoomScaleNormal="80" zoomScaleSheetLayoutView="80" workbookViewId="0"/>
  </sheetViews>
  <sheetFormatPr defaultRowHeight="13.5"/>
  <cols>
    <col min="1" max="1" width="3.625" style="89" customWidth="1"/>
    <col min="2" max="2" width="36.375" style="89" customWidth="1"/>
    <col min="3" max="3" width="49.125" style="89" customWidth="1"/>
    <col min="4" max="256" width="8.875" style="89"/>
    <col min="257" max="257" width="3.625" style="89" customWidth="1"/>
    <col min="258" max="258" width="36.375" style="89" customWidth="1"/>
    <col min="259" max="259" width="49.125" style="89" customWidth="1"/>
    <col min="260" max="512" width="8.875" style="89"/>
    <col min="513" max="513" width="3.625" style="89" customWidth="1"/>
    <col min="514" max="514" width="36.375" style="89" customWidth="1"/>
    <col min="515" max="515" width="49.125" style="89" customWidth="1"/>
    <col min="516" max="768" width="8.875" style="89"/>
    <col min="769" max="769" width="3.625" style="89" customWidth="1"/>
    <col min="770" max="770" width="36.375" style="89" customWidth="1"/>
    <col min="771" max="771" width="49.125" style="89" customWidth="1"/>
    <col min="772" max="1024" width="8.875" style="89"/>
    <col min="1025" max="1025" width="3.625" style="89" customWidth="1"/>
    <col min="1026" max="1026" width="36.375" style="89" customWidth="1"/>
    <col min="1027" max="1027" width="49.125" style="89" customWidth="1"/>
    <col min="1028" max="1280" width="8.875" style="89"/>
    <col min="1281" max="1281" width="3.625" style="89" customWidth="1"/>
    <col min="1282" max="1282" width="36.375" style="89" customWidth="1"/>
    <col min="1283" max="1283" width="49.125" style="89" customWidth="1"/>
    <col min="1284" max="1536" width="8.875" style="89"/>
    <col min="1537" max="1537" width="3.625" style="89" customWidth="1"/>
    <col min="1538" max="1538" width="36.375" style="89" customWidth="1"/>
    <col min="1539" max="1539" width="49.125" style="89" customWidth="1"/>
    <col min="1540" max="1792" width="8.875" style="89"/>
    <col min="1793" max="1793" width="3.625" style="89" customWidth="1"/>
    <col min="1794" max="1794" width="36.375" style="89" customWidth="1"/>
    <col min="1795" max="1795" width="49.125" style="89" customWidth="1"/>
    <col min="1796" max="2048" width="8.875" style="89"/>
    <col min="2049" max="2049" width="3.625" style="89" customWidth="1"/>
    <col min="2050" max="2050" width="36.375" style="89" customWidth="1"/>
    <col min="2051" max="2051" width="49.125" style="89" customWidth="1"/>
    <col min="2052" max="2304" width="8.875" style="89"/>
    <col min="2305" max="2305" width="3.625" style="89" customWidth="1"/>
    <col min="2306" max="2306" width="36.375" style="89" customWidth="1"/>
    <col min="2307" max="2307" width="49.125" style="89" customWidth="1"/>
    <col min="2308" max="2560" width="8.875" style="89"/>
    <col min="2561" max="2561" width="3.625" style="89" customWidth="1"/>
    <col min="2562" max="2562" width="36.375" style="89" customWidth="1"/>
    <col min="2563" max="2563" width="49.125" style="89" customWidth="1"/>
    <col min="2564" max="2816" width="8.875" style="89"/>
    <col min="2817" max="2817" width="3.625" style="89" customWidth="1"/>
    <col min="2818" max="2818" width="36.375" style="89" customWidth="1"/>
    <col min="2819" max="2819" width="49.125" style="89" customWidth="1"/>
    <col min="2820" max="3072" width="8.875" style="89"/>
    <col min="3073" max="3073" width="3.625" style="89" customWidth="1"/>
    <col min="3074" max="3074" width="36.375" style="89" customWidth="1"/>
    <col min="3075" max="3075" width="49.125" style="89" customWidth="1"/>
    <col min="3076" max="3328" width="8.875" style="89"/>
    <col min="3329" max="3329" width="3.625" style="89" customWidth="1"/>
    <col min="3330" max="3330" width="36.375" style="89" customWidth="1"/>
    <col min="3331" max="3331" width="49.125" style="89" customWidth="1"/>
    <col min="3332" max="3584" width="8.875" style="89"/>
    <col min="3585" max="3585" width="3.625" style="89" customWidth="1"/>
    <col min="3586" max="3586" width="36.375" style="89" customWidth="1"/>
    <col min="3587" max="3587" width="49.125" style="89" customWidth="1"/>
    <col min="3588" max="3840" width="8.875" style="89"/>
    <col min="3841" max="3841" width="3.625" style="89" customWidth="1"/>
    <col min="3842" max="3842" width="36.375" style="89" customWidth="1"/>
    <col min="3843" max="3843" width="49.125" style="89" customWidth="1"/>
    <col min="3844" max="4096" width="8.875" style="89"/>
    <col min="4097" max="4097" width="3.625" style="89" customWidth="1"/>
    <col min="4098" max="4098" width="36.375" style="89" customWidth="1"/>
    <col min="4099" max="4099" width="49.125" style="89" customWidth="1"/>
    <col min="4100" max="4352" width="8.875" style="89"/>
    <col min="4353" max="4353" width="3.625" style="89" customWidth="1"/>
    <col min="4354" max="4354" width="36.375" style="89" customWidth="1"/>
    <col min="4355" max="4355" width="49.125" style="89" customWidth="1"/>
    <col min="4356" max="4608" width="8.875" style="89"/>
    <col min="4609" max="4609" width="3.625" style="89" customWidth="1"/>
    <col min="4610" max="4610" width="36.375" style="89" customWidth="1"/>
    <col min="4611" max="4611" width="49.125" style="89" customWidth="1"/>
    <col min="4612" max="4864" width="8.875" style="89"/>
    <col min="4865" max="4865" width="3.625" style="89" customWidth="1"/>
    <col min="4866" max="4866" width="36.375" style="89" customWidth="1"/>
    <col min="4867" max="4867" width="49.125" style="89" customWidth="1"/>
    <col min="4868" max="5120" width="8.875" style="89"/>
    <col min="5121" max="5121" width="3.625" style="89" customWidth="1"/>
    <col min="5122" max="5122" width="36.375" style="89" customWidth="1"/>
    <col min="5123" max="5123" width="49.125" style="89" customWidth="1"/>
    <col min="5124" max="5376" width="8.875" style="89"/>
    <col min="5377" max="5377" width="3.625" style="89" customWidth="1"/>
    <col min="5378" max="5378" width="36.375" style="89" customWidth="1"/>
    <col min="5379" max="5379" width="49.125" style="89" customWidth="1"/>
    <col min="5380" max="5632" width="8.875" style="89"/>
    <col min="5633" max="5633" width="3.625" style="89" customWidth="1"/>
    <col min="5634" max="5634" width="36.375" style="89" customWidth="1"/>
    <col min="5635" max="5635" width="49.125" style="89" customWidth="1"/>
    <col min="5636" max="5888" width="8.875" style="89"/>
    <col min="5889" max="5889" width="3.625" style="89" customWidth="1"/>
    <col min="5890" max="5890" width="36.375" style="89" customWidth="1"/>
    <col min="5891" max="5891" width="49.125" style="89" customWidth="1"/>
    <col min="5892" max="6144" width="8.875" style="89"/>
    <col min="6145" max="6145" width="3.625" style="89" customWidth="1"/>
    <col min="6146" max="6146" width="36.375" style="89" customWidth="1"/>
    <col min="6147" max="6147" width="49.125" style="89" customWidth="1"/>
    <col min="6148" max="6400" width="8.875" style="89"/>
    <col min="6401" max="6401" width="3.625" style="89" customWidth="1"/>
    <col min="6402" max="6402" width="36.375" style="89" customWidth="1"/>
    <col min="6403" max="6403" width="49.125" style="89" customWidth="1"/>
    <col min="6404" max="6656" width="8.875" style="89"/>
    <col min="6657" max="6657" width="3.625" style="89" customWidth="1"/>
    <col min="6658" max="6658" width="36.375" style="89" customWidth="1"/>
    <col min="6659" max="6659" width="49.125" style="89" customWidth="1"/>
    <col min="6660" max="6912" width="8.875" style="89"/>
    <col min="6913" max="6913" width="3.625" style="89" customWidth="1"/>
    <col min="6914" max="6914" width="36.375" style="89" customWidth="1"/>
    <col min="6915" max="6915" width="49.125" style="89" customWidth="1"/>
    <col min="6916" max="7168" width="8.875" style="89"/>
    <col min="7169" max="7169" width="3.625" style="89" customWidth="1"/>
    <col min="7170" max="7170" width="36.375" style="89" customWidth="1"/>
    <col min="7171" max="7171" width="49.125" style="89" customWidth="1"/>
    <col min="7172" max="7424" width="8.875" style="89"/>
    <col min="7425" max="7425" width="3.625" style="89" customWidth="1"/>
    <col min="7426" max="7426" width="36.375" style="89" customWidth="1"/>
    <col min="7427" max="7427" width="49.125" style="89" customWidth="1"/>
    <col min="7428" max="7680" width="8.875" style="89"/>
    <col min="7681" max="7681" width="3.625" style="89" customWidth="1"/>
    <col min="7682" max="7682" width="36.375" style="89" customWidth="1"/>
    <col min="7683" max="7683" width="49.125" style="89" customWidth="1"/>
    <col min="7684" max="7936" width="8.875" style="89"/>
    <col min="7937" max="7937" width="3.625" style="89" customWidth="1"/>
    <col min="7938" max="7938" width="36.375" style="89" customWidth="1"/>
    <col min="7939" max="7939" width="49.125" style="89" customWidth="1"/>
    <col min="7940" max="8192" width="8.875" style="89"/>
    <col min="8193" max="8193" width="3.625" style="89" customWidth="1"/>
    <col min="8194" max="8194" width="36.375" style="89" customWidth="1"/>
    <col min="8195" max="8195" width="49.125" style="89" customWidth="1"/>
    <col min="8196" max="8448" width="8.875" style="89"/>
    <col min="8449" max="8449" width="3.625" style="89" customWidth="1"/>
    <col min="8450" max="8450" width="36.375" style="89" customWidth="1"/>
    <col min="8451" max="8451" width="49.125" style="89" customWidth="1"/>
    <col min="8452" max="8704" width="8.875" style="89"/>
    <col min="8705" max="8705" width="3.625" style="89" customWidth="1"/>
    <col min="8706" max="8706" width="36.375" style="89" customWidth="1"/>
    <col min="8707" max="8707" width="49.125" style="89" customWidth="1"/>
    <col min="8708" max="8960" width="8.875" style="89"/>
    <col min="8961" max="8961" width="3.625" style="89" customWidth="1"/>
    <col min="8962" max="8962" width="36.375" style="89" customWidth="1"/>
    <col min="8963" max="8963" width="49.125" style="89" customWidth="1"/>
    <col min="8964" max="9216" width="8.875" style="89"/>
    <col min="9217" max="9217" width="3.625" style="89" customWidth="1"/>
    <col min="9218" max="9218" width="36.375" style="89" customWidth="1"/>
    <col min="9219" max="9219" width="49.125" style="89" customWidth="1"/>
    <col min="9220" max="9472" width="8.875" style="89"/>
    <col min="9473" max="9473" width="3.625" style="89" customWidth="1"/>
    <col min="9474" max="9474" width="36.375" style="89" customWidth="1"/>
    <col min="9475" max="9475" width="49.125" style="89" customWidth="1"/>
    <col min="9476" max="9728" width="8.875" style="89"/>
    <col min="9729" max="9729" width="3.625" style="89" customWidth="1"/>
    <col min="9730" max="9730" width="36.375" style="89" customWidth="1"/>
    <col min="9731" max="9731" width="49.125" style="89" customWidth="1"/>
    <col min="9732" max="9984" width="8.875" style="89"/>
    <col min="9985" max="9985" width="3.625" style="89" customWidth="1"/>
    <col min="9986" max="9986" width="36.375" style="89" customWidth="1"/>
    <col min="9987" max="9987" width="49.125" style="89" customWidth="1"/>
    <col min="9988" max="10240" width="8.875" style="89"/>
    <col min="10241" max="10241" width="3.625" style="89" customWidth="1"/>
    <col min="10242" max="10242" width="36.375" style="89" customWidth="1"/>
    <col min="10243" max="10243" width="49.125" style="89" customWidth="1"/>
    <col min="10244" max="10496" width="8.875" style="89"/>
    <col min="10497" max="10497" width="3.625" style="89" customWidth="1"/>
    <col min="10498" max="10498" width="36.375" style="89" customWidth="1"/>
    <col min="10499" max="10499" width="49.125" style="89" customWidth="1"/>
    <col min="10500" max="10752" width="8.875" style="89"/>
    <col min="10753" max="10753" width="3.625" style="89" customWidth="1"/>
    <col min="10754" max="10754" width="36.375" style="89" customWidth="1"/>
    <col min="10755" max="10755" width="49.125" style="89" customWidth="1"/>
    <col min="10756" max="11008" width="8.875" style="89"/>
    <col min="11009" max="11009" width="3.625" style="89" customWidth="1"/>
    <col min="11010" max="11010" width="36.375" style="89" customWidth="1"/>
    <col min="11011" max="11011" width="49.125" style="89" customWidth="1"/>
    <col min="11012" max="11264" width="8.875" style="89"/>
    <col min="11265" max="11265" width="3.625" style="89" customWidth="1"/>
    <col min="11266" max="11266" width="36.375" style="89" customWidth="1"/>
    <col min="11267" max="11267" width="49.125" style="89" customWidth="1"/>
    <col min="11268" max="11520" width="8.875" style="89"/>
    <col min="11521" max="11521" width="3.625" style="89" customWidth="1"/>
    <col min="11522" max="11522" width="36.375" style="89" customWidth="1"/>
    <col min="11523" max="11523" width="49.125" style="89" customWidth="1"/>
    <col min="11524" max="11776" width="8.875" style="89"/>
    <col min="11777" max="11777" width="3.625" style="89" customWidth="1"/>
    <col min="11778" max="11778" width="36.375" style="89" customWidth="1"/>
    <col min="11779" max="11779" width="49.125" style="89" customWidth="1"/>
    <col min="11780" max="12032" width="8.875" style="89"/>
    <col min="12033" max="12033" width="3.625" style="89" customWidth="1"/>
    <col min="12034" max="12034" width="36.375" style="89" customWidth="1"/>
    <col min="12035" max="12035" width="49.125" style="89" customWidth="1"/>
    <col min="12036" max="12288" width="8.875" style="89"/>
    <col min="12289" max="12289" width="3.625" style="89" customWidth="1"/>
    <col min="12290" max="12290" width="36.375" style="89" customWidth="1"/>
    <col min="12291" max="12291" width="49.125" style="89" customWidth="1"/>
    <col min="12292" max="12544" width="8.875" style="89"/>
    <col min="12545" max="12545" width="3.625" style="89" customWidth="1"/>
    <col min="12546" max="12546" width="36.375" style="89" customWidth="1"/>
    <col min="12547" max="12547" width="49.125" style="89" customWidth="1"/>
    <col min="12548" max="12800" width="8.875" style="89"/>
    <col min="12801" max="12801" width="3.625" style="89" customWidth="1"/>
    <col min="12802" max="12802" width="36.375" style="89" customWidth="1"/>
    <col min="12803" max="12803" width="49.125" style="89" customWidth="1"/>
    <col min="12804" max="13056" width="8.875" style="89"/>
    <col min="13057" max="13057" width="3.625" style="89" customWidth="1"/>
    <col min="13058" max="13058" width="36.375" style="89" customWidth="1"/>
    <col min="13059" max="13059" width="49.125" style="89" customWidth="1"/>
    <col min="13060" max="13312" width="8.875" style="89"/>
    <col min="13313" max="13313" width="3.625" style="89" customWidth="1"/>
    <col min="13314" max="13314" width="36.375" style="89" customWidth="1"/>
    <col min="13315" max="13315" width="49.125" style="89" customWidth="1"/>
    <col min="13316" max="13568" width="8.875" style="89"/>
    <col min="13569" max="13569" width="3.625" style="89" customWidth="1"/>
    <col min="13570" max="13570" width="36.375" style="89" customWidth="1"/>
    <col min="13571" max="13571" width="49.125" style="89" customWidth="1"/>
    <col min="13572" max="13824" width="8.875" style="89"/>
    <col min="13825" max="13825" width="3.625" style="89" customWidth="1"/>
    <col min="13826" max="13826" width="36.375" style="89" customWidth="1"/>
    <col min="13827" max="13827" width="49.125" style="89" customWidth="1"/>
    <col min="13828" max="14080" width="8.875" style="89"/>
    <col min="14081" max="14081" width="3.625" style="89" customWidth="1"/>
    <col min="14082" max="14082" width="36.375" style="89" customWidth="1"/>
    <col min="14083" max="14083" width="49.125" style="89" customWidth="1"/>
    <col min="14084" max="14336" width="8.875" style="89"/>
    <col min="14337" max="14337" width="3.625" style="89" customWidth="1"/>
    <col min="14338" max="14338" width="36.375" style="89" customWidth="1"/>
    <col min="14339" max="14339" width="49.125" style="89" customWidth="1"/>
    <col min="14340" max="14592" width="8.875" style="89"/>
    <col min="14593" max="14593" width="3.625" style="89" customWidth="1"/>
    <col min="14594" max="14594" width="36.375" style="89" customWidth="1"/>
    <col min="14595" max="14595" width="49.125" style="89" customWidth="1"/>
    <col min="14596" max="14848" width="8.875" style="89"/>
    <col min="14849" max="14849" width="3.625" style="89" customWidth="1"/>
    <col min="14850" max="14850" width="36.375" style="89" customWidth="1"/>
    <col min="14851" max="14851" width="49.125" style="89" customWidth="1"/>
    <col min="14852" max="15104" width="8.875" style="89"/>
    <col min="15105" max="15105" width="3.625" style="89" customWidth="1"/>
    <col min="15106" max="15106" width="36.375" style="89" customWidth="1"/>
    <col min="15107" max="15107" width="49.125" style="89" customWidth="1"/>
    <col min="15108" max="15360" width="8.875" style="89"/>
    <col min="15361" max="15361" width="3.625" style="89" customWidth="1"/>
    <col min="15362" max="15362" width="36.375" style="89" customWidth="1"/>
    <col min="15363" max="15363" width="49.125" style="89" customWidth="1"/>
    <col min="15364" max="15616" width="8.875" style="89"/>
    <col min="15617" max="15617" width="3.625" style="89" customWidth="1"/>
    <col min="15618" max="15618" width="36.375" style="89" customWidth="1"/>
    <col min="15619" max="15619" width="49.125" style="89" customWidth="1"/>
    <col min="15620" max="15872" width="8.875" style="89"/>
    <col min="15873" max="15873" width="3.625" style="89" customWidth="1"/>
    <col min="15874" max="15874" width="36.375" style="89" customWidth="1"/>
    <col min="15875" max="15875" width="49.125" style="89" customWidth="1"/>
    <col min="15876" max="16128" width="8.875" style="89"/>
    <col min="16129" max="16129" width="3.625" style="89" customWidth="1"/>
    <col min="16130" max="16130" width="36.375" style="89" customWidth="1"/>
    <col min="16131" max="16131" width="49.125" style="89" customWidth="1"/>
    <col min="16132" max="16384" width="8.875" style="89"/>
  </cols>
  <sheetData>
    <row r="1" spans="1:3" ht="18" customHeight="1">
      <c r="C1" s="90" t="str">
        <f>'MPS(input)_1.Pulau Putri'!K1</f>
        <v>Monitoring Spreadsheet: JCM_ID_AM014_ver01.0</v>
      </c>
    </row>
    <row r="2" spans="1:3" ht="18" customHeight="1">
      <c r="C2" s="90" t="str">
        <f>'MPS(input)_1.Pulau Putri'!K2</f>
        <v>Reference Number: ID016</v>
      </c>
    </row>
    <row r="3" spans="1:3" ht="24" customHeight="1">
      <c r="A3" s="159" t="s">
        <v>144</v>
      </c>
      <c r="B3" s="159"/>
      <c r="C3" s="159"/>
    </row>
    <row r="5" spans="1:3" ht="21" customHeight="1">
      <c r="B5" s="91" t="s">
        <v>145</v>
      </c>
      <c r="C5" s="91" t="s">
        <v>146</v>
      </c>
    </row>
    <row r="6" spans="1:3" ht="54" customHeight="1">
      <c r="B6" s="134" t="s">
        <v>193</v>
      </c>
      <c r="C6" s="134" t="s">
        <v>199</v>
      </c>
    </row>
    <row r="7" spans="1:3" ht="54" customHeight="1">
      <c r="B7" s="134" t="s">
        <v>194</v>
      </c>
      <c r="C7" s="134" t="s">
        <v>203</v>
      </c>
    </row>
    <row r="8" spans="1:3" ht="54" customHeight="1">
      <c r="B8" s="134" t="s">
        <v>195</v>
      </c>
      <c r="C8" s="134" t="s">
        <v>196</v>
      </c>
    </row>
    <row r="9" spans="1:3" ht="54" customHeight="1">
      <c r="B9" s="134" t="s">
        <v>197</v>
      </c>
      <c r="C9" s="134" t="s">
        <v>200</v>
      </c>
    </row>
    <row r="10" spans="1:3" ht="54" customHeight="1">
      <c r="B10" s="134" t="s">
        <v>198</v>
      </c>
      <c r="C10" s="134" t="s">
        <v>201</v>
      </c>
    </row>
    <row r="11" spans="1:3" ht="54" customHeight="1">
      <c r="B11" s="92"/>
      <c r="C11" s="92"/>
    </row>
    <row r="12" spans="1:3" ht="54" customHeight="1">
      <c r="B12" s="92"/>
      <c r="C12" s="92"/>
    </row>
  </sheetData>
  <sheetProtection password="C7C3" sheet="1" objects="1" scenarios="1" formatCells="0" formatRows="0" insertRows="0"/>
  <mergeCells count="1">
    <mergeCell ref="A3:C3"/>
  </mergeCells>
  <phoneticPr fontId="24"/>
  <pageMargins left="0.70866141732283472" right="0.70866141732283472" top="0.74803149606299213" bottom="0.74803149606299213" header="0.31496062992125984" footer="0.31496062992125984"/>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pageSetUpPr fitToPage="1"/>
  </sheetPr>
  <dimension ref="A1:K31"/>
  <sheetViews>
    <sheetView showGridLines="0" view="pageBreakPreview" zoomScale="60" zoomScaleNormal="80" workbookViewId="0"/>
  </sheetViews>
  <sheetFormatPr defaultColWidth="9" defaultRowHeight="14.25"/>
  <cols>
    <col min="1" max="1" width="2.625" style="1" customWidth="1"/>
    <col min="2" max="2" width="11.75" style="1" customWidth="1"/>
    <col min="3" max="3" width="13.625" style="1" customWidth="1"/>
    <col min="4" max="4" width="21.625" style="1" customWidth="1"/>
    <col min="5" max="6" width="10.625" style="1" customWidth="1"/>
    <col min="7" max="7" width="11.625" style="1" customWidth="1"/>
    <col min="8" max="8" width="10.25" style="1" customWidth="1"/>
    <col min="9" max="9" width="63.5" style="1" customWidth="1"/>
    <col min="10" max="10" width="12.625" style="1" customWidth="1"/>
    <col min="11" max="11" width="11.5" style="1" customWidth="1"/>
    <col min="12" max="16384" width="9" style="1"/>
  </cols>
  <sheetData>
    <row r="1" spans="1:11" ht="18" customHeight="1">
      <c r="K1" s="57" t="s">
        <v>71</v>
      </c>
    </row>
    <row r="2" spans="1:11" ht="18" customHeight="1">
      <c r="K2" s="12" t="str">
        <f>'MPS(input)_1.Pulau Putri'!K2</f>
        <v>Reference Number: ID016</v>
      </c>
    </row>
    <row r="3" spans="1:11" ht="27.75" customHeight="1">
      <c r="A3" s="102" t="s">
        <v>69</v>
      </c>
      <c r="B3" s="13"/>
      <c r="C3" s="13"/>
      <c r="D3" s="13"/>
      <c r="E3" s="13"/>
      <c r="F3" s="13"/>
      <c r="G3" s="13"/>
      <c r="H3" s="13"/>
      <c r="I3" s="13"/>
      <c r="J3" s="13"/>
      <c r="K3" s="14"/>
    </row>
    <row r="5" spans="1:11" ht="15" customHeight="1">
      <c r="A5" s="6" t="s">
        <v>72</v>
      </c>
      <c r="B5" s="6"/>
    </row>
    <row r="6" spans="1:11" ht="15" customHeight="1">
      <c r="A6" s="6"/>
      <c r="B6" s="58" t="s">
        <v>10</v>
      </c>
      <c r="C6" s="59" t="s">
        <v>11</v>
      </c>
      <c r="D6" s="100" t="s">
        <v>12</v>
      </c>
      <c r="E6" s="100" t="s">
        <v>13</v>
      </c>
      <c r="F6" s="100" t="s">
        <v>14</v>
      </c>
      <c r="G6" s="100" t="s">
        <v>15</v>
      </c>
      <c r="H6" s="100" t="s">
        <v>16</v>
      </c>
      <c r="I6" s="100" t="s">
        <v>17</v>
      </c>
      <c r="J6" s="100" t="s">
        <v>18</v>
      </c>
      <c r="K6" s="100" t="s">
        <v>19</v>
      </c>
    </row>
    <row r="7" spans="1:11" s="10" customFormat="1" ht="30" customHeight="1">
      <c r="B7" s="58" t="s">
        <v>20</v>
      </c>
      <c r="C7" s="59" t="s">
        <v>21</v>
      </c>
      <c r="D7" s="100" t="s">
        <v>22</v>
      </c>
      <c r="E7" s="100" t="s">
        <v>23</v>
      </c>
      <c r="F7" s="100" t="s">
        <v>24</v>
      </c>
      <c r="G7" s="100" t="s">
        <v>25</v>
      </c>
      <c r="H7" s="100" t="s">
        <v>26</v>
      </c>
      <c r="I7" s="100" t="s">
        <v>27</v>
      </c>
      <c r="J7" s="100" t="s">
        <v>28</v>
      </c>
      <c r="K7" s="100" t="s">
        <v>29</v>
      </c>
    </row>
    <row r="8" spans="1:11" ht="127.15" customHeight="1">
      <c r="B8" s="54" t="s">
        <v>33</v>
      </c>
      <c r="C8" s="53" t="s">
        <v>73</v>
      </c>
      <c r="D8" s="101" t="s">
        <v>74</v>
      </c>
      <c r="E8" s="80">
        <v>0</v>
      </c>
      <c r="F8" s="51" t="s">
        <v>36</v>
      </c>
      <c r="G8" s="81" t="s">
        <v>32</v>
      </c>
      <c r="H8" s="81" t="s">
        <v>40</v>
      </c>
      <c r="I8" s="82" t="s">
        <v>209</v>
      </c>
      <c r="J8" s="81" t="s">
        <v>41</v>
      </c>
      <c r="K8" s="83" t="s">
        <v>50</v>
      </c>
    </row>
    <row r="9" spans="1:11" ht="150" customHeight="1">
      <c r="B9" s="54" t="s">
        <v>34</v>
      </c>
      <c r="C9" s="53" t="s">
        <v>75</v>
      </c>
      <c r="D9" s="101" t="s">
        <v>76</v>
      </c>
      <c r="E9" s="109">
        <v>44.4</v>
      </c>
      <c r="F9" s="51" t="s">
        <v>36</v>
      </c>
      <c r="G9" s="81" t="s">
        <v>32</v>
      </c>
      <c r="H9" s="81" t="s">
        <v>40</v>
      </c>
      <c r="I9" s="84" t="s">
        <v>210</v>
      </c>
      <c r="J9" s="81" t="s">
        <v>41</v>
      </c>
      <c r="K9" s="83" t="s">
        <v>50</v>
      </c>
    </row>
    <row r="10" spans="1:11" ht="150" customHeight="1">
      <c r="B10" s="54" t="s">
        <v>35</v>
      </c>
      <c r="C10" s="53" t="s">
        <v>77</v>
      </c>
      <c r="D10" s="101" t="s">
        <v>78</v>
      </c>
      <c r="E10" s="110">
        <v>0.62760000000000005</v>
      </c>
      <c r="F10" s="51" t="s">
        <v>36</v>
      </c>
      <c r="G10" s="85" t="s">
        <v>32</v>
      </c>
      <c r="H10" s="81" t="s">
        <v>40</v>
      </c>
      <c r="I10" s="84" t="s">
        <v>211</v>
      </c>
      <c r="J10" s="81" t="s">
        <v>41</v>
      </c>
      <c r="K10" s="83" t="s">
        <v>50</v>
      </c>
    </row>
    <row r="11" spans="1:11" ht="126" customHeight="1">
      <c r="A11" s="5"/>
      <c r="B11" s="54" t="s">
        <v>63</v>
      </c>
      <c r="C11" s="53" t="s">
        <v>79</v>
      </c>
      <c r="D11" s="101" t="s">
        <v>80</v>
      </c>
      <c r="E11" s="80">
        <v>0</v>
      </c>
      <c r="F11" s="51" t="s">
        <v>37</v>
      </c>
      <c r="G11" s="85" t="s">
        <v>32</v>
      </c>
      <c r="H11" s="81" t="s">
        <v>40</v>
      </c>
      <c r="I11" s="81" t="s">
        <v>205</v>
      </c>
      <c r="J11" s="81" t="s">
        <v>41</v>
      </c>
      <c r="K11" s="83" t="s">
        <v>50</v>
      </c>
    </row>
    <row r="12" spans="1:11" ht="187.15" customHeight="1">
      <c r="A12" s="5"/>
      <c r="B12" s="54" t="s">
        <v>64</v>
      </c>
      <c r="C12" s="53" t="s">
        <v>81</v>
      </c>
      <c r="D12" s="101" t="s">
        <v>82</v>
      </c>
      <c r="E12" s="80">
        <v>8760</v>
      </c>
      <c r="F12" s="51" t="s">
        <v>37</v>
      </c>
      <c r="G12" s="85" t="s">
        <v>32</v>
      </c>
      <c r="H12" s="81" t="s">
        <v>40</v>
      </c>
      <c r="I12" s="81" t="s">
        <v>206</v>
      </c>
      <c r="J12" s="81" t="s">
        <v>61</v>
      </c>
      <c r="K12" s="83" t="s">
        <v>50</v>
      </c>
    </row>
    <row r="13" spans="1:11" ht="206.45" customHeight="1">
      <c r="A13" s="5"/>
      <c r="B13" s="54" t="s">
        <v>62</v>
      </c>
      <c r="C13" s="53" t="s">
        <v>84</v>
      </c>
      <c r="D13" s="101" t="s">
        <v>85</v>
      </c>
      <c r="E13" s="80">
        <v>14250.4</v>
      </c>
      <c r="F13" s="51" t="s">
        <v>38</v>
      </c>
      <c r="G13" s="85" t="s">
        <v>32</v>
      </c>
      <c r="H13" s="81" t="s">
        <v>40</v>
      </c>
      <c r="I13" s="86" t="s">
        <v>207</v>
      </c>
      <c r="J13" s="81" t="s">
        <v>208</v>
      </c>
      <c r="K13" s="83" t="s">
        <v>50</v>
      </c>
    </row>
    <row r="14" spans="1:11" ht="8.25" customHeight="1"/>
    <row r="15" spans="1:11" ht="15" customHeight="1">
      <c r="A15" s="6" t="s">
        <v>87</v>
      </c>
    </row>
    <row r="16" spans="1:11" ht="15" customHeight="1">
      <c r="B16" s="100" t="s">
        <v>10</v>
      </c>
      <c r="C16" s="136" t="s">
        <v>11</v>
      </c>
      <c r="D16" s="136"/>
      <c r="E16" s="100" t="s">
        <v>12</v>
      </c>
      <c r="F16" s="100" t="s">
        <v>13</v>
      </c>
      <c r="G16" s="136" t="s">
        <v>14</v>
      </c>
      <c r="H16" s="136"/>
      <c r="I16" s="136"/>
      <c r="J16" s="136" t="s">
        <v>15</v>
      </c>
      <c r="K16" s="136"/>
    </row>
    <row r="17" spans="1:11" ht="30" customHeight="1">
      <c r="B17" s="100" t="s">
        <v>21</v>
      </c>
      <c r="C17" s="136" t="s">
        <v>22</v>
      </c>
      <c r="D17" s="136"/>
      <c r="E17" s="100" t="s">
        <v>23</v>
      </c>
      <c r="F17" s="100" t="s">
        <v>24</v>
      </c>
      <c r="G17" s="136" t="s">
        <v>26</v>
      </c>
      <c r="H17" s="136"/>
      <c r="I17" s="136"/>
      <c r="J17" s="136" t="s">
        <v>29</v>
      </c>
      <c r="K17" s="136"/>
    </row>
    <row r="18" spans="1:11" ht="86.45" customHeight="1">
      <c r="B18" s="61" t="s">
        <v>88</v>
      </c>
      <c r="C18" s="146" t="s">
        <v>89</v>
      </c>
      <c r="D18" s="147"/>
      <c r="E18" s="104">
        <v>2.0099999999999998</v>
      </c>
      <c r="F18" s="51" t="s">
        <v>44</v>
      </c>
      <c r="G18" s="137" t="s">
        <v>67</v>
      </c>
      <c r="H18" s="137"/>
      <c r="I18" s="137"/>
      <c r="J18" s="138" t="s">
        <v>50</v>
      </c>
      <c r="K18" s="138"/>
    </row>
    <row r="19" spans="1:11" ht="79.150000000000006" customHeight="1">
      <c r="B19" s="51" t="s">
        <v>90</v>
      </c>
      <c r="C19" s="145" t="s">
        <v>91</v>
      </c>
      <c r="D19" s="145"/>
      <c r="E19" s="104">
        <v>1.512</v>
      </c>
      <c r="F19" s="51" t="s">
        <v>92</v>
      </c>
      <c r="G19" s="137" t="s">
        <v>47</v>
      </c>
      <c r="H19" s="137"/>
      <c r="I19" s="137"/>
      <c r="J19" s="138" t="s">
        <v>50</v>
      </c>
      <c r="K19" s="138"/>
    </row>
    <row r="20" spans="1:11" ht="48" customHeight="1">
      <c r="B20" s="51" t="s">
        <v>93</v>
      </c>
      <c r="C20" s="145" t="s">
        <v>43</v>
      </c>
      <c r="D20" s="145"/>
      <c r="E20" s="105">
        <v>0.81499999999999995</v>
      </c>
      <c r="F20" s="51" t="s">
        <v>45</v>
      </c>
      <c r="G20" s="137" t="s">
        <v>66</v>
      </c>
      <c r="H20" s="137"/>
      <c r="I20" s="137"/>
      <c r="J20" s="138" t="s">
        <v>50</v>
      </c>
      <c r="K20" s="138"/>
    </row>
    <row r="21" spans="1:11" ht="39" customHeight="1">
      <c r="B21" s="51" t="s">
        <v>94</v>
      </c>
      <c r="C21" s="145" t="s">
        <v>42</v>
      </c>
      <c r="D21" s="145"/>
      <c r="E21" s="88">
        <v>41.4</v>
      </c>
      <c r="F21" s="51" t="s">
        <v>46</v>
      </c>
      <c r="G21" s="137" t="s">
        <v>48</v>
      </c>
      <c r="H21" s="137"/>
      <c r="I21" s="137"/>
      <c r="J21" s="138" t="s">
        <v>50</v>
      </c>
      <c r="K21" s="138"/>
    </row>
    <row r="22" spans="1:11" ht="54.6" customHeight="1">
      <c r="B22" s="51" t="s">
        <v>95</v>
      </c>
      <c r="C22" s="145" t="s">
        <v>96</v>
      </c>
      <c r="D22" s="145"/>
      <c r="E22" s="87">
        <v>72600</v>
      </c>
      <c r="F22" s="51" t="s">
        <v>97</v>
      </c>
      <c r="G22" s="137" t="s">
        <v>49</v>
      </c>
      <c r="H22" s="137"/>
      <c r="I22" s="137"/>
      <c r="J22" s="138" t="s">
        <v>50</v>
      </c>
      <c r="K22" s="138"/>
    </row>
    <row r="23" spans="1:11" ht="6.75" customHeight="1"/>
    <row r="24" spans="1:11" ht="17.25" customHeight="1">
      <c r="A24" s="4" t="s">
        <v>98</v>
      </c>
      <c r="B24" s="4"/>
    </row>
    <row r="25" spans="1:11" ht="17.25" customHeight="1" thickBot="1">
      <c r="B25" s="142" t="s">
        <v>99</v>
      </c>
      <c r="C25" s="142"/>
      <c r="D25" s="62" t="s">
        <v>24</v>
      </c>
    </row>
    <row r="26" spans="1:11" ht="19.5" thickBot="1">
      <c r="B26" s="143">
        <f>ROUNDDOWN('MPS(calc_process)_3.Gunung Kram'!G6, 0)</f>
        <v>8</v>
      </c>
      <c r="C26" s="144"/>
      <c r="D26" s="63" t="s">
        <v>100</v>
      </c>
    </row>
    <row r="27" spans="1:11" ht="20.100000000000001" customHeight="1">
      <c r="B27" s="5"/>
      <c r="C27" s="5"/>
      <c r="F27" s="11"/>
      <c r="G27" s="11"/>
    </row>
    <row r="28" spans="1:11" ht="15" customHeight="1">
      <c r="A28" s="6" t="s">
        <v>9</v>
      </c>
    </row>
    <row r="29" spans="1:11" ht="15" customHeight="1">
      <c r="B29" s="64" t="s">
        <v>31</v>
      </c>
      <c r="C29" s="139" t="s">
        <v>134</v>
      </c>
      <c r="D29" s="140"/>
      <c r="E29" s="140"/>
      <c r="F29" s="140"/>
      <c r="G29" s="140"/>
      <c r="H29" s="140"/>
      <c r="I29" s="140"/>
      <c r="J29" s="141"/>
    </row>
    <row r="30" spans="1:11" ht="15" customHeight="1">
      <c r="B30" s="64" t="s">
        <v>30</v>
      </c>
      <c r="C30" s="139" t="s">
        <v>135</v>
      </c>
      <c r="D30" s="140"/>
      <c r="E30" s="140"/>
      <c r="F30" s="140"/>
      <c r="G30" s="140"/>
      <c r="H30" s="140"/>
      <c r="I30" s="140"/>
      <c r="J30" s="141"/>
    </row>
    <row r="31" spans="1:11" ht="15" customHeight="1">
      <c r="B31" s="64" t="s">
        <v>32</v>
      </c>
      <c r="C31" s="139" t="s">
        <v>136</v>
      </c>
      <c r="D31" s="140"/>
      <c r="E31" s="140"/>
      <c r="F31" s="140"/>
      <c r="G31" s="140"/>
      <c r="H31" s="140"/>
      <c r="I31" s="140"/>
      <c r="J31" s="141"/>
    </row>
  </sheetData>
  <sheetProtection algorithmName="SHA-512" hashValue="4qiTQo9PChmzahUchimPnMhV1QVAkJ127bh3UslwkfYENxWttYqD4L6lbJoNUqEcOnjgp0lQVeDYC/qj04iHQQ==" saltValue="GKfnucIjeuiUDdHRUEOkNw==" spinCount="100000" sheet="1" objects="1" scenarios="1" formatCells="0" formatRows="0"/>
  <mergeCells count="26">
    <mergeCell ref="C16:D16"/>
    <mergeCell ref="G16:I16"/>
    <mergeCell ref="J16:K16"/>
    <mergeCell ref="C17:D17"/>
    <mergeCell ref="G17:I17"/>
    <mergeCell ref="J17:K17"/>
    <mergeCell ref="C18:D18"/>
    <mergeCell ref="G18:I18"/>
    <mergeCell ref="J18:K18"/>
    <mergeCell ref="C19:D19"/>
    <mergeCell ref="G19:I19"/>
    <mergeCell ref="J19:K19"/>
    <mergeCell ref="C20:D20"/>
    <mergeCell ref="G20:I20"/>
    <mergeCell ref="J20:K20"/>
    <mergeCell ref="C21:D21"/>
    <mergeCell ref="G21:I21"/>
    <mergeCell ref="J21:K21"/>
    <mergeCell ref="C30:J30"/>
    <mergeCell ref="C31:J31"/>
    <mergeCell ref="C22:D22"/>
    <mergeCell ref="G22:I22"/>
    <mergeCell ref="J22:K22"/>
    <mergeCell ref="B25:C25"/>
    <mergeCell ref="B26:C26"/>
    <mergeCell ref="C29:J29"/>
  </mergeCells>
  <phoneticPr fontId="24"/>
  <pageMargins left="0.70866141732283472" right="0.70866141732283472" top="0.74803149606299213" bottom="0.74803149606299213" header="0.31496062992125984" footer="0.31496062992125984"/>
  <pageSetup paperSize="9" scale="74" fitToHeight="3"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3" tint="0.39997558519241921"/>
  </sheetPr>
  <dimension ref="A1:K31"/>
  <sheetViews>
    <sheetView showGridLines="0" view="pageBreakPreview" zoomScale="90" zoomScaleNormal="100" zoomScaleSheetLayoutView="90" workbookViewId="0"/>
  </sheetViews>
  <sheetFormatPr defaultColWidth="9" defaultRowHeight="14.25"/>
  <cols>
    <col min="1" max="4" width="3.625" style="1" customWidth="1"/>
    <col min="5" max="5" width="47.125" style="1" customWidth="1"/>
    <col min="6" max="7" width="12.625" style="1" customWidth="1"/>
    <col min="8" max="8" width="10.875" style="1" customWidth="1"/>
    <col min="9" max="9" width="11.625" style="7" customWidth="1"/>
    <col min="10" max="16384" width="9" style="1"/>
  </cols>
  <sheetData>
    <row r="1" spans="1:11" ht="18" customHeight="1">
      <c r="I1" s="12" t="str">
        <f>'MPS(input)_3.Gunung Kramaian'!K1</f>
        <v>Monitoring Spreadsheet: JCM_ID_AM014_ver01.0</v>
      </c>
    </row>
    <row r="2" spans="1:11" ht="18" customHeight="1">
      <c r="I2" s="12" t="str">
        <f>'MPS(input)_1.Pulau Putri'!K2</f>
        <v>Reference Number: ID016</v>
      </c>
    </row>
    <row r="3" spans="1:11" ht="27.75" customHeight="1">
      <c r="A3" s="151" t="s">
        <v>70</v>
      </c>
      <c r="B3" s="151"/>
      <c r="C3" s="151"/>
      <c r="D3" s="151"/>
      <c r="E3" s="151"/>
      <c r="F3" s="151"/>
      <c r="G3" s="151"/>
      <c r="H3" s="151"/>
      <c r="I3" s="151"/>
    </row>
    <row r="4" spans="1:11" ht="11.25" customHeight="1"/>
    <row r="5" spans="1:11" ht="18.75" customHeight="1" thickBot="1">
      <c r="A5" s="26" t="s">
        <v>2</v>
      </c>
      <c r="B5" s="15"/>
      <c r="C5" s="15"/>
      <c r="D5" s="15"/>
      <c r="E5" s="16"/>
      <c r="F5" s="17" t="s">
        <v>6</v>
      </c>
      <c r="G5" s="43" t="s">
        <v>0</v>
      </c>
      <c r="H5" s="17" t="s">
        <v>1</v>
      </c>
      <c r="I5" s="18" t="s">
        <v>7</v>
      </c>
    </row>
    <row r="6" spans="1:11" ht="18.75" customHeight="1" thickBot="1">
      <c r="A6" s="27"/>
      <c r="B6" s="32" t="s">
        <v>101</v>
      </c>
      <c r="C6" s="19"/>
      <c r="D6" s="19"/>
      <c r="E6" s="32"/>
      <c r="F6" s="41" t="s">
        <v>50</v>
      </c>
      <c r="G6" s="45">
        <f>G11-G22</f>
        <v>8.2237857055199939</v>
      </c>
      <c r="H6" s="42" t="s">
        <v>100</v>
      </c>
      <c r="I6" s="33" t="s">
        <v>103</v>
      </c>
    </row>
    <row r="7" spans="1:11" ht="18.75" customHeight="1">
      <c r="A7" s="26" t="s">
        <v>3</v>
      </c>
      <c r="B7" s="15"/>
      <c r="C7" s="15"/>
      <c r="D7" s="15"/>
      <c r="E7" s="16"/>
      <c r="F7" s="16"/>
      <c r="G7" s="44"/>
      <c r="H7" s="17"/>
      <c r="I7" s="17"/>
      <c r="J7" s="65"/>
      <c r="K7" s="65"/>
    </row>
    <row r="8" spans="1:11" ht="18.75" customHeight="1">
      <c r="A8" s="28"/>
      <c r="B8" s="23" t="s">
        <v>42</v>
      </c>
      <c r="C8" s="24"/>
      <c r="D8" s="24"/>
      <c r="E8" s="25"/>
      <c r="F8" s="20" t="s">
        <v>59</v>
      </c>
      <c r="G8" s="78">
        <f>'MPS(input)_3.Gunung Kramaian'!E21</f>
        <v>41.4</v>
      </c>
      <c r="H8" s="31" t="s">
        <v>56</v>
      </c>
      <c r="I8" s="21" t="s">
        <v>104</v>
      </c>
    </row>
    <row r="9" spans="1:11" ht="18.75" customHeight="1">
      <c r="A9" s="28"/>
      <c r="B9" s="55" t="s">
        <v>105</v>
      </c>
      <c r="C9" s="24"/>
      <c r="D9" s="24"/>
      <c r="E9" s="25"/>
      <c r="F9" s="20" t="s">
        <v>59</v>
      </c>
      <c r="G9" s="79">
        <f>'MPS(input)_3.Gunung Kramaian'!E22</f>
        <v>72600</v>
      </c>
      <c r="H9" s="40" t="s">
        <v>97</v>
      </c>
      <c r="I9" s="20" t="s">
        <v>107</v>
      </c>
    </row>
    <row r="10" spans="1:11" ht="18.75" customHeight="1" thickBot="1">
      <c r="A10" s="26" t="s">
        <v>4</v>
      </c>
      <c r="B10" s="16"/>
      <c r="C10" s="15"/>
      <c r="D10" s="17"/>
      <c r="E10" s="17"/>
      <c r="F10" s="17"/>
      <c r="G10" s="26"/>
      <c r="H10" s="17"/>
      <c r="I10" s="17"/>
    </row>
    <row r="11" spans="1:11" ht="18.75" customHeight="1" thickBot="1">
      <c r="A11" s="28"/>
      <c r="B11" s="36" t="s">
        <v>108</v>
      </c>
      <c r="C11" s="19"/>
      <c r="D11" s="19"/>
      <c r="E11" s="32"/>
      <c r="F11" s="46" t="s">
        <v>50</v>
      </c>
      <c r="G11" s="45">
        <f>G12*G16/G17*G18+G19*(G17-G16)*G20*10^(-6)*G8*G9*10^(-3)</f>
        <v>43.131517094159989</v>
      </c>
      <c r="H11" s="42" t="s">
        <v>100</v>
      </c>
      <c r="I11" s="34" t="s">
        <v>109</v>
      </c>
    </row>
    <row r="12" spans="1:11" ht="18.75" customHeight="1">
      <c r="A12" s="28"/>
      <c r="B12" s="38"/>
      <c r="C12" s="153" t="s">
        <v>110</v>
      </c>
      <c r="D12" s="154"/>
      <c r="E12" s="155"/>
      <c r="F12" s="39" t="s">
        <v>53</v>
      </c>
      <c r="G12" s="70">
        <f>G13+G14+G15</f>
        <v>45.0276</v>
      </c>
      <c r="H12" s="48" t="s">
        <v>36</v>
      </c>
      <c r="I12" s="34" t="s">
        <v>111</v>
      </c>
    </row>
    <row r="13" spans="1:11" ht="27" customHeight="1">
      <c r="A13" s="28"/>
      <c r="B13" s="38"/>
      <c r="C13" s="66"/>
      <c r="D13" s="148" t="s">
        <v>112</v>
      </c>
      <c r="E13" s="152"/>
      <c r="F13" s="39" t="s">
        <v>53</v>
      </c>
      <c r="G13" s="71">
        <f>'MPS(input)_3.Gunung Kramaian'!E8</f>
        <v>0</v>
      </c>
      <c r="H13" s="48" t="s">
        <v>36</v>
      </c>
      <c r="I13" s="34" t="s">
        <v>113</v>
      </c>
      <c r="K13" s="5"/>
    </row>
    <row r="14" spans="1:11" ht="28.15" customHeight="1">
      <c r="A14" s="28"/>
      <c r="B14" s="38"/>
      <c r="C14" s="66"/>
      <c r="D14" s="148" t="s">
        <v>114</v>
      </c>
      <c r="E14" s="152"/>
      <c r="F14" s="39" t="s">
        <v>53</v>
      </c>
      <c r="G14" s="71">
        <f>'MPS(input)_3.Gunung Kramaian'!E9</f>
        <v>44.4</v>
      </c>
      <c r="H14" s="48" t="s">
        <v>36</v>
      </c>
      <c r="I14" s="34" t="s">
        <v>115</v>
      </c>
    </row>
    <row r="15" spans="1:11" ht="28.15" customHeight="1">
      <c r="A15" s="28"/>
      <c r="B15" s="38"/>
      <c r="C15" s="66"/>
      <c r="D15" s="148" t="s">
        <v>116</v>
      </c>
      <c r="E15" s="152"/>
      <c r="F15" s="39" t="s">
        <v>53</v>
      </c>
      <c r="G15" s="71">
        <f>'MPS(input)_3.Gunung Kramaian'!E10</f>
        <v>0.62760000000000005</v>
      </c>
      <c r="H15" s="48" t="s">
        <v>36</v>
      </c>
      <c r="I15" s="34" t="s">
        <v>117</v>
      </c>
    </row>
    <row r="16" spans="1:11" ht="31.9" customHeight="1">
      <c r="A16" s="28"/>
      <c r="B16" s="38"/>
      <c r="C16" s="148" t="s">
        <v>118</v>
      </c>
      <c r="D16" s="149"/>
      <c r="E16" s="152"/>
      <c r="F16" s="39" t="s">
        <v>50</v>
      </c>
      <c r="G16" s="71">
        <f>'MPS(input)_3.Gunung Kramaian'!E11</f>
        <v>0</v>
      </c>
      <c r="H16" s="48" t="s">
        <v>37</v>
      </c>
      <c r="I16" s="77" t="s">
        <v>142</v>
      </c>
    </row>
    <row r="17" spans="1:9" ht="21" customHeight="1">
      <c r="A17" s="28"/>
      <c r="B17" s="38"/>
      <c r="C17" s="148" t="s">
        <v>119</v>
      </c>
      <c r="D17" s="149"/>
      <c r="E17" s="150"/>
      <c r="F17" s="39" t="s">
        <v>50</v>
      </c>
      <c r="G17" s="71">
        <f>'MPS(input)_3.Gunung Kramaian'!E12</f>
        <v>8760</v>
      </c>
      <c r="H17" s="48" t="s">
        <v>37</v>
      </c>
      <c r="I17" s="34" t="s">
        <v>120</v>
      </c>
    </row>
    <row r="18" spans="1:9" ht="21" customHeight="1">
      <c r="A18" s="28"/>
      <c r="B18" s="38"/>
      <c r="C18" s="148" t="s">
        <v>121</v>
      </c>
      <c r="D18" s="149"/>
      <c r="E18" s="150"/>
      <c r="F18" s="39" t="s">
        <v>53</v>
      </c>
      <c r="G18" s="76">
        <f>'MPS(input)_3.Gunung Kramaian'!E19</f>
        <v>1.512</v>
      </c>
      <c r="H18" s="47" t="s">
        <v>122</v>
      </c>
      <c r="I18" s="34" t="s">
        <v>123</v>
      </c>
    </row>
    <row r="19" spans="1:9" ht="45.75" customHeight="1">
      <c r="A19" s="28"/>
      <c r="B19" s="38"/>
      <c r="C19" s="156" t="s">
        <v>143</v>
      </c>
      <c r="D19" s="157"/>
      <c r="E19" s="158"/>
      <c r="F19" s="39" t="s">
        <v>50</v>
      </c>
      <c r="G19" s="72">
        <f>'MPS(input)_3.Gunung Kramaian'!$E$18</f>
        <v>2.0099999999999998</v>
      </c>
      <c r="H19" s="47" t="s">
        <v>44</v>
      </c>
      <c r="I19" s="34" t="s">
        <v>124</v>
      </c>
    </row>
    <row r="20" spans="1:9" ht="21" customHeight="1">
      <c r="A20" s="28"/>
      <c r="B20" s="38"/>
      <c r="C20" s="148" t="s">
        <v>54</v>
      </c>
      <c r="D20" s="149"/>
      <c r="E20" s="150"/>
      <c r="F20" s="39" t="s">
        <v>59</v>
      </c>
      <c r="G20" s="72">
        <f>'MPS(input)_3.Gunung Kramaian'!E20</f>
        <v>0.81499999999999995</v>
      </c>
      <c r="H20" s="47" t="s">
        <v>45</v>
      </c>
      <c r="I20" s="34" t="s">
        <v>125</v>
      </c>
    </row>
    <row r="21" spans="1:9" ht="18.75" customHeight="1" thickBot="1">
      <c r="A21" s="26" t="s">
        <v>5</v>
      </c>
      <c r="B21" s="15"/>
      <c r="C21" s="15"/>
      <c r="D21" s="15"/>
      <c r="E21" s="16"/>
      <c r="F21" s="17"/>
      <c r="G21" s="26"/>
      <c r="H21" s="17"/>
      <c r="I21" s="17"/>
    </row>
    <row r="22" spans="1:9" ht="18.75" customHeight="1" thickBot="1">
      <c r="A22" s="28"/>
      <c r="B22" s="37" t="s">
        <v>126</v>
      </c>
      <c r="C22" s="22"/>
      <c r="D22" s="22"/>
      <c r="E22" s="35"/>
      <c r="F22" s="46" t="s">
        <v>50</v>
      </c>
      <c r="G22" s="45">
        <f>G23*G24+G25*G26*10^(-6)*G8*G9*10^(-3)</f>
        <v>34.907731388639995</v>
      </c>
      <c r="H22" s="42" t="s">
        <v>100</v>
      </c>
      <c r="I22" s="34" t="s">
        <v>128</v>
      </c>
    </row>
    <row r="23" spans="1:9" ht="42" customHeight="1">
      <c r="A23" s="28"/>
      <c r="B23" s="29"/>
      <c r="C23" s="148" t="s">
        <v>129</v>
      </c>
      <c r="D23" s="149"/>
      <c r="E23" s="150"/>
      <c r="F23" s="39" t="s">
        <v>53</v>
      </c>
      <c r="G23" s="73">
        <f>'MPS(input)_3.Gunung Kramaian'!E8</f>
        <v>0</v>
      </c>
      <c r="H23" s="48" t="s">
        <v>36</v>
      </c>
      <c r="I23" s="34" t="s">
        <v>113</v>
      </c>
    </row>
    <row r="24" spans="1:9" ht="18.75" customHeight="1">
      <c r="A24" s="28"/>
      <c r="B24" s="29"/>
      <c r="C24" s="148" t="s">
        <v>121</v>
      </c>
      <c r="D24" s="149"/>
      <c r="E24" s="150"/>
      <c r="F24" s="39" t="s">
        <v>53</v>
      </c>
      <c r="G24" s="76">
        <f>'MPS(input)_3.Gunung Kramaian'!E19</f>
        <v>1.512</v>
      </c>
      <c r="H24" s="47" t="s">
        <v>122</v>
      </c>
      <c r="I24" s="34" t="s">
        <v>123</v>
      </c>
    </row>
    <row r="25" spans="1:9" ht="40.5" customHeight="1">
      <c r="A25" s="28"/>
      <c r="B25" s="29"/>
      <c r="C25" s="148" t="s">
        <v>130</v>
      </c>
      <c r="D25" s="149"/>
      <c r="E25" s="150"/>
      <c r="F25" s="39" t="s">
        <v>59</v>
      </c>
      <c r="G25" s="74">
        <f>'MPS(input)_3.Gunung Kramaian'!E13</f>
        <v>14250.4</v>
      </c>
      <c r="H25" s="49" t="s">
        <v>60</v>
      </c>
      <c r="I25" s="21" t="s">
        <v>131</v>
      </c>
    </row>
    <row r="26" spans="1:9" ht="18.75" customHeight="1">
      <c r="A26" s="28"/>
      <c r="B26" s="29"/>
      <c r="C26" s="148" t="s">
        <v>54</v>
      </c>
      <c r="D26" s="149"/>
      <c r="E26" s="150"/>
      <c r="F26" s="39" t="s">
        <v>59</v>
      </c>
      <c r="G26" s="75">
        <f>'MPS(input)_3.Gunung Kramaian'!E20</f>
        <v>0.81499999999999995</v>
      </c>
      <c r="H26" s="47" t="s">
        <v>45</v>
      </c>
      <c r="I26" s="34" t="s">
        <v>125</v>
      </c>
    </row>
    <row r="27" spans="1:9">
      <c r="A27" s="2"/>
      <c r="B27" s="2"/>
      <c r="C27" s="2"/>
      <c r="D27" s="2"/>
      <c r="E27" s="2"/>
      <c r="F27" s="9"/>
      <c r="G27" s="8"/>
      <c r="H27" s="8"/>
      <c r="I27" s="3"/>
    </row>
    <row r="28" spans="1:9" ht="21.75" customHeight="1">
      <c r="E28" s="2" t="s">
        <v>8</v>
      </c>
      <c r="F28" s="5"/>
    </row>
    <row r="29" spans="1:9" ht="21.75" customHeight="1">
      <c r="E29" s="30" t="s">
        <v>42</v>
      </c>
      <c r="F29" s="31">
        <v>41.4</v>
      </c>
      <c r="G29" s="31" t="s">
        <v>46</v>
      </c>
      <c r="H29" s="3"/>
    </row>
    <row r="30" spans="1:9" ht="21.75" customHeight="1">
      <c r="E30" s="30" t="s">
        <v>132</v>
      </c>
      <c r="F30" s="50">
        <v>72600</v>
      </c>
      <c r="G30" s="31" t="s">
        <v>133</v>
      </c>
      <c r="H30" s="3"/>
    </row>
    <row r="31" spans="1:9" s="7" customFormat="1">
      <c r="E31" s="2"/>
      <c r="F31" s="2"/>
      <c r="G31" s="2"/>
      <c r="H31" s="2"/>
    </row>
  </sheetData>
  <sheetProtection algorithmName="SHA-512" hashValue="PTMXHlNiPhVmZhGBasZYcT4Km47qAsNW+L6axF3UheQaIqboOof8EmLTMk+bBDyCbaPxDXnru6StZreuPiuckg==" saltValue="gGeTHVKC9Luu7W+hFR0hMA==" spinCount="100000" sheet="1" objects="1" scenarios="1"/>
  <mergeCells count="14">
    <mergeCell ref="C16:E16"/>
    <mergeCell ref="A3:I3"/>
    <mergeCell ref="C12:E12"/>
    <mergeCell ref="D13:E13"/>
    <mergeCell ref="D14:E14"/>
    <mergeCell ref="D15:E15"/>
    <mergeCell ref="C25:E25"/>
    <mergeCell ref="C26:E26"/>
    <mergeCell ref="C17:E17"/>
    <mergeCell ref="C18:E18"/>
    <mergeCell ref="C19:E19"/>
    <mergeCell ref="C20:E20"/>
    <mergeCell ref="C23:E23"/>
    <mergeCell ref="C24:E24"/>
  </mergeCells>
  <phoneticPr fontId="24"/>
  <pageMargins left="0.7" right="0.7" top="0.75" bottom="0.75" header="0.3" footer="0.3"/>
  <pageSetup paperSize="9" scale="81" fitToHeight="2" orientation="portrait" r:id="rId1"/>
  <rowBreaks count="1" manualBreakCount="1">
    <brk id="30" max="8"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F4FD3D12D13DAE428EFD0D677DB582DE" ma:contentTypeVersion="" ma:contentTypeDescription="新しいドキュメントを作成します。" ma:contentTypeScope="" ma:versionID="4cad71c5bc40306c4040c94cc8049d5a">
  <xsd:schema xmlns:xsd="http://www.w3.org/2001/XMLSchema" xmlns:xs="http://www.w3.org/2001/XMLSchema" xmlns:p="http://schemas.microsoft.com/office/2006/metadata/properties" xmlns:ns2="21784d2d-e399-40c3-87fb-5f6b5f580e80" targetNamespace="http://schemas.microsoft.com/office/2006/metadata/properties" ma:root="true" ma:fieldsID="205dd33946e9804eed0f1d363ccac74d" ns2:_="">
    <xsd:import namespace="21784d2d-e399-40c3-87fb-5f6b5f580e80"/>
    <xsd:element name="properties">
      <xsd:complexType>
        <xsd:sequence>
          <xsd:element name="documentManagement">
            <xsd:complexType>
              <xsd:all>
                <xsd:element ref="ns2:Category"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1784d2d-e399-40c3-87fb-5f6b5f580e80" elementFormDefault="qualified">
    <xsd:import namespace="http://schemas.microsoft.com/office/2006/documentManagement/types"/>
    <xsd:import namespace="http://schemas.microsoft.com/office/infopath/2007/PartnerControls"/>
    <xsd:element name="Category" ma:index="8" nillable="true" ma:displayName="カテゴリ" ma:internalName="Category">
      <xsd:simpleType>
        <xsd:restriction base="dms:Text">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Category xmlns="21784d2d-e399-40c3-87fb-5f6b5f580e80"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2D5AF5F-9FDE-47C9-9D90-344986713C3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1784d2d-e399-40c3-87fb-5f6b5f580e8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40B98E23-2BF5-47DC-ACC7-3032C3E5A4FB}">
  <ds:schemaRefs>
    <ds:schemaRef ds:uri="http://purl.org/dc/terms/"/>
    <ds:schemaRef ds:uri="21784d2d-e399-40c3-87fb-5f6b5f580e80"/>
    <ds:schemaRef ds:uri="http://schemas.microsoft.com/office/2006/metadata/properties"/>
    <ds:schemaRef ds:uri="http://schemas.microsoft.com/office/2006/documentManagement/types"/>
    <ds:schemaRef ds:uri="http://schemas.openxmlformats.org/package/2006/metadata/core-properties"/>
    <ds:schemaRef ds:uri="http://purl.org/dc/dcmitype/"/>
    <ds:schemaRef ds:uri="http://purl.org/dc/elements/1.1/"/>
    <ds:schemaRef ds:uri="http://www.w3.org/XML/1998/namespace"/>
    <ds:schemaRef ds:uri="http://schemas.microsoft.com/office/infopath/2007/PartnerControls"/>
  </ds:schemaRefs>
</ds:datastoreItem>
</file>

<file path=customXml/itemProps3.xml><?xml version="1.0" encoding="utf-8"?>
<ds:datastoreItem xmlns:ds="http://schemas.openxmlformats.org/officeDocument/2006/customXml" ds:itemID="{AFBACA25-42E6-46A3-9C8C-768483060FFC}">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63</vt:i4>
      </vt:variant>
      <vt:variant>
        <vt:lpstr>名前付き一覧</vt:lpstr>
      </vt:variant>
      <vt:variant>
        <vt:i4>42</vt:i4>
      </vt:variant>
    </vt:vector>
  </HeadingPairs>
  <TitlesOfParts>
    <vt:vector size="105" baseType="lpstr">
      <vt:lpstr>Summary Table</vt:lpstr>
      <vt:lpstr>MPS(input)_1.Pulau Putri</vt:lpstr>
      <vt:lpstr>MPS(calc_process)_1.Pulau Putri</vt:lpstr>
      <vt:lpstr>MSS_1.Pulau Putri</vt:lpstr>
      <vt:lpstr>MPS(input)_2.Pulau Pantara</vt:lpstr>
      <vt:lpstr>MPS(calc_process)_2.Pulau Panta</vt:lpstr>
      <vt:lpstr>MSS _2.Pulau Pantara</vt:lpstr>
      <vt:lpstr>MPS(input)_3.Gunung Kramaian</vt:lpstr>
      <vt:lpstr>MPS(calc_process)_3.Gunung Kram</vt:lpstr>
      <vt:lpstr>MSS_3.Gunung Kram</vt:lpstr>
      <vt:lpstr>MPS(input)_4.Perdau</vt:lpstr>
      <vt:lpstr>MPS(calc_process)_4.Perdau</vt:lpstr>
      <vt:lpstr>MSS_4.Perdau</vt:lpstr>
      <vt:lpstr>MPS(input)_5.Matamanis</vt:lpstr>
      <vt:lpstr>MPS(calc_process)_5.Matamanis</vt:lpstr>
      <vt:lpstr>MSS_5.Matamanis</vt:lpstr>
      <vt:lpstr>MPS(input)_6.Sei Mayang</vt:lpstr>
      <vt:lpstr>MPS(calc_process)_6.Sei Mayang</vt:lpstr>
      <vt:lpstr>MSS_6.Sei Mayang</vt:lpstr>
      <vt:lpstr>MPS(input)_7.Muara Lesan</vt:lpstr>
      <vt:lpstr>MPS(calc_process)_7.Muara Lesan</vt:lpstr>
      <vt:lpstr>MSS_7.Muara Lesan</vt:lpstr>
      <vt:lpstr>MPS(input)_8.Kota Bangun Empat</vt:lpstr>
      <vt:lpstr>MPS(calc_process)_8.Kota Bangun</vt:lpstr>
      <vt:lpstr>MSS_8.Kota Bangun Empat</vt:lpstr>
      <vt:lpstr>MPS(input)_9.Gunung Kuku</vt:lpstr>
      <vt:lpstr>MPS(calc_process)_9.Gunung Kuku</vt:lpstr>
      <vt:lpstr>MSS_9.Gunung Kuku</vt:lpstr>
      <vt:lpstr>MPS(input)_10.Pulau Galang Baru</vt:lpstr>
      <vt:lpstr>MPS(calc_process)_10.Pulau Gala</vt:lpstr>
      <vt:lpstr>MSS_10.Pulau Galang Baru</vt:lpstr>
      <vt:lpstr>MPS(input)_11.Pantai Pasir Panj</vt:lpstr>
      <vt:lpstr>MPS(calc_process)_11. Pantai Pa</vt:lpstr>
      <vt:lpstr>MSS_11.Pantai Pasir Panj</vt:lpstr>
      <vt:lpstr>MPS(input)_12.Galang Baru Tenga</vt:lpstr>
      <vt:lpstr>MPS(calc_process)_12.Galang Bar</vt:lpstr>
      <vt:lpstr>MSS_12.Galang Baru Tengah</vt:lpstr>
      <vt:lpstr>MPS(input)_13.Sungsang</vt:lpstr>
      <vt:lpstr>MPS(calc_process)_13.Sungsang</vt:lpstr>
      <vt:lpstr>MSS_13.Sungsang</vt:lpstr>
      <vt:lpstr>MPS(input)_14.Karanganyar2</vt:lpstr>
      <vt:lpstr>MPS(calc_process)_14.Karanganya</vt:lpstr>
      <vt:lpstr>MSS_14.Karanganyar2</vt:lpstr>
      <vt:lpstr>MPS(input)_15.Bukit Barapung</vt:lpstr>
      <vt:lpstr>MPS(calc_process)_15.Bukit Bara</vt:lpstr>
      <vt:lpstr>MSS_15.Bukit Barapung</vt:lpstr>
      <vt:lpstr>MPS(input)_16.HUT Tanah Merah</vt:lpstr>
      <vt:lpstr>MPS(calc_process)_16.HUT Tanah </vt:lpstr>
      <vt:lpstr>MSS_16.HUT Tanah Merah</vt:lpstr>
      <vt:lpstr>MPS(input)_17.Tirta Agung Mangs</vt:lpstr>
      <vt:lpstr>MPS(calc_process)_17.Tirta Agun</vt:lpstr>
      <vt:lpstr>MSS_17.Tirta Agung Mangsang</vt:lpstr>
      <vt:lpstr>MPS(input)_18.Gunung Sari Kampa</vt:lpstr>
      <vt:lpstr>MPS(calc_process)_18.Gunung Sar</vt:lpstr>
      <vt:lpstr>MSS_18.Gunung Sari Kampa</vt:lpstr>
      <vt:lpstr>MPS(input)_19.Kulim2</vt:lpstr>
      <vt:lpstr>MPS(calc_process)_19.Kulim2</vt:lpstr>
      <vt:lpstr>MSS_19.Kulim2</vt:lpstr>
      <vt:lpstr>MPS(input)_20.Sukamakmur Kampar</vt:lpstr>
      <vt:lpstr>MPS(calc_process)_20.Sukamakmur</vt:lpstr>
      <vt:lpstr>MSS_20.Sukamakmur Kampar Kiri</vt:lpstr>
      <vt:lpstr>MRS(input)</vt:lpstr>
      <vt:lpstr>MRS(calc_process)</vt:lpstr>
      <vt:lpstr>'MPS(calc_process)_1.Pulau Putri'!Print_Area</vt:lpstr>
      <vt:lpstr>'MPS(calc_process)_10.Pulau Gala'!Print_Area</vt:lpstr>
      <vt:lpstr>'MPS(calc_process)_11. Pantai Pa'!Print_Area</vt:lpstr>
      <vt:lpstr>'MPS(calc_process)_12.Galang Bar'!Print_Area</vt:lpstr>
      <vt:lpstr>'MPS(calc_process)_13.Sungsang'!Print_Area</vt:lpstr>
      <vt:lpstr>'MPS(calc_process)_14.Karanganya'!Print_Area</vt:lpstr>
      <vt:lpstr>'MPS(calc_process)_15.Bukit Bara'!Print_Area</vt:lpstr>
      <vt:lpstr>'MPS(calc_process)_16.HUT Tanah '!Print_Area</vt:lpstr>
      <vt:lpstr>'MPS(calc_process)_17.Tirta Agun'!Print_Area</vt:lpstr>
      <vt:lpstr>'MPS(calc_process)_18.Gunung Sar'!Print_Area</vt:lpstr>
      <vt:lpstr>'MPS(calc_process)_19.Kulim2'!Print_Area</vt:lpstr>
      <vt:lpstr>'MPS(calc_process)_2.Pulau Panta'!Print_Area</vt:lpstr>
      <vt:lpstr>'MPS(calc_process)_20.Sukamakmur'!Print_Area</vt:lpstr>
      <vt:lpstr>'MPS(calc_process)_3.Gunung Kram'!Print_Area</vt:lpstr>
      <vt:lpstr>'MPS(calc_process)_4.Perdau'!Print_Area</vt:lpstr>
      <vt:lpstr>'MPS(calc_process)_5.Matamanis'!Print_Area</vt:lpstr>
      <vt:lpstr>'MPS(calc_process)_6.Sei Mayang'!Print_Area</vt:lpstr>
      <vt:lpstr>'MPS(calc_process)_7.Muara Lesan'!Print_Area</vt:lpstr>
      <vt:lpstr>'MPS(calc_process)_8.Kota Bangun'!Print_Area</vt:lpstr>
      <vt:lpstr>'MPS(calc_process)_9.Gunung Kuku'!Print_Area</vt:lpstr>
      <vt:lpstr>'MPS(input)_1.Pulau Putri'!Print_Area</vt:lpstr>
      <vt:lpstr>'MPS(input)_10.Pulau Galang Baru'!Print_Area</vt:lpstr>
      <vt:lpstr>'MPS(input)_11.Pantai Pasir Panj'!Print_Area</vt:lpstr>
      <vt:lpstr>'MPS(input)_12.Galang Baru Tenga'!Print_Area</vt:lpstr>
      <vt:lpstr>'MPS(input)_13.Sungsang'!Print_Area</vt:lpstr>
      <vt:lpstr>'MPS(input)_14.Karanganyar2'!Print_Area</vt:lpstr>
      <vt:lpstr>'MPS(input)_15.Bukit Barapung'!Print_Area</vt:lpstr>
      <vt:lpstr>'MPS(input)_16.HUT Tanah Merah'!Print_Area</vt:lpstr>
      <vt:lpstr>'MPS(input)_17.Tirta Agung Mangs'!Print_Area</vt:lpstr>
      <vt:lpstr>'MPS(input)_18.Gunung Sari Kampa'!Print_Area</vt:lpstr>
      <vt:lpstr>'MPS(input)_19.Kulim2'!Print_Area</vt:lpstr>
      <vt:lpstr>'MPS(input)_2.Pulau Pantara'!Print_Area</vt:lpstr>
      <vt:lpstr>'MPS(input)_20.Sukamakmur Kampar'!Print_Area</vt:lpstr>
      <vt:lpstr>'MPS(input)_3.Gunung Kramaian'!Print_Area</vt:lpstr>
      <vt:lpstr>'MPS(input)_4.Perdau'!Print_Area</vt:lpstr>
      <vt:lpstr>'MPS(input)_5.Matamanis'!Print_Area</vt:lpstr>
      <vt:lpstr>'MPS(input)_6.Sei Mayang'!Print_Area</vt:lpstr>
      <vt:lpstr>'MPS(input)_7.Muara Lesan'!Print_Area</vt:lpstr>
      <vt:lpstr>'MPS(input)_8.Kota Bangun Empat'!Print_Area</vt:lpstr>
      <vt:lpstr>'MPS(input)_9.Gunung Kuku'!Print_Area</vt:lpstr>
      <vt:lpstr>'MRS(calc_process)'!Print_Area</vt:lpstr>
      <vt:lpstr>'MRS(input)'!Print_Area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2018-02-27T05:25:22Z</cp:lastPrinted>
  <dcterms:created xsi:type="dcterms:W3CDTF">2012-01-13T02:28:29Z</dcterms:created>
  <dcterms:modified xsi:type="dcterms:W3CDTF">2018-02-27T05:32:49Z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0x010100F4FD3D12D13DAE428EFD0D677DB582DE</vt:lpwstr>
  </property>
</Properties>
</file>