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zabu\project\2017\P170282801_平成30年度二国間クレジット制度の効率的な運用のための検討・実施事業委託業務\02_作業\02_各種申請\02_Project\08_ID\ID019(豊通、ガスコジェネ)\181212_pub_comment\2_public comments\"/>
    </mc:Choice>
  </mc:AlternateContent>
  <bookViews>
    <workbookView xWindow="0" yWindow="0" windowWidth="28800" windowHeight="12000" tabRatio="854"/>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definedNames>
    <definedName name="_xlnm.Print_Area" localSheetId="2">'MPS(calc_process)'!$A$1:$J$17</definedName>
    <definedName name="_xlnm.Print_Area" localSheetId="0">'MPS(input)'!$A$1:$K$33</definedName>
    <definedName name="_xlnm.Print_Area" localSheetId="1">'MPS(input_separate)'!$A$1:$Q$63</definedName>
    <definedName name="_xlnm.Print_Area" localSheetId="6">'MRS(calc_process)'!$A$1:$J$17</definedName>
    <definedName name="_xlnm.Print_Area" localSheetId="4">'MRS(input)'!$A$1:$L$33</definedName>
    <definedName name="_xlnm.Print_Area" localSheetId="5">'MRS(input_separate)'!$A$1:$Q$63</definedName>
  </definedNames>
  <calcPr calcId="152511"/>
</workbook>
</file>

<file path=xl/calcChain.xml><?xml version="1.0" encoding="utf-8"?>
<calcChain xmlns="http://schemas.openxmlformats.org/spreadsheetml/2006/main">
  <c r="H61" i="35" l="1"/>
  <c r="G61" i="35"/>
  <c r="H60" i="35"/>
  <c r="G60" i="35"/>
  <c r="H59" i="35"/>
  <c r="G59" i="35"/>
  <c r="H58" i="35"/>
  <c r="G58" i="35"/>
  <c r="H57" i="35"/>
  <c r="G57" i="35"/>
  <c r="C61" i="35"/>
  <c r="I61" i="35" s="1"/>
  <c r="C60" i="35"/>
  <c r="I60" i="35" s="1"/>
  <c r="C59" i="35"/>
  <c r="C58" i="35"/>
  <c r="I58" i="35"/>
  <c r="C57" i="35"/>
  <c r="P49" i="35"/>
  <c r="P48" i="35"/>
  <c r="P47" i="35"/>
  <c r="P46" i="35"/>
  <c r="P45" i="35"/>
  <c r="P44" i="35"/>
  <c r="P43" i="35"/>
  <c r="P42" i="35"/>
  <c r="P41" i="35"/>
  <c r="P40" i="35"/>
  <c r="P39" i="35"/>
  <c r="P38" i="35"/>
  <c r="P37" i="35"/>
  <c r="P36" i="35"/>
  <c r="P35" i="35"/>
  <c r="N47" i="35"/>
  <c r="N44" i="35"/>
  <c r="N41" i="35"/>
  <c r="N38" i="35"/>
  <c r="N35" i="35"/>
  <c r="C47" i="35"/>
  <c r="C44" i="35"/>
  <c r="C41" i="35"/>
  <c r="C38" i="35"/>
  <c r="C35" i="35"/>
  <c r="F49" i="35"/>
  <c r="E49" i="35"/>
  <c r="D49" i="35"/>
  <c r="F48" i="35"/>
  <c r="E48" i="35"/>
  <c r="D48" i="35"/>
  <c r="F47" i="35"/>
  <c r="E47" i="35"/>
  <c r="D47" i="35"/>
  <c r="F46" i="35"/>
  <c r="E46" i="35"/>
  <c r="D46" i="35"/>
  <c r="F45" i="35"/>
  <c r="E45" i="35"/>
  <c r="D45" i="35"/>
  <c r="F44" i="35"/>
  <c r="G44" i="35" s="1"/>
  <c r="E44" i="35"/>
  <c r="D44" i="35"/>
  <c r="F43" i="35"/>
  <c r="E43" i="35"/>
  <c r="D43" i="35"/>
  <c r="F42" i="35"/>
  <c r="E42" i="35"/>
  <c r="D42" i="35"/>
  <c r="F41" i="35"/>
  <c r="E41" i="35"/>
  <c r="D41" i="35"/>
  <c r="Q41" i="35" s="1"/>
  <c r="F40" i="35"/>
  <c r="G40" i="35" s="1"/>
  <c r="E40" i="35"/>
  <c r="D40" i="35"/>
  <c r="F39" i="35"/>
  <c r="E39" i="35"/>
  <c r="D39" i="35"/>
  <c r="F38" i="35"/>
  <c r="E38" i="35"/>
  <c r="D38" i="35"/>
  <c r="F37" i="35"/>
  <c r="E37" i="35"/>
  <c r="D37" i="35"/>
  <c r="F36" i="35"/>
  <c r="E36" i="35"/>
  <c r="D36" i="35"/>
  <c r="F35" i="35"/>
  <c r="E35" i="35"/>
  <c r="D35" i="35"/>
  <c r="D26" i="35"/>
  <c r="C26" i="35"/>
  <c r="J26" i="35" s="1"/>
  <c r="D25" i="35"/>
  <c r="C25" i="35"/>
  <c r="D24" i="35"/>
  <c r="C24" i="35"/>
  <c r="D23" i="35"/>
  <c r="C23" i="35"/>
  <c r="D22" i="35"/>
  <c r="C22" i="35"/>
  <c r="D14" i="35"/>
  <c r="C14" i="35"/>
  <c r="D13" i="35"/>
  <c r="C13" i="35"/>
  <c r="J13" i="35" s="1"/>
  <c r="D12" i="35"/>
  <c r="C12" i="35"/>
  <c r="D11" i="35"/>
  <c r="C11" i="35"/>
  <c r="J11" i="35" s="1"/>
  <c r="J12" i="35"/>
  <c r="D10" i="35"/>
  <c r="C10" i="35"/>
  <c r="H26" i="35"/>
  <c r="H25" i="35"/>
  <c r="H24" i="35"/>
  <c r="H23" i="35"/>
  <c r="H22" i="35"/>
  <c r="G14" i="35"/>
  <c r="G13" i="35"/>
  <c r="G12" i="35"/>
  <c r="G11" i="35"/>
  <c r="G10" i="35"/>
  <c r="F23" i="34"/>
  <c r="F22" i="34"/>
  <c r="F21" i="34"/>
  <c r="F20" i="34"/>
  <c r="F19" i="34"/>
  <c r="K23" i="34"/>
  <c r="K22" i="34"/>
  <c r="K21" i="34"/>
  <c r="K20" i="34"/>
  <c r="K19" i="34"/>
  <c r="K18" i="34"/>
  <c r="H23" i="34"/>
  <c r="H22" i="34"/>
  <c r="H21" i="34"/>
  <c r="H20" i="34"/>
  <c r="H19" i="34"/>
  <c r="H18" i="34"/>
  <c r="J2" i="36"/>
  <c r="J1" i="36"/>
  <c r="Q2" i="35"/>
  <c r="Q1" i="35"/>
  <c r="L2" i="34"/>
  <c r="L1" i="34"/>
  <c r="C11" i="36"/>
  <c r="I59" i="35"/>
  <c r="G49" i="35"/>
  <c r="G48" i="35"/>
  <c r="Q47" i="35"/>
  <c r="G45" i="35"/>
  <c r="Q44" i="35"/>
  <c r="G41" i="35"/>
  <c r="G39" i="35"/>
  <c r="M35" i="35"/>
  <c r="L35" i="35"/>
  <c r="J24" i="35"/>
  <c r="G22" i="35"/>
  <c r="J14" i="35"/>
  <c r="C2" i="33"/>
  <c r="C1" i="33"/>
  <c r="J2" i="31"/>
  <c r="Q2" i="32"/>
  <c r="G46" i="35" l="1"/>
  <c r="G42" i="35"/>
  <c r="J23" i="35"/>
  <c r="J25" i="35"/>
  <c r="G38" i="35"/>
  <c r="G43" i="35"/>
  <c r="G47" i="35"/>
  <c r="G37" i="35"/>
  <c r="G36" i="35"/>
  <c r="G35" i="35"/>
  <c r="I57" i="35"/>
  <c r="I62" i="35" s="1"/>
  <c r="H13" i="36" s="1"/>
  <c r="J22" i="35"/>
  <c r="J27" i="35" s="1"/>
  <c r="H10" i="36" s="1"/>
  <c r="J10" i="35"/>
  <c r="J15" i="35" s="1"/>
  <c r="H9" i="36" s="1"/>
  <c r="Q38" i="35"/>
  <c r="H44" i="35"/>
  <c r="H47" i="35"/>
  <c r="H38" i="35"/>
  <c r="H41" i="35"/>
  <c r="H35" i="35" l="1"/>
  <c r="Q35" i="35" s="1"/>
  <c r="Q50" i="35" s="1"/>
  <c r="H8" i="36"/>
  <c r="H6" i="36" s="1"/>
  <c r="C27" i="34" s="1"/>
  <c r="I61" i="32" l="1"/>
  <c r="I60" i="32"/>
  <c r="I59" i="32"/>
  <c r="I58" i="32"/>
  <c r="I57" i="32"/>
  <c r="C11" i="31" l="1"/>
  <c r="Q1" i="32" l="1"/>
  <c r="G37" i="32" l="1"/>
  <c r="G38" i="32"/>
  <c r="G39" i="32"/>
  <c r="G40" i="32"/>
  <c r="G41" i="32"/>
  <c r="G42" i="32"/>
  <c r="G43" i="32"/>
  <c r="G44" i="32"/>
  <c r="G45" i="32"/>
  <c r="G46" i="32"/>
  <c r="G47" i="32"/>
  <c r="G48" i="32"/>
  <c r="G49" i="32"/>
  <c r="L35" i="32" l="1"/>
  <c r="G36" i="32" l="1"/>
  <c r="G35" i="32"/>
  <c r="Q38" i="32"/>
  <c r="Q41" i="32"/>
  <c r="Q44" i="32"/>
  <c r="Q47" i="32"/>
  <c r="M35" i="32"/>
  <c r="H47" i="32" l="1"/>
  <c r="H35" i="32"/>
  <c r="Q35" i="32" s="1"/>
  <c r="Q50" i="32" s="1"/>
  <c r="H44" i="32"/>
  <c r="H38" i="32"/>
  <c r="H41" i="32"/>
  <c r="E18" i="30" l="1"/>
  <c r="F18" i="34" s="1"/>
  <c r="G22" i="32"/>
  <c r="J23" i="32"/>
  <c r="J24" i="32"/>
  <c r="J25" i="32"/>
  <c r="J26" i="32"/>
  <c r="J22" i="32" l="1"/>
  <c r="J27" i="32" s="1"/>
  <c r="H10" i="31" s="1"/>
  <c r="J11" i="32"/>
  <c r="J12" i="32"/>
  <c r="J13" i="32"/>
  <c r="J14" i="32"/>
  <c r="J10" i="32"/>
  <c r="I62" i="32" l="1"/>
  <c r="H13" i="31" s="1"/>
  <c r="J15" i="32"/>
  <c r="H9" i="31" s="1"/>
  <c r="H8" i="31" s="1"/>
  <c r="J1" i="31"/>
  <c r="H6" i="31" l="1"/>
  <c r="B27" i="30" s="1"/>
</calcChain>
</file>

<file path=xl/sharedStrings.xml><?xml version="1.0" encoding="utf-8"?>
<sst xmlns="http://schemas.openxmlformats.org/spreadsheetml/2006/main" count="631" uniqueCount="244">
  <si>
    <t>Value</t>
    <phoneticPr fontId="2"/>
  </si>
  <si>
    <t>Units</t>
    <phoneticPr fontId="2"/>
  </si>
  <si>
    <t>1. Calculations for emission reductions</t>
    <phoneticPr fontId="2"/>
  </si>
  <si>
    <t>Fuel type</t>
    <phoneticPr fontId="2"/>
  </si>
  <si>
    <t>Parameter</t>
  </si>
  <si>
    <t>[Monitoring option]</t>
    <phoneticPr fontId="2"/>
  </si>
  <si>
    <t>(a)</t>
    <phoneticPr fontId="2"/>
  </si>
  <si>
    <t>(b)</t>
    <phoneticPr fontId="2"/>
  </si>
  <si>
    <t>(c)</t>
    <phoneticPr fontId="2"/>
  </si>
  <si>
    <t>(d)</t>
    <phoneticPr fontId="2"/>
  </si>
  <si>
    <t>(e)</t>
    <phoneticPr fontId="2"/>
  </si>
  <si>
    <t>(f)</t>
    <phoneticPr fontId="2"/>
  </si>
  <si>
    <t>Parameters</t>
    <phoneticPr fontId="2"/>
  </si>
  <si>
    <t>Description of data</t>
    <phoneticPr fontId="2"/>
  </si>
  <si>
    <t>Estimated Values</t>
    <phoneticPr fontId="2"/>
  </si>
  <si>
    <t>Units</t>
    <phoneticPr fontId="2"/>
  </si>
  <si>
    <t>Source of data</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</si>
  <si>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</si>
  <si>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</si>
  <si>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</si>
  <si>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</si>
  <si>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</si>
  <si>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</si>
  <si>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</si>
  <si>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Reference boiler efficiency</t>
    <phoneticPr fontId="2"/>
  </si>
  <si>
    <t>MWh/p</t>
    <phoneticPr fontId="2"/>
  </si>
  <si>
    <t>GJ/p</t>
    <phoneticPr fontId="2"/>
  </si>
  <si>
    <t>Option C</t>
  </si>
  <si>
    <t>Monitored data</t>
  </si>
  <si>
    <t>i</t>
    <phoneticPr fontId="10"/>
  </si>
  <si>
    <t>j</t>
    <phoneticPr fontId="10"/>
  </si>
  <si>
    <t>Identification parameters</t>
    <phoneticPr fontId="10"/>
  </si>
  <si>
    <t>-</t>
    <phoneticPr fontId="10"/>
  </si>
  <si>
    <t>-</t>
    <phoneticPr fontId="10"/>
  </si>
  <si>
    <t>Estimated Values</t>
  </si>
  <si>
    <t>%</t>
    <phoneticPr fontId="2"/>
  </si>
  <si>
    <t>Project emissions</t>
    <phoneticPr fontId="10"/>
  </si>
  <si>
    <t>Identification number for the CGS</t>
    <phoneticPr fontId="10"/>
  </si>
  <si>
    <t>Identification number for the CGS</t>
    <phoneticPr fontId="10"/>
  </si>
  <si>
    <t>Total</t>
    <phoneticPr fontId="10"/>
  </si>
  <si>
    <t>-</t>
    <phoneticPr fontId="10"/>
  </si>
  <si>
    <t>-</t>
    <phoneticPr fontId="10"/>
  </si>
  <si>
    <t>-</t>
    <phoneticPr fontId="10"/>
  </si>
  <si>
    <t>-</t>
    <phoneticPr fontId="2"/>
  </si>
  <si>
    <t>-</t>
    <phoneticPr fontId="2"/>
  </si>
  <si>
    <t>%</t>
    <phoneticPr fontId="2"/>
  </si>
  <si>
    <t>2. Calculations for reference emissions</t>
    <phoneticPr fontId="2"/>
  </si>
  <si>
    <t>3. Calculations of the project emissions</t>
    <phoneticPr fontId="2"/>
  </si>
  <si>
    <t>Project emissions during the period p</t>
    <phoneticPr fontId="2"/>
  </si>
  <si>
    <t>Reference boiler efficiency</t>
    <phoneticPr fontId="2"/>
  </si>
  <si>
    <t>Reference boiler efficiency</t>
    <phoneticPr fontId="2"/>
  </si>
  <si>
    <t>[List of Default Values]</t>
  </si>
  <si>
    <t xml:space="preserve"> %</t>
    <phoneticPr fontId="2"/>
  </si>
  <si>
    <t>[Grid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t>
    <phoneticPr fontId="2"/>
  </si>
  <si>
    <t>Monthly</t>
    <phoneticPr fontId="2"/>
  </si>
  <si>
    <t>Monthly</t>
    <phoneticPr fontId="2"/>
  </si>
  <si>
    <t>Monitored data</t>
    <phoneticPr fontId="2"/>
  </si>
  <si>
    <t>Monitored data
or Invoice</t>
    <phoneticPr fontId="2"/>
  </si>
  <si>
    <t>Option C
or Option B</t>
    <phoneticPr fontId="2"/>
  </si>
  <si>
    <t>-</t>
    <phoneticPr fontId="10"/>
  </si>
  <si>
    <t>Table 7: Project emissions</t>
    <phoneticPr fontId="10"/>
  </si>
  <si>
    <t>k</t>
    <phoneticPr fontId="10"/>
  </si>
  <si>
    <t>Maximum capacity</t>
    <phoneticPr fontId="10"/>
  </si>
  <si>
    <t>GJ/p</t>
    <phoneticPr fontId="10"/>
  </si>
  <si>
    <t>-</t>
    <phoneticPr fontId="2"/>
  </si>
  <si>
    <t>kg/h
or
kW</t>
    <phoneticPr fontId="2"/>
  </si>
  <si>
    <t>Catalogs, specifications prepared for the quotation or factory acceptance test data by manufacturer.</t>
    <phoneticPr fontId="2"/>
  </si>
  <si>
    <t>Heat generative capacity of the existing steam boiler k  or hot water boiler k</t>
    <phoneticPr fontId="10"/>
  </si>
  <si>
    <t>kg/h or kW</t>
    <phoneticPr fontId="10"/>
  </si>
  <si>
    <t>Boiler type</t>
    <phoneticPr fontId="10"/>
  </si>
  <si>
    <t>-</t>
    <phoneticPr fontId="10"/>
  </si>
  <si>
    <t>≧</t>
    <phoneticPr fontId="10"/>
  </si>
  <si>
    <t>Value derived from the result of survey. The default value, 89.0 [%], should be revised if necessary.</t>
    <phoneticPr fontId="2"/>
  </si>
  <si>
    <t>na</t>
    <phoneticPr fontId="2"/>
  </si>
  <si>
    <t>Option C</t>
    <phoneticPr fontId="2"/>
  </si>
  <si>
    <t>Monitored data</t>
    <phoneticPr fontId="2"/>
  </si>
  <si>
    <t>-</t>
    <phoneticPr fontId="10"/>
  </si>
  <si>
    <t>In the order of preference:
a) value provided by fuel supplier;
b) value measured by the project participants;
c) regional or national default value; or
d) IPCC default value provided in table 1.2 of Ch.1 Vol.2 of 2006 IPCC Guidelines on National GHG Inventories. Upper value is applied.</t>
    <phoneticPr fontId="2"/>
  </si>
  <si>
    <t>In the order of preference:
a) value provided by fuel supplier;
b) value measured by the project participants;
c) regional or national default value; or
d) IPCC default value provided in table 1.4 of Ch.1 Vol.2 of 2006 IPCC Guidelines on National GHG Inventories. Lower value is applied.</t>
    <phoneticPr fontId="2"/>
  </si>
  <si>
    <t>In the order of preference:
a) value provided by fuel supplier;
b) value measured by the project participants;
c) regional or national default value; or
d) IPCC default value provided in table 1.4 of Ch.1 Vol.2 of 2006 IPCC Guidelines on National GHG Inventories. Higher value is applied.</t>
    <phoneticPr fontId="2"/>
  </si>
  <si>
    <t>day</t>
    <phoneticPr fontId="10"/>
  </si>
  <si>
    <t>day</t>
    <phoneticPr fontId="2"/>
  </si>
  <si>
    <t>Reference emissions for electricity consumption</t>
    <phoneticPr fontId="10"/>
  </si>
  <si>
    <t>Reference emissions for heat consumption</t>
    <phoneticPr fontId="10"/>
  </si>
  <si>
    <t>Reference emissions for electricity consumption</t>
    <phoneticPr fontId="2"/>
  </si>
  <si>
    <t>Reference emissions for heat consumption</t>
    <phoneticPr fontId="2"/>
  </si>
  <si>
    <t>Table 4: Reference emissions for electricity consumption</t>
    <phoneticPr fontId="10"/>
  </si>
  <si>
    <t>Table 5: Reference emissions for heat consumption (Option 1)</t>
    <phoneticPr fontId="10"/>
  </si>
  <si>
    <t>Table 6: Reference emissions for heat consumption (Option 2)</t>
    <phoneticPr fontId="10"/>
  </si>
  <si>
    <t>HGSi,j,p</t>
    <phoneticPr fontId="2"/>
  </si>
  <si>
    <t>-</t>
    <phoneticPr fontId="2"/>
  </si>
  <si>
    <t xml:space="preserve">Use of Option 2: </t>
    <phoneticPr fontId="10"/>
  </si>
  <si>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</si>
  <si>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</si>
  <si>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</si>
  <si>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</si>
  <si>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</si>
  <si>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</si>
  <si>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</si>
  <si>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</si>
  <si>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</si>
  <si>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</si>
  <si>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</si>
  <si>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</si>
  <si>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</si>
  <si>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</si>
  <si>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</si>
  <si>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</si>
  <si>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</si>
  <si>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</si>
  <si>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</si>
  <si>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</si>
  <si>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No</t>
  </si>
  <si>
    <t>Monitoring Spreadsheet: JCM_ID_AM016_ver01.0</t>
    <phoneticPr fontId="2"/>
  </si>
  <si>
    <r>
      <t xml:space="preserve">Table 1: Parameters to be monitored </t>
    </r>
    <r>
      <rPr>
        <b/>
        <i/>
        <sz val="11"/>
        <color indexed="8"/>
        <rFont val="Arial"/>
        <family val="2"/>
      </rPr>
      <t>ex post</t>
    </r>
    <phoneticPr fontId="2"/>
  </si>
  <si>
    <r>
      <t>EG</t>
    </r>
    <r>
      <rPr>
        <vertAlign val="subscript"/>
        <sz val="11"/>
        <rFont val="Arial"/>
        <family val="2"/>
      </rPr>
      <t>i,j,p</t>
    </r>
    <phoneticPr fontId="2"/>
  </si>
  <si>
    <r>
      <t xml:space="preserve">Amount of electricity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p</t>
    </r>
    <phoneticPr fontId="2"/>
  </si>
  <si>
    <r>
      <t xml:space="preserve">Measuring instrument(s) is installed at the point(s) where the amount of electricity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can be measured.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</si>
  <si>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HG</t>
    </r>
    <r>
      <rPr>
        <vertAlign val="subscript"/>
        <sz val="11"/>
        <rFont val="Arial"/>
        <family val="2"/>
      </rPr>
      <t>i,j,p</t>
    </r>
    <phoneticPr fontId="2"/>
  </si>
  <si>
    <r>
      <t xml:space="preserve">Amount of heat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 xml:space="preserve">p 
</t>
    </r>
    <r>
      <rPr>
        <sz val="11"/>
        <rFont val="Arial"/>
        <family val="2"/>
      </rPr>
      <t>(Option 1)</t>
    </r>
    <phoneticPr fontId="2"/>
  </si>
  <si>
    <r>
      <t xml:space="preserve">Amount of heat supply to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 xml:space="preserve">p 
</t>
    </r>
    <r>
      <rPr>
        <sz val="11"/>
        <rFont val="Arial"/>
        <family val="2"/>
      </rPr>
      <t>(Option 2)</t>
    </r>
    <phoneticPr fontId="2"/>
  </si>
  <si>
    <r>
      <t>Measuring instrument(s) is installed at the point(s) where the amount of heat supply to the facility</t>
    </r>
    <r>
      <rPr>
        <i/>
        <sz val="11"/>
        <rFont val="Arial"/>
        <family val="2"/>
      </rPr>
      <t xml:space="preserve"> j</t>
    </r>
    <r>
      <rPr>
        <sz val="11"/>
        <rFont val="Arial"/>
        <family val="2"/>
      </rPr>
      <t xml:space="preserve"> which is generated by the CGS </t>
    </r>
    <r>
      <rPr>
        <i/>
        <sz val="11"/>
        <rFont val="Arial"/>
        <family val="2"/>
      </rPr>
      <t xml:space="preserve">i </t>
    </r>
    <r>
      <rPr>
        <sz val="11"/>
        <rFont val="Arial"/>
        <family val="2"/>
      </rPr>
      <t xml:space="preserve">can be measured. The amount of heat supply is determined by the approaches, as described for </t>
    </r>
    <r>
      <rPr>
        <i/>
        <sz val="11"/>
        <rFont val="Arial"/>
        <family val="2"/>
      </rPr>
      <t>HG</t>
    </r>
    <r>
      <rPr>
        <i/>
        <vertAlign val="subscript"/>
        <sz val="11"/>
        <rFont val="Arial"/>
        <family val="2"/>
      </rPr>
      <t>i,j,p</t>
    </r>
    <r>
      <rPr>
        <sz val="11"/>
        <rFont val="Arial"/>
        <family val="2"/>
      </rPr>
      <t xml:space="preserve"> above.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</si>
  <si>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FC</t>
    </r>
    <r>
      <rPr>
        <vertAlign val="subscript"/>
        <sz val="11"/>
        <rFont val="Arial"/>
        <family val="2"/>
      </rPr>
      <t>i,p</t>
    </r>
    <phoneticPr fontId="2"/>
  </si>
  <si>
    <r>
      <t xml:space="preserve">Amount of gas fuel consumption by the CGS </t>
    </r>
    <r>
      <rPr>
        <i/>
        <sz val="11"/>
        <rFont val="Arial"/>
        <family val="2"/>
      </rPr>
      <t>i</t>
    </r>
    <r>
      <rPr>
        <sz val="11"/>
        <rFont val="Arial"/>
        <family val="2"/>
      </rPr>
      <t xml:space="preserve"> during the period </t>
    </r>
    <r>
      <rPr>
        <i/>
        <sz val="11"/>
        <rFont val="Arial"/>
        <family val="2"/>
      </rPr>
      <t>p</t>
    </r>
    <phoneticPr fontId="2"/>
  </si>
  <si>
    <r>
      <t>Nm</t>
    </r>
    <r>
      <rPr>
        <vertAlign val="superscript"/>
        <sz val="11"/>
        <rFont val="Arial"/>
        <family val="2"/>
      </rPr>
      <t>3</t>
    </r>
    <r>
      <rPr>
        <sz val="11"/>
        <rFont val="Arial"/>
        <family val="2"/>
      </rPr>
      <t>/p</t>
    </r>
    <phoneticPr fontId="2"/>
  </si>
  <si>
    <r>
      <t xml:space="preserve">Method I.
Measuring instrument(s) is installed at the point(s) where the amount of gas fuel consumption by the CGS </t>
    </r>
    <r>
      <rPr>
        <i/>
        <sz val="11"/>
        <rFont val="Arial"/>
        <family val="2"/>
      </rPr>
      <t xml:space="preserve">i </t>
    </r>
    <r>
      <rPr>
        <sz val="11"/>
        <rFont val="Arial"/>
        <family val="2"/>
      </rPr>
      <t>can be measured. 
Method II.
Data on invoice provided by gas fuel supplier is used.
In case of using Method I,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</si>
  <si>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DYS</t>
    </r>
    <r>
      <rPr>
        <vertAlign val="subscript"/>
        <sz val="11"/>
        <rFont val="Arial"/>
        <family val="2"/>
      </rPr>
      <t>p</t>
    </r>
    <phoneticPr fontId="2"/>
  </si>
  <si>
    <r>
      <t xml:space="preserve">Number of days during the period </t>
    </r>
    <r>
      <rPr>
        <i/>
        <sz val="11"/>
        <rFont val="Arial"/>
        <family val="2"/>
      </rPr>
      <t>p</t>
    </r>
    <r>
      <rPr>
        <sz val="11"/>
        <rFont val="Arial"/>
        <family val="2"/>
      </rPr>
      <t xml:space="preserve"> (Option 2)</t>
    </r>
    <phoneticPr fontId="2"/>
  </si>
  <si>
    <r>
      <t xml:space="preserve">Counting the number of days of a given monitoring period </t>
    </r>
    <r>
      <rPr>
        <i/>
        <sz val="11"/>
        <rFont val="Arial"/>
        <family val="2"/>
      </rPr>
      <t>p</t>
    </r>
    <phoneticPr fontId="2"/>
  </si>
  <si>
    <r>
      <t xml:space="preserve">Once at the end of a given monitoring period </t>
    </r>
    <r>
      <rPr>
        <i/>
        <sz val="11"/>
        <rFont val="Arial"/>
        <family val="2"/>
      </rPr>
      <t>p</t>
    </r>
    <phoneticPr fontId="2"/>
  </si>
  <si>
    <r>
      <t xml:space="preserve">Values are input, if Option 2 for </t>
    </r>
    <r>
      <rPr>
        <i/>
        <sz val="11"/>
        <rFont val="Arial"/>
        <family val="2"/>
      </rPr>
      <t>HG</t>
    </r>
    <r>
      <rPr>
        <i/>
        <vertAlign val="subscript"/>
        <sz val="11"/>
        <rFont val="Arial"/>
        <family val="2"/>
      </rPr>
      <t>i,j,p</t>
    </r>
    <r>
      <rPr>
        <sz val="11"/>
        <rFont val="Arial"/>
        <family val="2"/>
      </rPr>
      <t xml:space="preserve"> is selected.</t>
    </r>
    <phoneticPr fontId="2"/>
  </si>
  <si>
    <r>
      <t xml:space="preserve">Table 2: Project-specific parameters to be fixed </t>
    </r>
    <r>
      <rPr>
        <b/>
        <i/>
        <sz val="11"/>
        <color indexed="8"/>
        <rFont val="Arial"/>
        <family val="2"/>
      </rPr>
      <t>ex ante</t>
    </r>
    <phoneticPr fontId="2"/>
  </si>
  <si>
    <r>
      <t>η</t>
    </r>
    <r>
      <rPr>
        <vertAlign val="subscript"/>
        <sz val="11"/>
        <rFont val="Arial"/>
        <family val="2"/>
      </rPr>
      <t>RE</t>
    </r>
    <phoneticPr fontId="2"/>
  </si>
  <si>
    <r>
      <t>NCV</t>
    </r>
    <r>
      <rPr>
        <vertAlign val="subscript"/>
        <sz val="11"/>
        <rFont val="Arial"/>
        <family val="2"/>
      </rPr>
      <t>i</t>
    </r>
    <phoneticPr fontId="2"/>
  </si>
  <si>
    <r>
      <t xml:space="preserve">Net calorific value of gas fuel consumed by the CGS </t>
    </r>
    <r>
      <rPr>
        <i/>
        <sz val="11"/>
        <rFont val="Arial"/>
        <family val="2"/>
      </rPr>
      <t>i</t>
    </r>
    <phoneticPr fontId="2"/>
  </si>
  <si>
    <r>
      <t>MJ/Nm</t>
    </r>
    <r>
      <rPr>
        <vertAlign val="superscript"/>
        <sz val="11"/>
        <color theme="1"/>
        <rFont val="Arial"/>
        <family val="2"/>
      </rPr>
      <t>3</t>
    </r>
    <phoneticPr fontId="10"/>
  </si>
  <si>
    <r>
      <t>EF</t>
    </r>
    <r>
      <rPr>
        <vertAlign val="subscript"/>
        <sz val="11"/>
        <rFont val="Arial"/>
        <family val="2"/>
      </rPr>
      <t>elec,RE,j</t>
    </r>
    <phoneticPr fontId="2"/>
  </si>
  <si>
    <r>
      <t>CO</t>
    </r>
    <r>
      <rPr>
        <vertAlign val="subscript"/>
        <sz val="11"/>
        <rFont val="Arial"/>
        <family val="2"/>
      </rPr>
      <t>2</t>
    </r>
    <r>
      <rPr>
        <sz val="11"/>
        <rFont val="Arial"/>
        <family val="2"/>
      </rPr>
      <t xml:space="preserve"> emission factor for consumed electricity in the facility</t>
    </r>
    <r>
      <rPr>
        <i/>
        <sz val="11"/>
        <rFont val="Arial"/>
        <family val="2"/>
      </rPr>
      <t xml:space="preserve"> j</t>
    </r>
    <phoneticPr fontId="2"/>
  </si>
  <si>
    <r>
      <t>tCO</t>
    </r>
    <r>
      <rPr>
        <vertAlign val="subscript"/>
        <sz val="11"/>
        <color theme="1"/>
        <rFont val="Arial"/>
        <family val="2"/>
      </rPr>
      <t>2</t>
    </r>
    <r>
      <rPr>
        <sz val="11"/>
        <color theme="1"/>
        <rFont val="Arial"/>
        <family val="2"/>
      </rPr>
      <t>/MWh</t>
    </r>
    <phoneticPr fontId="10"/>
  </si>
  <si>
    <r>
      <t>EF</t>
    </r>
    <r>
      <rPr>
        <vertAlign val="subscript"/>
        <sz val="11"/>
        <rFont val="Arial"/>
        <family val="2"/>
      </rPr>
      <t>fuel,RE,j</t>
    </r>
    <phoneticPr fontId="2"/>
  </si>
  <si>
    <r>
      <t>CO</t>
    </r>
    <r>
      <rPr>
        <vertAlign val="subscript"/>
        <sz val="11"/>
        <rFont val="Arial"/>
        <family val="2"/>
      </rPr>
      <t>2</t>
    </r>
    <r>
      <rPr>
        <sz val="11"/>
        <rFont val="Arial"/>
        <family val="2"/>
      </rPr>
      <t xml:space="preserve"> emission factor for fossil fuel consumed by the reference boiler in the facility </t>
    </r>
    <r>
      <rPr>
        <i/>
        <sz val="11"/>
        <rFont val="Arial"/>
        <family val="2"/>
      </rPr>
      <t xml:space="preserve">j
</t>
    </r>
    <r>
      <rPr>
        <sz val="11"/>
        <rFont val="Arial"/>
        <family val="2"/>
      </rPr>
      <t>(CO</t>
    </r>
    <r>
      <rPr>
        <vertAlign val="subscript"/>
        <sz val="11"/>
        <rFont val="Arial"/>
        <family val="2"/>
      </rPr>
      <t>2</t>
    </r>
    <r>
      <rPr>
        <sz val="11"/>
        <rFont val="Arial"/>
        <family val="2"/>
      </rPr>
      <t xml:space="preserve"> emission factor of natural gas is applied.)</t>
    </r>
    <phoneticPr fontId="2"/>
  </si>
  <si>
    <r>
      <t>tCO</t>
    </r>
    <r>
      <rPr>
        <vertAlign val="subscript"/>
        <sz val="11"/>
        <color theme="1"/>
        <rFont val="Arial"/>
        <family val="2"/>
      </rPr>
      <t>2</t>
    </r>
    <r>
      <rPr>
        <sz val="11"/>
        <color theme="1"/>
        <rFont val="Arial"/>
        <family val="2"/>
      </rPr>
      <t>/GJ</t>
    </r>
    <phoneticPr fontId="10"/>
  </si>
  <si>
    <r>
      <t>EF</t>
    </r>
    <r>
      <rPr>
        <vertAlign val="subscript"/>
        <sz val="11"/>
        <rFont val="Arial"/>
        <family val="2"/>
      </rPr>
      <t>fuel,PJ,i</t>
    </r>
    <phoneticPr fontId="2"/>
  </si>
  <si>
    <r>
      <t>CO</t>
    </r>
    <r>
      <rPr>
        <vertAlign val="subscript"/>
        <sz val="11"/>
        <rFont val="Arial"/>
        <family val="2"/>
      </rPr>
      <t>2</t>
    </r>
    <r>
      <rPr>
        <sz val="11"/>
        <rFont val="Arial"/>
        <family val="2"/>
      </rPr>
      <t xml:space="preserve"> emission factor for gas fuel consumed by the CGS </t>
    </r>
    <r>
      <rPr>
        <i/>
        <sz val="11"/>
        <rFont val="Arial"/>
        <family val="2"/>
      </rPr>
      <t>i</t>
    </r>
    <phoneticPr fontId="2"/>
  </si>
  <si>
    <r>
      <t>HGC</t>
    </r>
    <r>
      <rPr>
        <vertAlign val="subscript"/>
        <sz val="11"/>
        <rFont val="Arial"/>
        <family val="2"/>
      </rPr>
      <t>k</t>
    </r>
    <phoneticPr fontId="2"/>
  </si>
  <si>
    <r>
      <t xml:space="preserve">Heat generative capacity of the existing steam boiler </t>
    </r>
    <r>
      <rPr>
        <i/>
        <sz val="11"/>
        <rFont val="Arial"/>
        <family val="2"/>
      </rPr>
      <t>k</t>
    </r>
    <r>
      <rPr>
        <sz val="11"/>
        <rFont val="Arial"/>
        <family val="2"/>
      </rPr>
      <t xml:space="preserve"> or hot water boiler </t>
    </r>
    <r>
      <rPr>
        <i/>
        <sz val="11"/>
        <rFont val="Arial"/>
        <family val="2"/>
      </rPr>
      <t xml:space="preserve">k
</t>
    </r>
    <r>
      <rPr>
        <sz val="11"/>
        <rFont val="Arial"/>
        <family val="2"/>
      </rPr>
      <t>(Equivalent evaporation is used for steam boilers, and rated thermal output for hot water boilers.)</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</si>
  <si>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</si>
  <si>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</si>
  <si>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</si>
  <si>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Values are input on "MPS(input_separate)" sheet.</t>
  </si>
  <si>
    <t>Values are input on "MPS(input_separate)" sheet, if Option 2 for HGi,j,p is selected.</t>
  </si>
  <si>
    <r>
      <t xml:space="preserve">Measuring instrument(s) is installed at the point(s) where the amount of heat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can be measured. The amount of heat consumption is determined either by (1) Approach 1 using a calorimeter or by (2) Approach 2 applying calculation results derived from a set of monitored data, as described in the following. 
(1) Approach 1 using a calorimeter
The calorimeter measures the amount of heat consumption cumulatively for each </t>
    </r>
    <r>
      <rPr>
        <i/>
        <sz val="11"/>
        <rFont val="Arial"/>
        <family val="2"/>
      </rPr>
      <t>i</t>
    </r>
    <r>
      <rPr>
        <sz val="11"/>
        <rFont val="Arial"/>
        <family val="2"/>
      </rPr>
      <t xml:space="preserve"> and </t>
    </r>
    <r>
      <rPr>
        <i/>
        <sz val="11"/>
        <rFont val="Arial"/>
        <family val="2"/>
      </rPr>
      <t>j</t>
    </r>
    <r>
      <rPr>
        <sz val="11"/>
        <rFont val="Arial"/>
        <family val="2"/>
      </rPr>
      <t>.
(2) Approach 2 applying calculation results derived from a set of monitored data
The following formula is applied.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</si>
  <si>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t>Select the use of Option 2 in C30 of "MPS(input_separate)" sheet. 
If yes, values are input on "MPS(input_separate)" sheet.</t>
    <phoneticPr fontId="2"/>
  </si>
  <si>
    <t>N/A</t>
  </si>
  <si>
    <t>N/A</t>
    <phoneticPr fontId="2"/>
  </si>
  <si>
    <r>
      <t xml:space="preserve">Parameters to be monitored </t>
    </r>
    <r>
      <rPr>
        <b/>
        <i/>
        <sz val="11"/>
        <color theme="0"/>
        <rFont val="Arial"/>
        <family val="2"/>
      </rPr>
      <t>ex post</t>
    </r>
    <phoneticPr fontId="10"/>
  </si>
  <si>
    <r>
      <t xml:space="preserve">Project-specific parameters to be fixed </t>
    </r>
    <r>
      <rPr>
        <b/>
        <i/>
        <sz val="11"/>
        <color theme="0"/>
        <rFont val="Arial"/>
        <family val="2"/>
      </rPr>
      <t>ex ante</t>
    </r>
    <phoneticPr fontId="10"/>
  </si>
  <si>
    <r>
      <t>EG</t>
    </r>
    <r>
      <rPr>
        <vertAlign val="subscript"/>
        <sz val="11"/>
        <rFont val="Arial"/>
        <family val="2"/>
      </rPr>
      <t>i,j,p</t>
    </r>
    <phoneticPr fontId="2"/>
  </si>
  <si>
    <r>
      <t>EF</t>
    </r>
    <r>
      <rPr>
        <vertAlign val="subscript"/>
        <sz val="11"/>
        <rFont val="Arial"/>
        <family val="2"/>
      </rPr>
      <t>elec,RE,j</t>
    </r>
    <phoneticPr fontId="2"/>
  </si>
  <si>
    <r>
      <t>RE</t>
    </r>
    <r>
      <rPr>
        <vertAlign val="subscript"/>
        <sz val="11"/>
        <color theme="1"/>
        <rFont val="Arial"/>
        <family val="2"/>
      </rPr>
      <t>elec,i,j,p</t>
    </r>
    <phoneticPr fontId="10"/>
  </si>
  <si>
    <r>
      <t xml:space="preserve">Identification number for the facility to which electricity and heat generated by the CGS </t>
    </r>
    <r>
      <rPr>
        <i/>
        <sz val="11"/>
        <color theme="1"/>
        <rFont val="Arial"/>
        <family val="2"/>
      </rPr>
      <t>i</t>
    </r>
    <r>
      <rPr>
        <sz val="11"/>
        <color theme="1"/>
        <rFont val="Arial"/>
        <family val="2"/>
      </rPr>
      <t xml:space="preserve"> is supplied</t>
    </r>
    <phoneticPr fontId="10"/>
  </si>
  <si>
    <r>
      <t xml:space="preserve">Amount of electricity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p</t>
    </r>
    <phoneticPr fontId="10"/>
  </si>
  <si>
    <r>
      <t>CO</t>
    </r>
    <r>
      <rPr>
        <vertAlign val="subscript"/>
        <sz val="11"/>
        <rFont val="Arial"/>
        <family val="2"/>
      </rPr>
      <t>2</t>
    </r>
    <r>
      <rPr>
        <sz val="11"/>
        <rFont val="Arial"/>
        <family val="2"/>
      </rPr>
      <t xml:space="preserve"> emission factor for consumed electricity in the facility </t>
    </r>
    <r>
      <rPr>
        <i/>
        <sz val="11"/>
        <rFont val="Arial"/>
        <family val="2"/>
      </rPr>
      <t>j</t>
    </r>
    <phoneticPr fontId="2"/>
  </si>
  <si>
    <r>
      <t xml:space="preserve">Reference emissions for electricity consumption by the facility </t>
    </r>
    <r>
      <rPr>
        <i/>
        <sz val="11"/>
        <rFont val="Arial"/>
        <family val="2"/>
      </rPr>
      <t xml:space="preserve">j </t>
    </r>
    <r>
      <rPr>
        <sz val="11"/>
        <rFont val="Arial"/>
        <family val="2"/>
      </rPr>
      <t xml:space="preserve">which is generated by the CGS </t>
    </r>
    <r>
      <rPr>
        <i/>
        <sz val="11"/>
        <rFont val="Arial"/>
        <family val="2"/>
      </rPr>
      <t>i</t>
    </r>
    <r>
      <rPr>
        <sz val="11"/>
        <rFont val="Arial"/>
        <family val="2"/>
      </rPr>
      <t xml:space="preserve"> during the period </t>
    </r>
    <r>
      <rPr>
        <i/>
        <sz val="11"/>
        <rFont val="Arial"/>
        <family val="2"/>
      </rPr>
      <t>p</t>
    </r>
    <phoneticPr fontId="10"/>
  </si>
  <si>
    <r>
      <t>tCO</t>
    </r>
    <r>
      <rPr>
        <vertAlign val="subscript"/>
        <sz val="11"/>
        <color theme="1"/>
        <rFont val="Arial"/>
        <family val="2"/>
      </rPr>
      <t>2</t>
    </r>
    <r>
      <rPr>
        <sz val="11"/>
        <color theme="1"/>
        <rFont val="Arial"/>
        <family val="2"/>
      </rPr>
      <t>/MWh</t>
    </r>
    <phoneticPr fontId="10"/>
  </si>
  <si>
    <r>
      <t>tCO</t>
    </r>
    <r>
      <rPr>
        <vertAlign val="subscript"/>
        <sz val="11"/>
        <color theme="1"/>
        <rFont val="Arial"/>
        <family val="2"/>
      </rPr>
      <t>2</t>
    </r>
    <r>
      <rPr>
        <sz val="11"/>
        <color theme="1"/>
        <rFont val="Arial"/>
        <family val="2"/>
      </rPr>
      <t>/p</t>
    </r>
    <phoneticPr fontId="10"/>
  </si>
  <si>
    <r>
      <t xml:space="preserve">Parameters to be monitored </t>
    </r>
    <r>
      <rPr>
        <b/>
        <i/>
        <sz val="11"/>
        <color theme="0"/>
        <rFont val="Arial"/>
        <family val="2"/>
      </rPr>
      <t>ex post</t>
    </r>
    <phoneticPr fontId="10"/>
  </si>
  <si>
    <r>
      <t xml:space="preserve">Project-specific parameters to be fixed </t>
    </r>
    <r>
      <rPr>
        <b/>
        <i/>
        <sz val="11"/>
        <color theme="0"/>
        <rFont val="Arial"/>
        <family val="2"/>
      </rPr>
      <t>ex ante</t>
    </r>
    <phoneticPr fontId="10"/>
  </si>
  <si>
    <r>
      <t>HG</t>
    </r>
    <r>
      <rPr>
        <vertAlign val="subscript"/>
        <sz val="11"/>
        <rFont val="Arial"/>
        <family val="2"/>
      </rPr>
      <t>i,j,p</t>
    </r>
    <phoneticPr fontId="2"/>
  </si>
  <si>
    <r>
      <t>η</t>
    </r>
    <r>
      <rPr>
        <vertAlign val="subscript"/>
        <sz val="11"/>
        <rFont val="Arial"/>
        <family val="2"/>
      </rPr>
      <t>RE</t>
    </r>
    <phoneticPr fontId="2"/>
  </si>
  <si>
    <r>
      <t>EF</t>
    </r>
    <r>
      <rPr>
        <vertAlign val="subscript"/>
        <sz val="11"/>
        <rFont val="Arial"/>
        <family val="2"/>
      </rPr>
      <t>fuel,RE,j</t>
    </r>
    <phoneticPr fontId="2"/>
  </si>
  <si>
    <r>
      <t>RE</t>
    </r>
    <r>
      <rPr>
        <vertAlign val="subscript"/>
        <sz val="11"/>
        <color theme="1"/>
        <rFont val="Arial"/>
        <family val="2"/>
      </rPr>
      <t>heat,i,j,p</t>
    </r>
    <phoneticPr fontId="10"/>
  </si>
  <si>
    <r>
      <t xml:space="preserve">Amount of heat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p</t>
    </r>
    <phoneticPr fontId="10"/>
  </si>
  <si>
    <r>
      <t>CO</t>
    </r>
    <r>
      <rPr>
        <vertAlign val="subscript"/>
        <sz val="11"/>
        <rFont val="Arial"/>
        <family val="2"/>
      </rPr>
      <t>2</t>
    </r>
    <r>
      <rPr>
        <sz val="11"/>
        <rFont val="Arial"/>
        <family val="2"/>
      </rPr>
      <t xml:space="preserve"> emission factor for fossil fuel consumed by the reference boiler in the facility </t>
    </r>
    <r>
      <rPr>
        <i/>
        <sz val="11"/>
        <rFont val="Arial"/>
        <family val="2"/>
      </rPr>
      <t xml:space="preserve">j
</t>
    </r>
    <r>
      <rPr>
        <sz val="11"/>
        <rFont val="Arial"/>
        <family val="2"/>
      </rPr>
      <t>(CO</t>
    </r>
    <r>
      <rPr>
        <vertAlign val="subscript"/>
        <sz val="11"/>
        <rFont val="Arial"/>
        <family val="2"/>
      </rPr>
      <t>2</t>
    </r>
    <r>
      <rPr>
        <sz val="11"/>
        <rFont val="Arial"/>
        <family val="2"/>
      </rPr>
      <t xml:space="preserve"> emission factor of natural gas is applied.)</t>
    </r>
    <phoneticPr fontId="2"/>
  </si>
  <si>
    <r>
      <t>Reference emissions for heat consumption by the facility</t>
    </r>
    <r>
      <rPr>
        <i/>
        <sz val="11"/>
        <rFont val="Arial"/>
        <family val="2"/>
      </rPr>
      <t xml:space="preserve"> j </t>
    </r>
    <r>
      <rPr>
        <sz val="11"/>
        <rFont val="Arial"/>
        <family val="2"/>
      </rPr>
      <t xml:space="preserve">which is generated by the CGS </t>
    </r>
    <r>
      <rPr>
        <i/>
        <sz val="11"/>
        <rFont val="Arial"/>
        <family val="2"/>
      </rPr>
      <t>i</t>
    </r>
    <r>
      <rPr>
        <sz val="11"/>
        <rFont val="Arial"/>
        <family val="2"/>
      </rPr>
      <t xml:space="preserve"> during the period </t>
    </r>
    <r>
      <rPr>
        <i/>
        <sz val="11"/>
        <rFont val="Arial"/>
        <family val="2"/>
      </rPr>
      <t>p</t>
    </r>
    <phoneticPr fontId="10"/>
  </si>
  <si>
    <r>
      <t>tCO</t>
    </r>
    <r>
      <rPr>
        <vertAlign val="subscript"/>
        <sz val="11"/>
        <color theme="1"/>
        <rFont val="Arial"/>
        <family val="2"/>
      </rPr>
      <t>2</t>
    </r>
    <r>
      <rPr>
        <sz val="11"/>
        <color theme="1"/>
        <rFont val="Arial"/>
        <family val="2"/>
      </rPr>
      <t>/GJ</t>
    </r>
    <phoneticPr fontId="10"/>
  </si>
  <si>
    <r>
      <t>HG</t>
    </r>
    <r>
      <rPr>
        <vertAlign val="subscript"/>
        <sz val="11"/>
        <color theme="1"/>
        <rFont val="Arial"/>
        <family val="2"/>
      </rPr>
      <t>k,j,p</t>
    </r>
    <r>
      <rPr>
        <sz val="11"/>
        <color theme="1"/>
        <rFont val="Arial"/>
        <family val="2"/>
      </rPr>
      <t>_hat</t>
    </r>
    <phoneticPr fontId="10"/>
  </si>
  <si>
    <r>
      <t>ƩHG</t>
    </r>
    <r>
      <rPr>
        <vertAlign val="subscript"/>
        <sz val="11"/>
        <color theme="1"/>
        <rFont val="Arial"/>
        <family val="2"/>
      </rPr>
      <t>k,j,p</t>
    </r>
    <r>
      <rPr>
        <sz val="11"/>
        <color theme="1"/>
        <rFont val="Arial"/>
        <family val="2"/>
      </rPr>
      <t>_hat</t>
    </r>
    <phoneticPr fontId="10"/>
  </si>
  <si>
    <r>
      <t>ƩHGS</t>
    </r>
    <r>
      <rPr>
        <vertAlign val="subscript"/>
        <sz val="11"/>
        <rFont val="Arial"/>
        <family val="2"/>
      </rPr>
      <t>i,j,p</t>
    </r>
    <phoneticPr fontId="2"/>
  </si>
  <si>
    <r>
      <t>DYS</t>
    </r>
    <r>
      <rPr>
        <vertAlign val="subscript"/>
        <sz val="11"/>
        <rFont val="Arial"/>
        <family val="2"/>
      </rPr>
      <t>p</t>
    </r>
    <phoneticPr fontId="2"/>
  </si>
  <si>
    <r>
      <t>HGC</t>
    </r>
    <r>
      <rPr>
        <vertAlign val="subscript"/>
        <sz val="11"/>
        <rFont val="Arial"/>
        <family val="2"/>
      </rPr>
      <t>k</t>
    </r>
    <phoneticPr fontId="2"/>
  </si>
  <si>
    <r>
      <t xml:space="preserve">Identification number for the existing boiler which supplies steam or hot water to the facility </t>
    </r>
    <r>
      <rPr>
        <i/>
        <sz val="11"/>
        <color theme="1"/>
        <rFont val="Arial"/>
        <family val="2"/>
      </rPr>
      <t>j</t>
    </r>
    <phoneticPr fontId="10"/>
  </si>
  <si>
    <r>
      <t xml:space="preserve">Maximum capacity of heat generation by the existing boiler </t>
    </r>
    <r>
      <rPr>
        <i/>
        <sz val="11"/>
        <color theme="1"/>
        <rFont val="Arial"/>
        <family val="2"/>
      </rPr>
      <t>k</t>
    </r>
    <r>
      <rPr>
        <sz val="11"/>
        <color theme="1"/>
        <rFont val="Arial"/>
        <family val="2"/>
      </rPr>
      <t xml:space="preserve"> supplying to the facility </t>
    </r>
    <r>
      <rPr>
        <i/>
        <sz val="11"/>
        <color theme="1"/>
        <rFont val="Arial"/>
        <family val="2"/>
      </rPr>
      <t>j</t>
    </r>
    <r>
      <rPr>
        <sz val="11"/>
        <color theme="1"/>
        <rFont val="Arial"/>
        <family val="2"/>
      </rPr>
      <t xml:space="preserve"> during the period </t>
    </r>
    <r>
      <rPr>
        <i/>
        <sz val="11"/>
        <color theme="1"/>
        <rFont val="Arial"/>
        <family val="2"/>
      </rPr>
      <t>p</t>
    </r>
    <phoneticPr fontId="10"/>
  </si>
  <si>
    <r>
      <t xml:space="preserve">Maximum capacity of heat generation by the existing boiler supplying to the facility </t>
    </r>
    <r>
      <rPr>
        <i/>
        <sz val="11"/>
        <color theme="1"/>
        <rFont val="Arial"/>
        <family val="2"/>
      </rPr>
      <t>j</t>
    </r>
    <r>
      <rPr>
        <sz val="11"/>
        <color theme="1"/>
        <rFont val="Arial"/>
        <family val="2"/>
      </rPr>
      <t xml:space="preserve"> during the period </t>
    </r>
    <r>
      <rPr>
        <i/>
        <sz val="11"/>
        <color theme="1"/>
        <rFont val="Arial"/>
        <family val="2"/>
      </rPr>
      <t>p</t>
    </r>
    <phoneticPr fontId="10"/>
  </si>
  <si>
    <r>
      <t>Amount of heat supply to the facility</t>
    </r>
    <r>
      <rPr>
        <i/>
        <sz val="11"/>
        <rFont val="Arial"/>
        <family val="2"/>
      </rPr>
      <t xml:space="preserve"> j</t>
    </r>
    <r>
      <rPr>
        <sz val="11"/>
        <rFont val="Arial"/>
        <family val="2"/>
      </rPr>
      <t xml:space="preserve"> which is generated by the CGS(s) during the period </t>
    </r>
    <r>
      <rPr>
        <i/>
        <sz val="11"/>
        <rFont val="Arial"/>
        <family val="2"/>
      </rPr>
      <t>p</t>
    </r>
    <phoneticPr fontId="10"/>
  </si>
  <si>
    <r>
      <t xml:space="preserve">Number of days during the period </t>
    </r>
    <r>
      <rPr>
        <i/>
        <sz val="11"/>
        <rFont val="Arial"/>
        <family val="2"/>
      </rPr>
      <t>p</t>
    </r>
    <phoneticPr fontId="10"/>
  </si>
  <si>
    <r>
      <t xml:space="preserve">Reference emissions for heat consumption by the facility </t>
    </r>
    <r>
      <rPr>
        <i/>
        <sz val="11"/>
        <color theme="1"/>
        <rFont val="Arial"/>
        <family val="2"/>
      </rPr>
      <t>j</t>
    </r>
    <r>
      <rPr>
        <sz val="11"/>
        <color theme="1"/>
        <rFont val="Arial"/>
        <family val="2"/>
      </rPr>
      <t xml:space="preserve"> which is generated by the CGS </t>
    </r>
    <r>
      <rPr>
        <i/>
        <sz val="11"/>
        <color theme="1"/>
        <rFont val="Arial"/>
        <family val="2"/>
      </rPr>
      <t>i</t>
    </r>
    <r>
      <rPr>
        <sz val="11"/>
        <color theme="1"/>
        <rFont val="Arial"/>
        <family val="2"/>
      </rPr>
      <t xml:space="preserve"> during the period </t>
    </r>
    <r>
      <rPr>
        <i/>
        <sz val="11"/>
        <color theme="1"/>
        <rFont val="Arial"/>
        <family val="2"/>
      </rPr>
      <t>p</t>
    </r>
    <phoneticPr fontId="10"/>
  </si>
  <si>
    <r>
      <t>tCO</t>
    </r>
    <r>
      <rPr>
        <vertAlign val="subscript"/>
        <sz val="11"/>
        <color theme="1"/>
        <rFont val="Arial"/>
        <family val="2"/>
      </rPr>
      <t>2</t>
    </r>
    <r>
      <rPr>
        <sz val="11"/>
        <color theme="1"/>
        <rFont val="Arial"/>
        <family val="2"/>
      </rPr>
      <t>/p</t>
    </r>
    <phoneticPr fontId="10"/>
  </si>
  <si>
    <r>
      <t xml:space="preserve">Parameters to be monitored </t>
    </r>
    <r>
      <rPr>
        <b/>
        <i/>
        <sz val="11"/>
        <color theme="0"/>
        <rFont val="Arial"/>
        <family val="2"/>
      </rPr>
      <t>ex post</t>
    </r>
    <phoneticPr fontId="10"/>
  </si>
  <si>
    <r>
      <t xml:space="preserve">Project-specific parameters to be fixed </t>
    </r>
    <r>
      <rPr>
        <b/>
        <i/>
        <sz val="11"/>
        <color theme="0"/>
        <rFont val="Arial"/>
        <family val="2"/>
      </rPr>
      <t>ex ante</t>
    </r>
    <phoneticPr fontId="10"/>
  </si>
  <si>
    <r>
      <t>FC</t>
    </r>
    <r>
      <rPr>
        <vertAlign val="subscript"/>
        <sz val="11"/>
        <rFont val="Arial"/>
        <family val="2"/>
      </rPr>
      <t>i,p</t>
    </r>
    <phoneticPr fontId="2"/>
  </si>
  <si>
    <r>
      <t>NCV</t>
    </r>
    <r>
      <rPr>
        <vertAlign val="subscript"/>
        <sz val="11"/>
        <rFont val="Arial"/>
        <family val="2"/>
      </rPr>
      <t>i</t>
    </r>
    <phoneticPr fontId="2"/>
  </si>
  <si>
    <r>
      <t>EF</t>
    </r>
    <r>
      <rPr>
        <vertAlign val="subscript"/>
        <sz val="11"/>
        <rFont val="Arial"/>
        <family val="2"/>
      </rPr>
      <t>fuel,PJ,i</t>
    </r>
    <phoneticPr fontId="2"/>
  </si>
  <si>
    <r>
      <t>PE</t>
    </r>
    <r>
      <rPr>
        <vertAlign val="subscript"/>
        <sz val="11"/>
        <color theme="1"/>
        <rFont val="Arial"/>
        <family val="2"/>
      </rPr>
      <t>i,p</t>
    </r>
    <phoneticPr fontId="10"/>
  </si>
  <si>
    <r>
      <t xml:space="preserve">Amount of gas fuel consumption by the CGS </t>
    </r>
    <r>
      <rPr>
        <i/>
        <sz val="11"/>
        <rFont val="Arial"/>
        <family val="2"/>
      </rPr>
      <t>i</t>
    </r>
    <r>
      <rPr>
        <sz val="11"/>
        <rFont val="Arial"/>
        <family val="2"/>
      </rPr>
      <t xml:space="preserve"> during the period </t>
    </r>
    <r>
      <rPr>
        <i/>
        <sz val="11"/>
        <rFont val="Arial"/>
        <family val="2"/>
      </rPr>
      <t>p</t>
    </r>
    <phoneticPr fontId="2"/>
  </si>
  <si>
    <r>
      <t xml:space="preserve">Net calorific value of gas fuel consumed by the CGS </t>
    </r>
    <r>
      <rPr>
        <i/>
        <sz val="11"/>
        <rFont val="Arial"/>
        <family val="2"/>
      </rPr>
      <t>i</t>
    </r>
    <phoneticPr fontId="2"/>
  </si>
  <si>
    <r>
      <t>CO</t>
    </r>
    <r>
      <rPr>
        <vertAlign val="subscript"/>
        <sz val="11"/>
        <rFont val="Arial"/>
        <family val="2"/>
      </rPr>
      <t>2</t>
    </r>
    <r>
      <rPr>
        <sz val="11"/>
        <rFont val="Arial"/>
        <family val="2"/>
      </rPr>
      <t xml:space="preserve"> emission factor for gas fuel consumed by the CGS </t>
    </r>
    <r>
      <rPr>
        <i/>
        <sz val="11"/>
        <rFont val="Arial"/>
        <family val="2"/>
      </rPr>
      <t>i</t>
    </r>
    <phoneticPr fontId="2"/>
  </si>
  <si>
    <r>
      <t xml:space="preserve">Project emissions for CGS </t>
    </r>
    <r>
      <rPr>
        <i/>
        <sz val="11"/>
        <color theme="1"/>
        <rFont val="Arial"/>
        <family val="2"/>
      </rPr>
      <t>i</t>
    </r>
    <r>
      <rPr>
        <sz val="11"/>
        <color theme="1"/>
        <rFont val="Arial"/>
        <family val="2"/>
      </rPr>
      <t xml:space="preserve"> during the period </t>
    </r>
    <r>
      <rPr>
        <i/>
        <sz val="11"/>
        <color theme="1"/>
        <rFont val="Arial"/>
        <family val="2"/>
      </rPr>
      <t>p</t>
    </r>
    <phoneticPr fontId="10"/>
  </si>
  <si>
    <r>
      <t>Nm</t>
    </r>
    <r>
      <rPr>
        <vertAlign val="superscript"/>
        <sz val="11"/>
        <rFont val="Arial"/>
        <family val="2"/>
      </rPr>
      <t>3</t>
    </r>
    <r>
      <rPr>
        <sz val="11"/>
        <rFont val="Arial"/>
        <family val="2"/>
      </rPr>
      <t>/p</t>
    </r>
    <phoneticPr fontId="2"/>
  </si>
  <si>
    <r>
      <t>MJ/Nm</t>
    </r>
    <r>
      <rPr>
        <vertAlign val="superscript"/>
        <sz val="11"/>
        <color theme="1"/>
        <rFont val="Arial"/>
        <family val="2"/>
      </rPr>
      <t>3</t>
    </r>
    <phoneticPr fontId="10"/>
  </si>
  <si>
    <t>Monitoring Plan Sheet (Input Sheet) [Attachment to Project Design Document]</t>
    <phoneticPr fontId="2"/>
  </si>
  <si>
    <t>Monitoring Plan Sheet (Input Separate Sheet) [Attachment to Project Design Document]</t>
    <phoneticPr fontId="2"/>
  </si>
  <si>
    <t>Monitoring Plan Sheet (Calculation Process Sheet) [Attachment to Project Design Document]</t>
    <phoneticPr fontId="2"/>
  </si>
  <si>
    <r>
      <t xml:space="preserve">Emission reductions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</si>
  <si>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</si>
  <si>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</si>
  <si>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</si>
  <si>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</si>
  <si>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r>
      <t>ƩƩRE</t>
    </r>
    <r>
      <rPr>
        <vertAlign val="subscript"/>
        <sz val="11"/>
        <color indexed="8"/>
        <rFont val="Arial"/>
        <family val="2"/>
      </rPr>
      <t>elec,i,j,p</t>
    </r>
    <phoneticPr fontId="2"/>
  </si>
  <si>
    <r>
      <t>ƩƩRE</t>
    </r>
    <r>
      <rPr>
        <vertAlign val="subscript"/>
        <sz val="11"/>
        <color indexed="8"/>
        <rFont val="Arial"/>
        <family val="2"/>
      </rPr>
      <t>heat,i,j,p</t>
    </r>
    <phoneticPr fontId="2"/>
  </si>
  <si>
    <r>
      <t>PE</t>
    </r>
    <r>
      <rPr>
        <vertAlign val="subscript"/>
        <sz val="11"/>
        <color indexed="8"/>
        <rFont val="Arial"/>
        <family val="2"/>
      </rPr>
      <t>p</t>
    </r>
    <phoneticPr fontId="2"/>
  </si>
  <si>
    <r>
      <t>η</t>
    </r>
    <r>
      <rPr>
        <vertAlign val="subscript"/>
        <sz val="11"/>
        <color indexed="8"/>
        <rFont val="Arial"/>
        <family val="2"/>
      </rPr>
      <t>RE</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</si>
  <si>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</si>
  <si>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</si>
  <si>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</si>
  <si>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</si>
  <si>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(Input Separate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</si>
  <si>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</si>
  <si>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</si>
  <si>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</si>
  <si>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</si>
  <si>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period</t>
    <phoneticPr fontId="2"/>
  </si>
  <si>
    <t>(k)</t>
    <phoneticPr fontId="2"/>
  </si>
  <si>
    <t>Monitoring Period</t>
    <phoneticPr fontId="2"/>
  </si>
  <si>
    <t>Monitored Values</t>
    <phoneticPr fontId="2"/>
  </si>
  <si>
    <r>
      <t xml:space="preserve">Parameters monitored </t>
    </r>
    <r>
      <rPr>
        <b/>
        <i/>
        <sz val="11"/>
        <color theme="0"/>
        <rFont val="Arial"/>
        <family val="2"/>
      </rPr>
      <t>ex post</t>
    </r>
    <phoneticPr fontId="10"/>
  </si>
  <si>
    <r>
      <t xml:space="preserve">Project-specific parameters fixed </t>
    </r>
    <r>
      <rPr>
        <b/>
        <i/>
        <sz val="11"/>
        <color theme="0"/>
        <rFont val="Arial"/>
        <family val="2"/>
      </rPr>
      <t>ex ante</t>
    </r>
    <phoneticPr fontId="10"/>
  </si>
  <si>
    <r>
      <t xml:space="preserve">Project-specific parameters fixed </t>
    </r>
    <r>
      <rPr>
        <b/>
        <i/>
        <sz val="11"/>
        <color theme="0"/>
        <rFont val="Arial"/>
        <family val="2"/>
      </rPr>
      <t>ex ante</t>
    </r>
    <phoneticPr fontId="10"/>
  </si>
  <si>
    <r>
      <t xml:space="preserve">Parameters monitored </t>
    </r>
    <r>
      <rPr>
        <b/>
        <i/>
        <sz val="11"/>
        <color theme="0"/>
        <rFont val="Arial"/>
        <family val="2"/>
      </rPr>
      <t>ex post</t>
    </r>
    <phoneticPr fontId="10"/>
  </si>
  <si>
    <r>
      <t xml:space="preserve">Parameters monitored </t>
    </r>
    <r>
      <rPr>
        <b/>
        <i/>
        <sz val="11"/>
        <color theme="0"/>
        <rFont val="Arial"/>
        <family val="2"/>
      </rPr>
      <t>ex post</t>
    </r>
    <phoneticPr fontId="10"/>
  </si>
  <si>
    <t>Estimated
/Monitored Values</t>
    <phoneticPr fontId="10"/>
  </si>
  <si>
    <t>Estimated
/Monitored Values</t>
    <phoneticPr fontId="10"/>
  </si>
  <si>
    <t>Estimated
/Monitored Values</t>
    <phoneticPr fontId="10"/>
  </si>
  <si>
    <t>Values are input on "MRS(input_separate)" sheet.</t>
  </si>
  <si>
    <t>Select the use of Option 2 in C30 of "MRS(input_separate)" sheet. 
If yes, values are input on "MRS(input_separate)" sheet.</t>
  </si>
  <si>
    <t>In charge of authorizing the monitoring report.</t>
    <phoneticPr fontId="10"/>
  </si>
  <si>
    <t>In charge of approving the archived data after being checked and corrected when necessary and preparation of monitoring report.</t>
    <phoneticPr fontId="10"/>
  </si>
  <si>
    <t>In charge of monitoring procedure (data collection and storage), including monitoring equipments and calibrations, and training of monitoring personnel.</t>
    <phoneticPr fontId="10"/>
  </si>
  <si>
    <t>In charge of checking the archived data.</t>
    <phoneticPr fontId="10"/>
  </si>
  <si>
    <t>Toyota Tsusho Corporation
Industrial Machinery Department 
General Manager</t>
    <phoneticPr fontId="10"/>
  </si>
  <si>
    <t>Toyota Tsusho Corporation
Industrial Machinery Department 
Project Manager</t>
    <phoneticPr fontId="10"/>
  </si>
  <si>
    <t>PT. Toyota Motor Manufacturing Indonesia
Plant Engineering &amp; SHE Division
Utility &amp; Building Operation Karawang
General Manager</t>
    <phoneticPr fontId="10"/>
  </si>
  <si>
    <t>PT. Toyota Motor Manufacturing Indonesia
Plant Engineering &amp; SHE Division
Utility &amp; Building Operation Karawang
Supervisor</t>
    <phoneticPr fontId="10"/>
  </si>
  <si>
    <t>Reference Number: ID019</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</si>
</sst>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
    <numFmt numFmtId="177" formatCode="#,##0.0_ "/>
    <numFmt numFmtId="178" formatCode="#,##0.0_ ;[Red]\-#,##0.0\ "/>
    <numFmt numFmtId="179" formatCode="#,##0.000_ ;[Red]\-#,##0.000\ "/>
    <numFmt numFmtId="180" formatCode="#,##0_ ;[Red]\-#,##0\ "/>
    <numFmt numFmtId="181" formatCode="#,##0.0000_ ;[Red]\-#,##0.0000\ "/>
    <numFmt numFmtId="182" formatCode="0.000"/>
  </numFmts>
  <fonts count="30"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sz val="6"/>
      <name val="ＭＳ Ｐゴシック"/>
      <family val="3"/>
      <charset val="128"/>
      <scheme val="minor"/>
    </font>
    <font>
      <sz val="11"/>
      <color theme="1"/>
      <name val="Arial"/>
      <family val="2"/>
    </font>
    <font>
      <i/>
      <sz val="11"/>
      <color indexed="8"/>
      <name val="Arial"/>
      <family val="2"/>
    </font>
    <font>
      <b/>
      <sz val="11"/>
      <color theme="1"/>
      <name val="Arial"/>
      <family val="2"/>
    </font>
    <font>
      <b/>
      <i/>
      <sz val="11"/>
      <color indexed="8"/>
      <name val="Arial"/>
      <family val="2"/>
    </font>
    <font>
      <vertAlign val="subscript"/>
      <sz val="11"/>
      <name val="Arial"/>
      <family val="2"/>
    </font>
    <font>
      <i/>
      <sz val="11"/>
      <name val="Arial"/>
      <family val="2"/>
    </font>
    <font>
      <i/>
      <vertAlign val="subscript"/>
      <sz val="11"/>
      <name val="Arial"/>
      <family val="2"/>
    </font>
    <font>
      <vertAlign val="superscript"/>
      <sz val="11"/>
      <name val="Arial"/>
      <family val="2"/>
    </font>
    <font>
      <sz val="11"/>
      <color rgb="FFFF0000"/>
      <name val="Arial"/>
      <family val="2"/>
    </font>
    <font>
      <vertAlign val="superscript"/>
      <sz val="11"/>
      <color theme="1"/>
      <name val="Arial"/>
      <family val="2"/>
    </font>
    <font>
      <vertAlign val="subscript"/>
      <sz val="11"/>
      <color theme="1"/>
      <name val="Arial"/>
      <family val="2"/>
    </font>
    <font>
      <b/>
      <vertAlign val="subscript"/>
      <sz val="11"/>
      <color indexed="8"/>
      <name val="Arial"/>
      <family val="2"/>
    </font>
    <font>
      <b/>
      <vertAlign val="subscript"/>
      <sz val="11"/>
      <color indexed="9"/>
      <name val="Arial"/>
      <family val="2"/>
    </font>
    <font>
      <b/>
      <sz val="11"/>
      <color theme="0"/>
      <name val="Arial"/>
      <family val="2"/>
    </font>
    <font>
      <b/>
      <i/>
      <sz val="11"/>
      <color theme="0"/>
      <name val="Arial"/>
      <family val="2"/>
    </font>
    <font>
      <i/>
      <sz val="11"/>
      <color theme="1"/>
      <name val="Arial"/>
      <family val="2"/>
    </font>
    <font>
      <b/>
      <sz val="11"/>
      <name val="Arial"/>
      <family val="2"/>
    </font>
    <font>
      <sz val="11"/>
      <color theme="1"/>
      <name val="ＭＳ Ｐゴシック"/>
      <family val="3"/>
      <charset val="128"/>
    </font>
    <font>
      <sz val="14"/>
      <color theme="1"/>
      <name val="Arial"/>
      <family val="2"/>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79998168889431442"/>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rgb="FFFF0000"/>
      </left>
      <right style="medium">
        <color rgb="FFFF0000"/>
      </right>
      <top style="medium">
        <color rgb="FFFF0000"/>
      </top>
      <bottom style="medium">
        <color rgb="FFFF0000"/>
      </bottom>
      <diagonal/>
    </border>
    <border>
      <left/>
      <right style="medium">
        <color rgb="FFFF0000"/>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right style="thin">
        <color indexed="23"/>
      </right>
      <top/>
      <bottom/>
      <diagonal/>
    </border>
    <border diagonalUp="1">
      <left style="thin">
        <color indexed="23"/>
      </left>
      <right style="thin">
        <color indexed="23"/>
      </right>
      <top style="thin">
        <color indexed="23"/>
      </top>
      <bottom style="thin">
        <color indexed="23"/>
      </bottom>
      <diagonal style="thin">
        <color indexed="23"/>
      </diagonal>
    </border>
    <border diagonalUp="1">
      <left style="thin">
        <color indexed="23"/>
      </left>
      <right style="thin">
        <color indexed="23"/>
      </right>
      <top style="thin">
        <color indexed="23"/>
      </top>
      <bottom/>
      <diagonal style="thin">
        <color indexed="23"/>
      </diagonal>
    </border>
    <border diagonalUp="1">
      <left style="thin">
        <color indexed="23"/>
      </left>
      <right style="thin">
        <color indexed="23"/>
      </right>
      <top/>
      <bottom style="thin">
        <color indexed="23"/>
      </bottom>
      <diagonal style="thin">
        <color indexed="23"/>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indexed="23"/>
      </left>
      <right style="medium">
        <color indexed="10"/>
      </right>
      <top style="thin">
        <color indexed="23"/>
      </top>
      <bottom style="thin">
        <color indexed="23"/>
      </bottom>
      <diagonal/>
    </border>
  </borders>
  <cellStyleXfs count="4">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xf numFmtId="0" fontId="9" fillId="0" borderId="0">
      <alignment vertical="center"/>
    </xf>
  </cellStyleXfs>
  <cellXfs count="374">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Alignment="1">
      <alignment horizontal="right" vertical="center"/>
    </xf>
    <xf numFmtId="0" fontId="11" fillId="0" borderId="0" xfId="0" applyFont="1">
      <alignment vertical="center"/>
    </xf>
    <xf numFmtId="0" fontId="5" fillId="0" borderId="0" xfId="0" applyFont="1" applyFill="1" applyAlignment="1">
      <alignment vertical="center"/>
    </xf>
    <xf numFmtId="0" fontId="5" fillId="0" borderId="0" xfId="0" applyFont="1" applyFill="1" applyAlignment="1">
      <alignment horizontal="right" vertical="center"/>
    </xf>
    <xf numFmtId="0" fontId="11" fillId="0" borderId="0" xfId="0" applyFont="1" applyAlignment="1">
      <alignment horizontal="right" vertical="center"/>
    </xf>
    <xf numFmtId="0" fontId="3" fillId="0" borderId="0" xfId="0" applyFont="1" applyFill="1">
      <alignment vertical="center"/>
    </xf>
    <xf numFmtId="0" fontId="5" fillId="4" borderId="0" xfId="0" applyFont="1" applyFill="1" applyAlignment="1">
      <alignment vertical="center"/>
    </xf>
    <xf numFmtId="0" fontId="5" fillId="4" borderId="0" xfId="0" applyFont="1" applyFill="1" applyAlignment="1">
      <alignment horizontal="right" vertical="center"/>
    </xf>
    <xf numFmtId="0" fontId="13" fillId="6" borderId="1" xfId="0" applyFont="1" applyFill="1" applyBorder="1" applyAlignment="1">
      <alignment horizontal="right" vertical="center"/>
    </xf>
    <xf numFmtId="0" fontId="3" fillId="9" borderId="2" xfId="0" applyFont="1" applyFill="1" applyBorder="1" applyAlignment="1">
      <alignment horizontal="left" vertical="center"/>
    </xf>
    <xf numFmtId="0" fontId="5" fillId="7" borderId="24" xfId="0" applyFont="1" applyFill="1" applyBorder="1">
      <alignment vertical="center"/>
    </xf>
    <xf numFmtId="0" fontId="3" fillId="7" borderId="24" xfId="0" applyFont="1" applyFill="1" applyBorder="1">
      <alignment vertical="center"/>
    </xf>
    <xf numFmtId="0" fontId="5" fillId="7" borderId="24" xfId="0" applyFont="1" applyFill="1" applyBorder="1" applyAlignment="1">
      <alignment horizontal="center" vertical="center"/>
    </xf>
    <xf numFmtId="0" fontId="5" fillId="7" borderId="24" xfId="0" applyFont="1" applyFill="1" applyBorder="1" applyAlignment="1">
      <alignment horizontal="center" vertical="center" shrinkToFit="1"/>
    </xf>
    <xf numFmtId="0" fontId="3" fillId="0" borderId="24" xfId="0" applyFont="1" applyFill="1" applyBorder="1" applyAlignment="1">
      <alignment horizontal="center" vertical="center"/>
    </xf>
    <xf numFmtId="0" fontId="5" fillId="7" borderId="26" xfId="0" applyFont="1" applyFill="1" applyBorder="1">
      <alignment vertical="center"/>
    </xf>
    <xf numFmtId="0" fontId="3" fillId="7" borderId="25" xfId="0" applyFont="1" applyFill="1" applyBorder="1">
      <alignment vertical="center"/>
    </xf>
    <xf numFmtId="0" fontId="3" fillId="7" borderId="27" xfId="0" applyFont="1" applyFill="1" applyBorder="1">
      <alignment vertical="center"/>
    </xf>
    <xf numFmtId="0" fontId="3" fillId="8" borderId="27" xfId="0" applyFont="1" applyFill="1" applyBorder="1">
      <alignment vertical="center"/>
    </xf>
    <xf numFmtId="0" fontId="3" fillId="8" borderId="25" xfId="0" applyFont="1" applyFill="1" applyBorder="1">
      <alignment vertical="center"/>
    </xf>
    <xf numFmtId="0" fontId="3" fillId="7" borderId="28" xfId="0" applyFont="1" applyFill="1" applyBorder="1">
      <alignment vertical="center"/>
    </xf>
    <xf numFmtId="0" fontId="3" fillId="7" borderId="29" xfId="0" applyFont="1" applyFill="1" applyBorder="1">
      <alignment vertical="center"/>
    </xf>
    <xf numFmtId="0" fontId="5" fillId="7" borderId="29" xfId="0" applyFont="1" applyFill="1" applyBorder="1">
      <alignment vertical="center"/>
    </xf>
    <xf numFmtId="0" fontId="5" fillId="7" borderId="30" xfId="0" applyFont="1" applyFill="1" applyBorder="1">
      <alignment vertical="center"/>
    </xf>
    <xf numFmtId="0" fontId="3" fillId="8" borderId="28" xfId="0" applyFont="1" applyFill="1" applyBorder="1">
      <alignment vertical="center"/>
    </xf>
    <xf numFmtId="0" fontId="3" fillId="8" borderId="29" xfId="0" applyFont="1" applyFill="1" applyBorder="1">
      <alignment vertical="center"/>
    </xf>
    <xf numFmtId="0" fontId="3" fillId="8" borderId="30" xfId="0" applyFont="1" applyFill="1" applyBorder="1">
      <alignment vertical="center"/>
    </xf>
    <xf numFmtId="0" fontId="5" fillId="7" borderId="28" xfId="0" applyFont="1" applyFill="1" applyBorder="1">
      <alignment vertical="center"/>
    </xf>
    <xf numFmtId="0" fontId="5" fillId="7" borderId="29" xfId="0" applyFont="1" applyFill="1" applyBorder="1" applyAlignment="1">
      <alignment horizontal="center" vertical="center"/>
    </xf>
    <xf numFmtId="0" fontId="5" fillId="7" borderId="30" xfId="0" applyFont="1" applyFill="1" applyBorder="1" applyAlignment="1">
      <alignment horizontal="center" vertical="center"/>
    </xf>
    <xf numFmtId="0" fontId="3" fillId="8" borderId="31" xfId="0" applyFont="1" applyFill="1" applyBorder="1">
      <alignment vertical="center"/>
    </xf>
    <xf numFmtId="0" fontId="3" fillId="8" borderId="28" xfId="0" applyFont="1" applyFill="1" applyBorder="1" applyAlignment="1">
      <alignment vertical="center"/>
    </xf>
    <xf numFmtId="0" fontId="3" fillId="8" borderId="29" xfId="0" applyFont="1" applyFill="1" applyBorder="1" applyAlignment="1">
      <alignment vertical="center"/>
    </xf>
    <xf numFmtId="0" fontId="3" fillId="8" borderId="30" xfId="0" applyFont="1" applyFill="1" applyBorder="1" applyAlignment="1">
      <alignment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5" fillId="7" borderId="26" xfId="0" applyFont="1" applyFill="1" applyBorder="1" applyAlignment="1">
      <alignment horizontal="center" vertical="center"/>
    </xf>
    <xf numFmtId="0" fontId="5" fillId="7" borderId="27" xfId="0" applyFont="1" applyFill="1" applyBorder="1">
      <alignment vertical="center"/>
    </xf>
    <xf numFmtId="0" fontId="3" fillId="0" borderId="24" xfId="0" applyFont="1" applyBorder="1" applyAlignment="1">
      <alignment horizontal="center" vertical="center"/>
    </xf>
    <xf numFmtId="0" fontId="3" fillId="6" borderId="30" xfId="0" applyFont="1" applyFill="1" applyBorder="1" applyAlignment="1">
      <alignment horizontal="left" vertical="center" wrapText="1"/>
    </xf>
    <xf numFmtId="178" fontId="3" fillId="0" borderId="16" xfId="2" applyNumberFormat="1" applyFont="1" applyBorder="1">
      <alignment vertical="center"/>
    </xf>
    <xf numFmtId="178" fontId="3" fillId="0" borderId="16" xfId="0" applyNumberFormat="1" applyFont="1" applyBorder="1">
      <alignment vertical="center"/>
    </xf>
    <xf numFmtId="178" fontId="3" fillId="0" borderId="25" xfId="0" applyNumberFormat="1" applyFont="1" applyFill="1" applyBorder="1">
      <alignment vertical="center"/>
    </xf>
    <xf numFmtId="178" fontId="7" fillId="9" borderId="2" xfId="0" applyNumberFormat="1" applyFont="1" applyFill="1" applyBorder="1" applyAlignment="1">
      <alignment horizontal="right" vertical="center"/>
    </xf>
    <xf numFmtId="0" fontId="5" fillId="5"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0" fontId="7" fillId="6" borderId="1" xfId="0" applyFont="1" applyFill="1" applyBorder="1">
      <alignment vertical="center"/>
    </xf>
    <xf numFmtId="0" fontId="7" fillId="6" borderId="1" xfId="0" applyFont="1" applyFill="1" applyBorder="1" applyAlignment="1">
      <alignment vertical="center" wrapText="1"/>
    </xf>
    <xf numFmtId="38" fontId="7" fillId="6" borderId="1" xfId="2" applyFont="1" applyFill="1" applyBorder="1" applyAlignment="1">
      <alignment horizontal="center" vertical="center"/>
    </xf>
    <xf numFmtId="0" fontId="7" fillId="6" borderId="1" xfId="0" applyFont="1" applyFill="1" applyBorder="1" applyAlignment="1">
      <alignment horizontal="center" vertical="center"/>
    </xf>
    <xf numFmtId="0" fontId="19" fillId="2" borderId="0" xfId="0" applyFont="1" applyFill="1" applyBorder="1" applyAlignment="1">
      <alignment vertical="center" wrapText="1"/>
    </xf>
    <xf numFmtId="0" fontId="5" fillId="7" borderId="1" xfId="0" applyFont="1" applyFill="1" applyBorder="1" applyAlignment="1">
      <alignment horizontal="center" vertical="center" wrapText="1"/>
    </xf>
    <xf numFmtId="176" fontId="7" fillId="6" borderId="1" xfId="0" applyNumberFormat="1" applyFont="1" applyFill="1" applyBorder="1" applyAlignment="1">
      <alignment horizontal="center" vertical="center"/>
    </xf>
    <xf numFmtId="0" fontId="11"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3" fillId="6" borderId="5" xfId="0" applyFont="1" applyFill="1" applyBorder="1">
      <alignment vertical="center"/>
    </xf>
    <xf numFmtId="0" fontId="8" fillId="4" borderId="0" xfId="0" applyFont="1" applyFill="1" applyAlignment="1">
      <alignment vertical="center"/>
    </xf>
    <xf numFmtId="0" fontId="3" fillId="0" borderId="1" xfId="0" applyFont="1" applyFill="1" applyBorder="1" applyAlignment="1">
      <alignment horizontal="left" vertical="center"/>
    </xf>
    <xf numFmtId="0" fontId="13" fillId="0" borderId="0" xfId="0" applyFont="1">
      <alignment vertical="center"/>
    </xf>
    <xf numFmtId="0" fontId="24" fillId="7" borderId="1"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178" fontId="11" fillId="6" borderId="1" xfId="2" applyNumberFormat="1" applyFont="1" applyFill="1" applyBorder="1" applyAlignment="1">
      <alignment horizontal="center" vertical="center"/>
    </xf>
    <xf numFmtId="0" fontId="24" fillId="7" borderId="1" xfId="0" applyFont="1" applyFill="1" applyBorder="1" applyAlignment="1">
      <alignment horizontal="center" vertical="center"/>
    </xf>
    <xf numFmtId="178" fontId="11" fillId="6" borderId="16" xfId="2" applyNumberFormat="1" applyFont="1" applyFill="1" applyBorder="1" applyAlignment="1">
      <alignment horizontal="center" vertical="center"/>
    </xf>
    <xf numFmtId="0" fontId="27" fillId="0" borderId="0" xfId="0" applyFont="1">
      <alignment vertical="center"/>
    </xf>
    <xf numFmtId="0" fontId="24" fillId="7" borderId="21" xfId="0" applyFont="1" applyFill="1" applyBorder="1" applyAlignment="1">
      <alignment horizontal="center" vertical="center" wrapText="1"/>
    </xf>
    <xf numFmtId="0" fontId="11" fillId="6" borderId="4" xfId="0" applyFont="1" applyFill="1" applyBorder="1" applyAlignment="1">
      <alignment horizontal="center" vertical="center"/>
    </xf>
    <xf numFmtId="0" fontId="11" fillId="6" borderId="4" xfId="0" applyFont="1" applyFill="1" applyBorder="1" applyAlignment="1">
      <alignment horizontal="left" vertical="center" wrapText="1"/>
    </xf>
    <xf numFmtId="0" fontId="11" fillId="6" borderId="4" xfId="0" applyFont="1" applyFill="1" applyBorder="1" applyAlignment="1">
      <alignment horizontal="center" vertical="center" wrapText="1"/>
    </xf>
    <xf numFmtId="0" fontId="7" fillId="6" borderId="5" xfId="0" applyFont="1" applyFill="1" applyBorder="1" applyAlignment="1">
      <alignment horizontal="left" vertical="center" wrapText="1"/>
    </xf>
    <xf numFmtId="0" fontId="28"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11" fillId="6" borderId="5" xfId="0" applyFont="1" applyFill="1" applyBorder="1" applyAlignment="1">
      <alignment horizontal="center" vertical="center" wrapText="1"/>
    </xf>
    <xf numFmtId="178" fontId="11" fillId="6" borderId="4" xfId="2" applyNumberFormat="1" applyFont="1" applyFill="1" applyBorder="1" applyAlignment="1">
      <alignment horizontal="center" vertical="center"/>
    </xf>
    <xf numFmtId="0" fontId="11" fillId="6" borderId="5" xfId="0" applyFont="1" applyFill="1" applyBorder="1" applyAlignment="1">
      <alignment horizontal="center" vertical="center"/>
    </xf>
    <xf numFmtId="0" fontId="3" fillId="4" borderId="0" xfId="0" applyFont="1" applyFill="1">
      <alignment vertical="center"/>
    </xf>
    <xf numFmtId="180" fontId="11" fillId="0" borderId="1" xfId="0" applyNumberFormat="1" applyFont="1" applyBorder="1" applyAlignment="1" applyProtection="1">
      <alignment horizontal="center" vertical="center"/>
      <protection locked="0"/>
    </xf>
    <xf numFmtId="180" fontId="11" fillId="0" borderId="4" xfId="0" applyNumberFormat="1" applyFont="1" applyBorder="1" applyAlignment="1" applyProtection="1">
      <alignment horizontal="center" vertical="center"/>
      <protection locked="0"/>
    </xf>
    <xf numFmtId="178" fontId="11" fillId="0" borderId="5" xfId="2" applyNumberFormat="1" applyFont="1" applyBorder="1" applyAlignment="1" applyProtection="1">
      <alignment horizontal="center" vertical="center"/>
      <protection locked="0"/>
    </xf>
    <xf numFmtId="178" fontId="11" fillId="0" borderId="1" xfId="0" applyNumberFormat="1" applyFont="1" applyBorder="1" applyAlignment="1" applyProtection="1">
      <alignment horizontal="center" vertical="center"/>
      <protection locked="0"/>
    </xf>
    <xf numFmtId="181" fontId="11" fillId="0" borderId="1" xfId="0" applyNumberFormat="1" applyFont="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quotePrefix="1"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protection locked="0"/>
    </xf>
    <xf numFmtId="38" fontId="7" fillId="0" borderId="1" xfId="2" quotePrefix="1" applyFont="1" applyFill="1" applyBorder="1" applyAlignment="1" applyProtection="1">
      <alignment vertical="center" wrapText="1"/>
      <protection locked="0"/>
    </xf>
    <xf numFmtId="38" fontId="7" fillId="0" borderId="1" xfId="2"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11" fillId="0" borderId="1" xfId="0" applyFont="1" applyBorder="1" applyAlignment="1" applyProtection="1">
      <alignment horizontal="center" vertical="center" wrapText="1"/>
      <protection locked="0"/>
    </xf>
    <xf numFmtId="38" fontId="7" fillId="0" borderId="1" xfId="2" quotePrefix="1" applyFont="1" applyFill="1" applyBorder="1" applyAlignment="1" applyProtection="1">
      <alignment horizontal="left" vertical="center" wrapText="1"/>
      <protection locked="0"/>
    </xf>
    <xf numFmtId="0" fontId="7" fillId="0" borderId="4" xfId="0" applyFont="1" applyFill="1" applyBorder="1" applyAlignment="1" applyProtection="1">
      <alignment horizontal="center" vertical="center" wrapText="1"/>
      <protection locked="0"/>
    </xf>
    <xf numFmtId="0" fontId="7" fillId="2" borderId="1" xfId="0" applyFont="1" applyFill="1" applyBorder="1" applyAlignment="1" applyProtection="1">
      <alignment vertical="center" wrapText="1"/>
      <protection locked="0"/>
    </xf>
    <xf numFmtId="38" fontId="7" fillId="0" borderId="1" xfId="2" applyFont="1" applyFill="1" applyBorder="1" applyAlignment="1" applyProtection="1">
      <alignment horizontal="center" vertical="center"/>
      <protection locked="0"/>
    </xf>
    <xf numFmtId="0" fontId="9" fillId="0" borderId="0" xfId="3" applyFont="1">
      <alignment vertical="center"/>
    </xf>
    <xf numFmtId="0" fontId="3" fillId="0" borderId="0" xfId="3" applyFont="1" applyAlignment="1">
      <alignment horizontal="right" vertical="center"/>
    </xf>
    <xf numFmtId="0" fontId="5" fillId="5" borderId="24" xfId="3" applyFont="1" applyFill="1" applyBorder="1" applyAlignment="1">
      <alignment horizontal="center" vertical="center" wrapText="1"/>
    </xf>
    <xf numFmtId="0" fontId="7" fillId="0" borderId="24" xfId="3" applyFont="1" applyFill="1" applyBorder="1" applyAlignment="1" applyProtection="1">
      <alignment vertical="center" wrapText="1"/>
      <protection locked="0"/>
    </xf>
    <xf numFmtId="0" fontId="11" fillId="0" borderId="0" xfId="0" applyFont="1" applyProtection="1">
      <alignment vertical="center"/>
    </xf>
    <xf numFmtId="0" fontId="11"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3" fillId="4" borderId="0" xfId="0" applyFont="1" applyFill="1" applyProtection="1">
      <alignment vertical="center"/>
    </xf>
    <xf numFmtId="0" fontId="5" fillId="0" borderId="0" xfId="0" applyFont="1" applyFill="1" applyAlignment="1" applyProtection="1">
      <alignment vertical="center"/>
    </xf>
    <xf numFmtId="0" fontId="5" fillId="0" borderId="0" xfId="0" applyFont="1" applyFill="1" applyAlignment="1" applyProtection="1">
      <alignment horizontal="right" vertical="center"/>
    </xf>
    <xf numFmtId="0" fontId="3" fillId="0" borderId="0" xfId="0" applyFont="1" applyFill="1" applyProtection="1">
      <alignment vertical="center"/>
    </xf>
    <xf numFmtId="0" fontId="13" fillId="0" borderId="0" xfId="0" applyFont="1" applyProtection="1">
      <alignment vertical="center"/>
    </xf>
    <xf numFmtId="0" fontId="24" fillId="7" borderId="1" xfId="0" applyFont="1" applyFill="1" applyBorder="1" applyAlignment="1" applyProtection="1">
      <alignment horizontal="center" vertical="center" wrapText="1"/>
    </xf>
    <xf numFmtId="0" fontId="11" fillId="6" borderId="1" xfId="0" applyFont="1" applyFill="1" applyBorder="1" applyAlignment="1" applyProtection="1">
      <alignment horizontal="center" vertical="center"/>
    </xf>
    <xf numFmtId="0" fontId="5" fillId="7" borderId="1" xfId="0" applyFont="1" applyFill="1" applyBorder="1" applyAlignment="1" applyProtection="1">
      <alignment horizontal="center" vertical="center" wrapText="1"/>
    </xf>
    <xf numFmtId="0" fontId="11" fillId="6" borderId="1" xfId="0" applyFont="1" applyFill="1" applyBorder="1" applyAlignment="1" applyProtection="1">
      <alignment horizontal="left" vertical="center" wrapText="1"/>
    </xf>
    <xf numFmtId="0" fontId="7" fillId="6" borderId="1" xfId="0" applyFont="1" applyFill="1" applyBorder="1" applyAlignment="1" applyProtection="1">
      <alignment horizontal="left" vertical="center" wrapText="1"/>
    </xf>
    <xf numFmtId="180" fontId="11" fillId="6" borderId="1" xfId="0" applyNumberFormat="1" applyFont="1" applyFill="1" applyBorder="1" applyAlignment="1" applyProtection="1">
      <alignment horizontal="center" vertical="center"/>
    </xf>
    <xf numFmtId="178" fontId="11" fillId="6" borderId="1" xfId="2" applyNumberFormat="1" applyFont="1" applyFill="1" applyBorder="1" applyAlignment="1" applyProtection="1">
      <alignment horizontal="center" vertical="center"/>
    </xf>
    <xf numFmtId="0" fontId="24" fillId="7" borderId="1" xfId="0" applyFont="1" applyFill="1" applyBorder="1" applyAlignment="1" applyProtection="1">
      <alignment horizontal="center" vertical="center"/>
    </xf>
    <xf numFmtId="178" fontId="11" fillId="6" borderId="16" xfId="2" applyNumberFormat="1" applyFont="1" applyFill="1" applyBorder="1" applyAlignment="1" applyProtection="1">
      <alignment horizontal="center" vertical="center"/>
    </xf>
    <xf numFmtId="0" fontId="7" fillId="6" borderId="1" xfId="0" applyFont="1" applyFill="1" applyBorder="1" applyAlignment="1" applyProtection="1">
      <alignment horizontal="center" vertical="center"/>
    </xf>
    <xf numFmtId="0" fontId="27" fillId="0" borderId="0" xfId="0" applyFont="1" applyProtection="1">
      <alignment vertical="center"/>
    </xf>
    <xf numFmtId="0" fontId="13" fillId="6" borderId="1" xfId="0" applyFont="1" applyFill="1" applyBorder="1" applyAlignment="1" applyProtection="1">
      <alignment horizontal="right" vertical="center"/>
    </xf>
    <xf numFmtId="0" fontId="24" fillId="7" borderId="21" xfId="0" applyFont="1" applyFill="1" applyBorder="1" applyAlignment="1" applyProtection="1">
      <alignment horizontal="center" vertical="center" wrapText="1"/>
    </xf>
    <xf numFmtId="0" fontId="11" fillId="6" borderId="4" xfId="0" applyFont="1" applyFill="1" applyBorder="1" applyAlignment="1" applyProtection="1">
      <alignment horizontal="center" vertical="center"/>
    </xf>
    <xf numFmtId="0" fontId="11" fillId="6" borderId="4" xfId="0" applyFont="1" applyFill="1" applyBorder="1" applyAlignment="1" applyProtection="1">
      <alignment horizontal="left" vertical="center" wrapText="1"/>
    </xf>
    <xf numFmtId="0" fontId="11" fillId="6" borderId="4" xfId="0" applyFont="1" applyFill="1" applyBorder="1" applyAlignment="1" applyProtection="1">
      <alignment horizontal="center" vertical="center" wrapText="1"/>
    </xf>
    <xf numFmtId="0" fontId="7" fillId="6" borderId="5" xfId="0" applyFont="1" applyFill="1" applyBorder="1" applyAlignment="1" applyProtection="1">
      <alignment horizontal="left" vertical="center" wrapText="1"/>
    </xf>
    <xf numFmtId="0" fontId="28" fillId="6" borderId="4" xfId="0" applyFont="1" applyFill="1" applyBorder="1" applyAlignment="1" applyProtection="1">
      <alignment horizontal="center" vertical="center"/>
    </xf>
    <xf numFmtId="0" fontId="7" fillId="6" borderId="5" xfId="0" applyFont="1" applyFill="1" applyBorder="1" applyAlignment="1" applyProtection="1">
      <alignment horizontal="center" vertical="center"/>
    </xf>
    <xf numFmtId="0" fontId="11" fillId="6" borderId="5" xfId="0" applyFont="1" applyFill="1" applyBorder="1" applyAlignment="1" applyProtection="1">
      <alignment horizontal="center" vertical="center" wrapText="1"/>
    </xf>
    <xf numFmtId="178" fontId="11" fillId="6" borderId="4" xfId="2" applyNumberFormat="1" applyFont="1" applyFill="1" applyBorder="1" applyAlignment="1" applyProtection="1">
      <alignment horizontal="center" vertical="center"/>
    </xf>
    <xf numFmtId="178" fontId="11" fillId="6" borderId="5" xfId="2" applyNumberFormat="1" applyFont="1" applyFill="1" applyBorder="1" applyAlignment="1" applyProtection="1">
      <alignment horizontal="center" vertical="center"/>
    </xf>
    <xf numFmtId="0" fontId="11" fillId="6" borderId="5" xfId="0" applyFont="1" applyFill="1" applyBorder="1" applyAlignment="1" applyProtection="1">
      <alignment horizontal="center" vertical="center"/>
    </xf>
    <xf numFmtId="0" fontId="3" fillId="0" borderId="0" xfId="0" applyFont="1" applyProtection="1">
      <alignment vertical="center"/>
    </xf>
    <xf numFmtId="0" fontId="3" fillId="0" borderId="0" xfId="0" applyFont="1" applyAlignment="1" applyProtection="1">
      <alignment horizontal="right" vertical="center"/>
    </xf>
    <xf numFmtId="0" fontId="6" fillId="0" borderId="0" xfId="0" applyFont="1" applyFill="1" applyBorder="1" applyProtection="1">
      <alignment vertical="center"/>
    </xf>
    <xf numFmtId="0" fontId="5" fillId="5"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7" fillId="6" borderId="1" xfId="0" quotePrefix="1" applyFont="1" applyFill="1" applyBorder="1" applyAlignment="1" applyProtection="1">
      <alignment horizontal="center" vertical="center"/>
    </xf>
    <xf numFmtId="0" fontId="7" fillId="6" borderId="1" xfId="0" applyFont="1" applyFill="1" applyBorder="1" applyProtection="1">
      <alignment vertical="center"/>
    </xf>
    <xf numFmtId="0" fontId="7" fillId="6" borderId="1" xfId="0" applyFont="1" applyFill="1" applyBorder="1" applyAlignment="1" applyProtection="1">
      <alignment vertical="center" wrapText="1"/>
    </xf>
    <xf numFmtId="38" fontId="7" fillId="6" borderId="1" xfId="2" applyFont="1" applyFill="1" applyBorder="1" applyAlignment="1" applyProtection="1">
      <alignment horizontal="center" vertical="center"/>
    </xf>
    <xf numFmtId="0" fontId="19" fillId="2" borderId="0" xfId="0" applyFont="1" applyFill="1" applyBorder="1" applyAlignment="1" applyProtection="1">
      <alignment vertical="center" wrapText="1"/>
    </xf>
    <xf numFmtId="176" fontId="7" fillId="6" borderId="1" xfId="0" applyNumberFormat="1" applyFont="1" applyFill="1" applyBorder="1" applyAlignment="1" applyProtection="1">
      <alignment horizontal="center" vertical="center"/>
    </xf>
    <xf numFmtId="0" fontId="7" fillId="6" borderId="1" xfId="0" applyFont="1" applyFill="1" applyBorder="1" applyAlignment="1" applyProtection="1">
      <alignment horizontal="center" vertical="center" wrapText="1"/>
    </xf>
    <xf numFmtId="0" fontId="6" fillId="0" borderId="0" xfId="0" applyFont="1" applyProtection="1">
      <alignment vertical="center"/>
    </xf>
    <xf numFmtId="0" fontId="5" fillId="7" borderId="1" xfId="0" applyFont="1" applyFill="1" applyBorder="1" applyAlignment="1" applyProtection="1">
      <alignment horizontal="center" vertical="center"/>
    </xf>
    <xf numFmtId="0" fontId="3" fillId="6" borderId="5" xfId="0" applyFont="1" applyFill="1" applyBorder="1" applyProtection="1">
      <alignment vertical="center"/>
    </xf>
    <xf numFmtId="0" fontId="3" fillId="0" borderId="0" xfId="0" applyFont="1" applyBorder="1" applyProtection="1">
      <alignment vertical="center"/>
    </xf>
    <xf numFmtId="38" fontId="3" fillId="0" borderId="0" xfId="2" applyFont="1" applyProtection="1">
      <alignment vertical="center"/>
    </xf>
    <xf numFmtId="0" fontId="3" fillId="0" borderId="0" xfId="0" applyFont="1" applyProtection="1">
      <alignment vertical="center"/>
      <protection locked="0"/>
    </xf>
    <xf numFmtId="0" fontId="7" fillId="0" borderId="1" xfId="0" quotePrefix="1" applyFont="1" applyFill="1" applyBorder="1" applyAlignment="1" applyProtection="1">
      <alignment horizontal="center" vertical="center" wrapText="1"/>
      <protection locked="0"/>
    </xf>
    <xf numFmtId="0" fontId="3" fillId="0" borderId="34" xfId="0" applyFont="1" applyFill="1" applyBorder="1" applyAlignment="1" applyProtection="1">
      <alignment horizontal="center" vertical="center" shrinkToFit="1"/>
      <protection locked="0"/>
    </xf>
    <xf numFmtId="178" fontId="11" fillId="6" borderId="1" xfId="0" applyNumberFormat="1" applyFont="1" applyFill="1" applyBorder="1" applyAlignment="1" applyProtection="1">
      <alignment horizontal="center" vertical="center"/>
      <protection locked="0"/>
    </xf>
    <xf numFmtId="181" fontId="11" fillId="6" borderId="1" xfId="0" applyNumberFormat="1" applyFont="1" applyFill="1" applyBorder="1" applyAlignment="1" applyProtection="1">
      <alignment horizontal="center" vertical="center"/>
      <protection locked="0"/>
    </xf>
    <xf numFmtId="0" fontId="11" fillId="0" borderId="1" xfId="0" applyFont="1" applyBorder="1" applyProtection="1">
      <alignment vertical="center"/>
      <protection locked="0"/>
    </xf>
    <xf numFmtId="0" fontId="29" fillId="0" borderId="1" xfId="0" applyFont="1" applyBorder="1" applyAlignment="1" applyProtection="1">
      <alignment horizontal="center" vertical="center"/>
      <protection locked="0"/>
    </xf>
    <xf numFmtId="0" fontId="29" fillId="0" borderId="4" xfId="0" applyFont="1" applyBorder="1" applyAlignment="1" applyProtection="1">
      <alignment horizontal="center" vertical="center"/>
      <protection locked="0"/>
    </xf>
    <xf numFmtId="38" fontId="29" fillId="0" borderId="5" xfId="2" applyFont="1" applyBorder="1" applyAlignment="1" applyProtection="1">
      <alignment horizontal="center" vertical="center"/>
      <protection locked="0"/>
    </xf>
    <xf numFmtId="176" fontId="29" fillId="0" borderId="1" xfId="0" applyNumberFormat="1" applyFont="1" applyBorder="1" applyAlignment="1" applyProtection="1">
      <alignment horizontal="center" vertical="center"/>
      <protection locked="0"/>
    </xf>
    <xf numFmtId="0" fontId="7" fillId="0" borderId="24" xfId="0" applyFont="1" applyFill="1" applyBorder="1" applyAlignment="1" applyProtection="1">
      <alignment vertical="center" wrapText="1"/>
      <protection locked="0"/>
    </xf>
    <xf numFmtId="0" fontId="3" fillId="0" borderId="1" xfId="0" applyFont="1" applyFill="1" applyBorder="1" applyAlignment="1">
      <alignment horizontal="left" vertical="center" wrapText="1"/>
    </xf>
    <xf numFmtId="0" fontId="7" fillId="6" borderId="6" xfId="0" quotePrefix="1" applyFont="1" applyFill="1" applyBorder="1" applyAlignment="1">
      <alignment horizontal="center" vertical="center"/>
    </xf>
    <xf numFmtId="0" fontId="7" fillId="6" borderId="3" xfId="0" quotePrefix="1" applyFont="1" applyFill="1" applyBorder="1" applyAlignment="1">
      <alignment horizontal="center" vertical="center"/>
    </xf>
    <xf numFmtId="0" fontId="7" fillId="6" borderId="6" xfId="0" applyFont="1" applyFill="1" applyBorder="1" applyAlignment="1">
      <alignment vertical="center"/>
    </xf>
    <xf numFmtId="0" fontId="7" fillId="6" borderId="3" xfId="0" applyFont="1" applyFill="1" applyBorder="1" applyAlignment="1">
      <alignment vertical="center"/>
    </xf>
    <xf numFmtId="0" fontId="7" fillId="6" borderId="6" xfId="0" applyFont="1" applyFill="1" applyBorder="1" applyAlignment="1">
      <alignment vertical="center" wrapText="1"/>
    </xf>
    <xf numFmtId="0" fontId="7" fillId="6" borderId="3" xfId="0" applyFont="1" applyFill="1" applyBorder="1" applyAlignment="1">
      <alignment vertical="center" wrapText="1"/>
    </xf>
    <xf numFmtId="38" fontId="7" fillId="6" borderId="6" xfId="2" applyFont="1" applyFill="1" applyBorder="1" applyAlignment="1">
      <alignment horizontal="center" vertical="center"/>
    </xf>
    <xf numFmtId="38" fontId="7" fillId="6" borderId="3" xfId="2" applyFont="1" applyFill="1" applyBorder="1" applyAlignment="1">
      <alignment horizontal="center" vertical="center"/>
    </xf>
    <xf numFmtId="0" fontId="7" fillId="6" borderId="6" xfId="0" applyFont="1" applyFill="1" applyBorder="1" applyAlignment="1">
      <alignment horizontal="center" vertical="center"/>
    </xf>
    <xf numFmtId="0" fontId="7" fillId="6" borderId="3" xfId="0" applyFont="1" applyFill="1" applyBorder="1" applyAlignment="1">
      <alignment horizontal="center" vertical="center"/>
    </xf>
    <xf numFmtId="0" fontId="7" fillId="0" borderId="6"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38" fontId="7" fillId="0" borderId="6" xfId="2" quotePrefix="1" applyFont="1" applyFill="1" applyBorder="1" applyAlignment="1" applyProtection="1">
      <alignment horizontal="left" vertical="center" wrapText="1"/>
      <protection locked="0"/>
    </xf>
    <xf numFmtId="38" fontId="7" fillId="0" borderId="3" xfId="2" quotePrefix="1" applyFont="1" applyFill="1" applyBorder="1" applyAlignment="1" applyProtection="1">
      <alignment horizontal="left" vertical="center" wrapText="1"/>
      <protection locked="0"/>
    </xf>
    <xf numFmtId="38" fontId="7" fillId="0" borderId="6" xfId="2" applyFont="1" applyFill="1" applyBorder="1" applyAlignment="1" applyProtection="1">
      <alignment horizontal="center" vertical="center" wrapText="1"/>
      <protection locked="0"/>
    </xf>
    <xf numFmtId="38" fontId="7" fillId="0" borderId="3" xfId="2" applyFont="1" applyFill="1" applyBorder="1" applyAlignment="1" applyProtection="1">
      <alignment horizontal="center" vertical="center" wrapText="1"/>
      <protection locked="0"/>
    </xf>
    <xf numFmtId="38" fontId="7" fillId="2" borderId="6" xfId="2" applyFont="1" applyFill="1" applyBorder="1" applyAlignment="1" applyProtection="1">
      <alignment horizontal="left" vertical="center" wrapText="1"/>
      <protection locked="0"/>
    </xf>
    <xf numFmtId="38" fontId="7" fillId="2" borderId="3" xfId="2" applyFont="1" applyFill="1"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7" fillId="6" borderId="1" xfId="0" applyFont="1" applyFill="1" applyBorder="1" applyAlignment="1">
      <alignment vertical="center" wrapText="1"/>
    </xf>
    <xf numFmtId="0" fontId="7" fillId="6" borderId="1" xfId="0" applyFont="1" applyFill="1" applyBorder="1" applyAlignment="1">
      <alignment horizontal="left" vertical="center" wrapText="1"/>
    </xf>
    <xf numFmtId="0" fontId="5" fillId="7" borderId="1" xfId="0" applyFont="1" applyFill="1" applyBorder="1" applyAlignment="1">
      <alignment horizontal="center" vertical="center" wrapText="1"/>
    </xf>
    <xf numFmtId="0" fontId="7" fillId="0" borderId="4"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180" fontId="19" fillId="2" borderId="14" xfId="2" applyNumberFormat="1" applyFont="1" applyFill="1" applyBorder="1" applyAlignment="1">
      <alignment horizontal="right" vertical="center"/>
    </xf>
    <xf numFmtId="180" fontId="19" fillId="2" borderId="15" xfId="2" applyNumberFormat="1" applyFont="1" applyFill="1" applyBorder="1" applyAlignment="1">
      <alignment horizontal="right" vertical="center"/>
    </xf>
    <xf numFmtId="0" fontId="24" fillId="7" borderId="1" xfId="0" applyFont="1" applyFill="1" applyBorder="1" applyAlignment="1">
      <alignment horizontal="center" vertical="center"/>
    </xf>
    <xf numFmtId="0" fontId="7" fillId="6" borderId="4" xfId="0" quotePrefix="1" applyFont="1" applyFill="1" applyBorder="1" applyAlignment="1">
      <alignment horizontal="center" vertical="center"/>
    </xf>
    <xf numFmtId="0" fontId="7" fillId="6" borderId="5" xfId="0" quotePrefix="1" applyFont="1" applyFill="1" applyBorder="1" applyAlignment="1">
      <alignment horizontal="center" vertical="center"/>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4" xfId="0" applyFont="1" applyFill="1" applyBorder="1" applyAlignment="1">
      <alignment horizontal="center" vertical="center"/>
    </xf>
    <xf numFmtId="0" fontId="7" fillId="6" borderId="5" xfId="0" applyFont="1" applyFill="1" applyBorder="1" applyAlignment="1">
      <alignment horizontal="center" vertical="center"/>
    </xf>
    <xf numFmtId="178" fontId="11" fillId="0" borderId="4" xfId="2" applyNumberFormat="1" applyFont="1" applyBorder="1" applyAlignment="1" applyProtection="1">
      <alignment horizontal="center" vertical="center"/>
      <protection locked="0"/>
    </xf>
    <xf numFmtId="178" fontId="11" fillId="0" borderId="5" xfId="2" applyNumberFormat="1" applyFont="1" applyBorder="1" applyAlignment="1" applyProtection="1">
      <alignment horizontal="center" vertical="center"/>
      <protection locked="0"/>
    </xf>
    <xf numFmtId="0" fontId="24" fillId="7" borderId="4" xfId="0" applyFont="1" applyFill="1" applyBorder="1" applyAlignment="1">
      <alignment horizontal="center" vertical="center" wrapText="1"/>
    </xf>
    <xf numFmtId="0" fontId="24" fillId="7" borderId="5" xfId="0" applyFont="1" applyFill="1" applyBorder="1" applyAlignment="1">
      <alignment horizontal="center" vertical="center" wrapText="1"/>
    </xf>
    <xf numFmtId="0" fontId="24" fillId="7" borderId="4" xfId="0" applyFont="1" applyFill="1" applyBorder="1" applyAlignment="1">
      <alignment horizontal="center" vertical="center"/>
    </xf>
    <xf numFmtId="0" fontId="24" fillId="7" borderId="5" xfId="0" applyFont="1" applyFill="1" applyBorder="1" applyAlignment="1">
      <alignment horizontal="center" vertical="center"/>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11" fillId="6" borderId="1" xfId="0" applyFont="1" applyFill="1" applyBorder="1" applyAlignment="1">
      <alignment horizontal="center" vertical="center"/>
    </xf>
    <xf numFmtId="0" fontId="11" fillId="6" borderId="1" xfId="0" applyFont="1" applyFill="1" applyBorder="1" applyAlignment="1">
      <alignment horizontal="center" vertical="center" wrapText="1"/>
    </xf>
    <xf numFmtId="178" fontId="11" fillId="6" borderId="1" xfId="2" applyNumberFormat="1" applyFont="1" applyFill="1" applyBorder="1" applyAlignment="1">
      <alignment horizontal="center" vertical="center"/>
    </xf>
    <xf numFmtId="178" fontId="11" fillId="6" borderId="6" xfId="2" applyNumberFormat="1" applyFont="1" applyFill="1" applyBorder="1" applyAlignment="1">
      <alignment horizontal="center" vertical="center"/>
    </xf>
    <xf numFmtId="178" fontId="11" fillId="6" borderId="32" xfId="2" applyNumberFormat="1" applyFont="1" applyFill="1" applyBorder="1" applyAlignment="1">
      <alignment horizontal="center" vertical="center"/>
    </xf>
    <xf numFmtId="178" fontId="11" fillId="6" borderId="33" xfId="2" applyNumberFormat="1" applyFont="1" applyFill="1" applyBorder="1" applyAlignment="1">
      <alignment horizontal="center" vertical="center"/>
    </xf>
    <xf numFmtId="178" fontId="11" fillId="6" borderId="7" xfId="2" applyNumberFormat="1" applyFont="1" applyFill="1" applyBorder="1" applyAlignment="1">
      <alignment horizontal="center" vertical="center"/>
    </xf>
    <xf numFmtId="178" fontId="11" fillId="6" borderId="3" xfId="2" applyNumberFormat="1" applyFont="1" applyFill="1" applyBorder="1" applyAlignment="1">
      <alignment horizontal="center" vertical="center"/>
    </xf>
    <xf numFmtId="0" fontId="24" fillId="7" borderId="1" xfId="0" applyFont="1" applyFill="1" applyBorder="1" applyAlignment="1">
      <alignment horizontal="center" vertical="center" wrapText="1"/>
    </xf>
    <xf numFmtId="0" fontId="11" fillId="6" borderId="4" xfId="0" applyFont="1" applyFill="1" applyBorder="1" applyAlignment="1">
      <alignment horizontal="left" vertical="center" wrapText="1"/>
    </xf>
    <xf numFmtId="0" fontId="11" fillId="6" borderId="5" xfId="0" applyFont="1" applyFill="1" applyBorder="1" applyAlignment="1">
      <alignment horizontal="left" vertical="center" wrapText="1"/>
    </xf>
    <xf numFmtId="180" fontId="11" fillId="0" borderId="1" xfId="0" applyNumberFormat="1" applyFont="1" applyBorder="1" applyAlignment="1" applyProtection="1">
      <alignment horizontal="center" vertical="center"/>
      <protection locked="0"/>
    </xf>
    <xf numFmtId="178" fontId="11" fillId="6" borderId="6" xfId="0" applyNumberFormat="1" applyFont="1" applyFill="1" applyBorder="1" applyAlignment="1">
      <alignment horizontal="center" vertical="center"/>
    </xf>
    <xf numFmtId="178" fontId="11" fillId="6" borderId="7" xfId="0" applyNumberFormat="1" applyFont="1" applyFill="1" applyBorder="1" applyAlignment="1">
      <alignment horizontal="center" vertical="center"/>
    </xf>
    <xf numFmtId="38" fontId="29" fillId="0" borderId="18" xfId="2" applyFont="1" applyBorder="1" applyAlignment="1" applyProtection="1">
      <alignment horizontal="center" vertical="center"/>
      <protection locked="0"/>
    </xf>
    <xf numFmtId="38" fontId="29" fillId="0" borderId="19" xfId="2" applyFont="1" applyBorder="1" applyAlignment="1" applyProtection="1">
      <alignment horizontal="center" vertical="center"/>
      <protection locked="0"/>
    </xf>
    <xf numFmtId="38" fontId="29" fillId="0" borderId="8" xfId="2" applyFont="1" applyBorder="1" applyAlignment="1" applyProtection="1">
      <alignment horizontal="center" vertical="center"/>
      <protection locked="0"/>
    </xf>
    <xf numFmtId="38" fontId="29" fillId="0" borderId="20" xfId="2" applyFont="1" applyBorder="1" applyAlignment="1" applyProtection="1">
      <alignment horizontal="center" vertical="center"/>
      <protection locked="0"/>
    </xf>
    <xf numFmtId="38" fontId="29" fillId="0" borderId="10" xfId="2" applyFont="1" applyBorder="1" applyAlignment="1" applyProtection="1">
      <alignment horizontal="center" vertical="center"/>
      <protection locked="0"/>
    </xf>
    <xf numFmtId="38" fontId="29" fillId="0" borderId="11" xfId="2" applyFont="1" applyBorder="1" applyAlignment="1" applyProtection="1">
      <alignment horizontal="center" vertical="center"/>
      <protection locked="0"/>
    </xf>
    <xf numFmtId="178" fontId="11" fillId="0" borderId="18" xfId="2" applyNumberFormat="1" applyFont="1" applyBorder="1" applyAlignment="1" applyProtection="1">
      <alignment horizontal="center" vertical="center"/>
      <protection locked="0"/>
    </xf>
    <xf numFmtId="178" fontId="11" fillId="0" borderId="19" xfId="2" applyNumberFormat="1" applyFont="1" applyBorder="1" applyAlignment="1" applyProtection="1">
      <alignment horizontal="center" vertical="center"/>
      <protection locked="0"/>
    </xf>
    <xf numFmtId="178" fontId="11" fillId="0" borderId="8" xfId="2" applyNumberFormat="1" applyFont="1" applyBorder="1" applyAlignment="1" applyProtection="1">
      <alignment horizontal="center" vertical="center"/>
      <protection locked="0"/>
    </xf>
    <xf numFmtId="178" fontId="11" fillId="0" borderId="20" xfId="2" applyNumberFormat="1" applyFont="1" applyBorder="1" applyAlignment="1" applyProtection="1">
      <alignment horizontal="center" vertical="center"/>
      <protection locked="0"/>
    </xf>
    <xf numFmtId="178" fontId="11" fillId="0" borderId="10" xfId="2" applyNumberFormat="1" applyFont="1" applyBorder="1" applyAlignment="1" applyProtection="1">
      <alignment horizontal="center" vertical="center"/>
      <protection locked="0"/>
    </xf>
    <xf numFmtId="178" fontId="11" fillId="0" borderId="11" xfId="2" applyNumberFormat="1" applyFont="1" applyBorder="1" applyAlignment="1" applyProtection="1">
      <alignment horizontal="center" vertical="center"/>
      <protection locked="0"/>
    </xf>
    <xf numFmtId="38" fontId="29" fillId="0" borderId="4" xfId="2" applyFont="1" applyBorder="1" applyAlignment="1" applyProtection="1">
      <alignment horizontal="center" vertical="center"/>
      <protection locked="0"/>
    </xf>
    <xf numFmtId="38" fontId="29" fillId="0" borderId="5" xfId="2" applyFont="1" applyBorder="1" applyAlignment="1" applyProtection="1">
      <alignment horizontal="center" vertical="center"/>
      <protection locked="0"/>
    </xf>
    <xf numFmtId="0" fontId="24" fillId="7"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7" fillId="6" borderId="9" xfId="0" applyFont="1" applyFill="1" applyBorder="1" applyAlignment="1">
      <alignment horizontal="left" vertical="center" wrapText="1"/>
    </xf>
    <xf numFmtId="0" fontId="11" fillId="6" borderId="9" xfId="0" applyFont="1" applyFill="1" applyBorder="1" applyAlignment="1">
      <alignment horizontal="center" vertical="center"/>
    </xf>
    <xf numFmtId="182" fontId="29" fillId="0" borderId="4" xfId="0" applyNumberFormat="1" applyFont="1" applyBorder="1" applyAlignment="1" applyProtection="1">
      <alignment horizontal="center" vertical="center"/>
      <protection locked="0"/>
    </xf>
    <xf numFmtId="182" fontId="29" fillId="0" borderId="9" xfId="0" applyNumberFormat="1" applyFont="1" applyBorder="1" applyAlignment="1" applyProtection="1">
      <alignment horizontal="center" vertical="center"/>
      <protection locked="0"/>
    </xf>
    <xf numFmtId="182" fontId="29" fillId="0" borderId="5" xfId="0" applyNumberFormat="1" applyFont="1" applyBorder="1" applyAlignment="1" applyProtection="1">
      <alignment horizontal="center" vertical="center"/>
      <protection locked="0"/>
    </xf>
    <xf numFmtId="179" fontId="11" fillId="0" borderId="4" xfId="0" applyNumberFormat="1" applyFont="1" applyBorder="1" applyAlignment="1" applyProtection="1">
      <alignment horizontal="center" vertical="center"/>
      <protection locked="0"/>
    </xf>
    <xf numFmtId="179" fontId="11" fillId="0" borderId="9" xfId="0" applyNumberFormat="1" applyFont="1" applyBorder="1" applyAlignment="1" applyProtection="1">
      <alignment horizontal="center" vertical="center"/>
      <protection locked="0"/>
    </xf>
    <xf numFmtId="179" fontId="11" fillId="0" borderId="5" xfId="0" applyNumberFormat="1" applyFont="1" applyBorder="1" applyAlignment="1" applyProtection="1">
      <alignment horizontal="center" vertical="center"/>
      <protection locked="0"/>
    </xf>
    <xf numFmtId="0" fontId="28" fillId="6" borderId="6" xfId="0" applyFont="1" applyFill="1" applyBorder="1" applyAlignment="1">
      <alignment horizontal="center" vertical="center"/>
    </xf>
    <xf numFmtId="0" fontId="11" fillId="6" borderId="7"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22" xfId="0" applyFont="1" applyFill="1" applyBorder="1" applyAlignment="1">
      <alignment horizontal="center" vertical="center"/>
    </xf>
    <xf numFmtId="0" fontId="11" fillId="6" borderId="23" xfId="0" applyFont="1" applyFill="1" applyBorder="1" applyAlignment="1">
      <alignment horizontal="center" vertical="center"/>
    </xf>
    <xf numFmtId="0" fontId="11" fillId="6" borderId="17" xfId="0" applyFont="1" applyFill="1" applyBorder="1" applyAlignment="1">
      <alignment horizontal="center" vertical="center"/>
    </xf>
    <xf numFmtId="177" fontId="11" fillId="6" borderId="6" xfId="0" applyNumberFormat="1" applyFont="1" applyFill="1" applyBorder="1" applyAlignment="1">
      <alignment horizontal="center" vertical="center"/>
    </xf>
    <xf numFmtId="177" fontId="11" fillId="6" borderId="7" xfId="0" applyNumberFormat="1" applyFont="1" applyFill="1" applyBorder="1" applyAlignment="1">
      <alignment horizontal="center" vertical="center"/>
    </xf>
    <xf numFmtId="0" fontId="29" fillId="0" borderId="4" xfId="0" applyFont="1" applyBorder="1" applyAlignment="1" applyProtection="1">
      <alignment horizontal="center" vertical="center"/>
      <protection locked="0"/>
    </xf>
    <xf numFmtId="0" fontId="29" fillId="0" borderId="5" xfId="0" applyFont="1" applyBorder="1" applyAlignment="1" applyProtection="1">
      <alignment horizontal="center" vertical="center"/>
      <protection locked="0"/>
    </xf>
    <xf numFmtId="181" fontId="11" fillId="0" borderId="4" xfId="0" applyNumberFormat="1" applyFont="1" applyBorder="1" applyAlignment="1" applyProtection="1">
      <alignment horizontal="center" vertical="center"/>
      <protection locked="0"/>
    </xf>
    <xf numFmtId="181" fontId="11" fillId="0" borderId="5" xfId="0" applyNumberFormat="1" applyFont="1" applyBorder="1" applyAlignment="1" applyProtection="1">
      <alignment horizontal="center" vertical="center"/>
      <protection locked="0"/>
    </xf>
    <xf numFmtId="0" fontId="24" fillId="7" borderId="9" xfId="0" applyFont="1" applyFill="1" applyBorder="1" applyAlignment="1">
      <alignment horizontal="center" vertical="center"/>
    </xf>
    <xf numFmtId="0" fontId="29" fillId="0" borderId="18" xfId="0" applyFont="1" applyBorder="1" applyAlignment="1" applyProtection="1">
      <alignment horizontal="center" vertical="center"/>
      <protection locked="0"/>
    </xf>
    <xf numFmtId="0" fontId="29" fillId="0" borderId="19" xfId="0" applyFont="1" applyBorder="1" applyAlignment="1" applyProtection="1">
      <alignment horizontal="center" vertical="center"/>
      <protection locked="0"/>
    </xf>
    <xf numFmtId="0" fontId="29" fillId="0" borderId="8" xfId="0" applyFont="1" applyBorder="1" applyAlignment="1" applyProtection="1">
      <alignment horizontal="center" vertical="center"/>
      <protection locked="0"/>
    </xf>
    <xf numFmtId="0" fontId="29" fillId="0" borderId="20" xfId="0" applyFont="1" applyBorder="1" applyAlignment="1" applyProtection="1">
      <alignment horizontal="center" vertical="center"/>
      <protection locked="0"/>
    </xf>
    <xf numFmtId="0" fontId="29" fillId="0" borderId="10" xfId="0" applyFont="1" applyBorder="1" applyAlignment="1" applyProtection="1">
      <alignment horizontal="center" vertical="center"/>
      <protection locked="0"/>
    </xf>
    <xf numFmtId="0" fontId="29" fillId="0" borderId="11" xfId="0" applyFont="1" applyBorder="1" applyAlignment="1" applyProtection="1">
      <alignment horizontal="center" vertical="center"/>
      <protection locked="0"/>
    </xf>
    <xf numFmtId="181" fontId="11" fillId="0" borderId="18" xfId="0" applyNumberFormat="1" applyFont="1" applyBorder="1" applyAlignment="1" applyProtection="1">
      <alignment horizontal="center" vertical="center"/>
      <protection locked="0"/>
    </xf>
    <xf numFmtId="181" fontId="11" fillId="0" borderId="19" xfId="0" applyNumberFormat="1" applyFont="1" applyBorder="1" applyAlignment="1" applyProtection="1">
      <alignment horizontal="center" vertical="center"/>
      <protection locked="0"/>
    </xf>
    <xf numFmtId="181" fontId="11" fillId="0" borderId="8" xfId="0" applyNumberFormat="1" applyFont="1" applyBorder="1" applyAlignment="1" applyProtection="1">
      <alignment horizontal="center" vertical="center"/>
      <protection locked="0"/>
    </xf>
    <xf numFmtId="181" fontId="11" fillId="0" borderId="20" xfId="0" applyNumberFormat="1" applyFont="1" applyBorder="1" applyAlignment="1" applyProtection="1">
      <alignment horizontal="center" vertical="center"/>
      <protection locked="0"/>
    </xf>
    <xf numFmtId="181" fontId="11" fillId="0" borderId="10" xfId="0" applyNumberFormat="1" applyFont="1" applyBorder="1" applyAlignment="1" applyProtection="1">
      <alignment horizontal="center" vertical="center"/>
      <protection locked="0"/>
    </xf>
    <xf numFmtId="181" fontId="11" fillId="0" borderId="11" xfId="0" applyNumberFormat="1" applyFont="1" applyBorder="1" applyAlignment="1" applyProtection="1">
      <alignment horizontal="center" vertical="center"/>
      <protection locked="0"/>
    </xf>
    <xf numFmtId="38" fontId="11" fillId="6" borderId="6" xfId="2" applyFont="1" applyFill="1" applyBorder="1" applyAlignment="1">
      <alignment horizontal="center" vertical="center"/>
    </xf>
    <xf numFmtId="38" fontId="11" fillId="6" borderId="7" xfId="2" applyFont="1" applyFill="1" applyBorder="1" applyAlignment="1">
      <alignment horizontal="center" vertical="center"/>
    </xf>
    <xf numFmtId="38" fontId="11" fillId="6" borderId="3" xfId="2" applyFont="1" applyFill="1" applyBorder="1" applyAlignment="1">
      <alignment horizontal="center" vertical="center"/>
    </xf>
    <xf numFmtId="0" fontId="29" fillId="0" borderId="1" xfId="0" applyFont="1" applyBorder="1" applyAlignment="1" applyProtection="1">
      <alignment horizontal="center" vertical="center"/>
      <protection locked="0"/>
    </xf>
    <xf numFmtId="0" fontId="3" fillId="9" borderId="2" xfId="0" applyFont="1" applyFill="1" applyBorder="1" applyAlignment="1">
      <alignment horizontal="center" vertical="center"/>
    </xf>
    <xf numFmtId="0" fontId="3" fillId="0" borderId="24" xfId="0" applyFont="1" applyBorder="1" applyAlignment="1">
      <alignment horizontal="center" vertical="center"/>
    </xf>
    <xf numFmtId="0" fontId="8" fillId="4" borderId="0" xfId="0" applyFont="1" applyFill="1" applyAlignment="1">
      <alignment horizontal="left" vertical="center"/>
    </xf>
    <xf numFmtId="0" fontId="3" fillId="6" borderId="28" xfId="0" applyFont="1" applyFill="1" applyBorder="1" applyAlignment="1">
      <alignment horizontal="left" vertical="center" wrapText="1"/>
    </xf>
    <xf numFmtId="0" fontId="3" fillId="6" borderId="29" xfId="0" applyFont="1" applyFill="1" applyBorder="1" applyAlignment="1">
      <alignment horizontal="left" vertical="center" wrapText="1"/>
    </xf>
    <xf numFmtId="0" fontId="3" fillId="6" borderId="30" xfId="0" applyFont="1" applyFill="1" applyBorder="1" applyAlignment="1">
      <alignment horizontal="left" vertical="center" wrapText="1"/>
    </xf>
    <xf numFmtId="178" fontId="3" fillId="0" borderId="24" xfId="1" applyNumberFormat="1" applyFont="1" applyFill="1" applyBorder="1" applyAlignment="1">
      <alignment horizontal="right" vertical="center"/>
    </xf>
    <xf numFmtId="0" fontId="8" fillId="4" borderId="0" xfId="3" applyFont="1" applyFill="1" applyAlignment="1">
      <alignment horizontal="left" vertical="center"/>
    </xf>
    <xf numFmtId="0" fontId="7" fillId="6" borderId="6" xfId="0" quotePrefix="1" applyFont="1" applyFill="1" applyBorder="1" applyAlignment="1" applyProtection="1">
      <alignment horizontal="center" vertical="center"/>
    </xf>
    <xf numFmtId="0" fontId="7" fillId="6" borderId="3" xfId="0" quotePrefix="1" applyFont="1" applyFill="1" applyBorder="1" applyAlignment="1" applyProtection="1">
      <alignment horizontal="center" vertical="center"/>
    </xf>
    <xf numFmtId="0" fontId="7" fillId="6" borderId="6" xfId="0" applyFont="1" applyFill="1" applyBorder="1" applyAlignment="1" applyProtection="1">
      <alignment vertical="center"/>
    </xf>
    <xf numFmtId="0" fontId="7" fillId="6" borderId="3" xfId="0" applyFont="1" applyFill="1" applyBorder="1" applyAlignment="1" applyProtection="1">
      <alignment vertical="center"/>
    </xf>
    <xf numFmtId="0" fontId="7" fillId="6" borderId="6" xfId="0" applyFont="1" applyFill="1" applyBorder="1" applyAlignment="1" applyProtection="1">
      <alignment vertical="center" wrapText="1"/>
    </xf>
    <xf numFmtId="0" fontId="7" fillId="6" borderId="3" xfId="0" applyFont="1" applyFill="1" applyBorder="1" applyAlignment="1" applyProtection="1">
      <alignment vertical="center" wrapText="1"/>
    </xf>
    <xf numFmtId="38" fontId="7" fillId="6" borderId="6" xfId="2" applyFont="1" applyFill="1" applyBorder="1" applyAlignment="1" applyProtection="1">
      <alignment horizontal="center" vertical="center"/>
    </xf>
    <xf numFmtId="38" fontId="7" fillId="6" borderId="3" xfId="2" applyFont="1" applyFill="1" applyBorder="1" applyAlignment="1" applyProtection="1">
      <alignment horizontal="center" vertical="center"/>
    </xf>
    <xf numFmtId="0" fontId="7" fillId="6" borderId="6" xfId="0" applyFont="1" applyFill="1" applyBorder="1" applyAlignment="1" applyProtection="1">
      <alignment horizontal="center" vertical="center"/>
    </xf>
    <xf numFmtId="0" fontId="7" fillId="6" borderId="3" xfId="0" applyFont="1" applyFill="1" applyBorder="1" applyAlignment="1" applyProtection="1">
      <alignment horizontal="center" vertical="center"/>
    </xf>
    <xf numFmtId="0" fontId="5" fillId="7" borderId="1" xfId="0" applyFont="1" applyFill="1" applyBorder="1" applyAlignment="1" applyProtection="1">
      <alignment horizontal="center" vertical="center" wrapText="1"/>
    </xf>
    <xf numFmtId="0" fontId="7" fillId="6" borderId="1" xfId="0" applyFont="1" applyFill="1" applyBorder="1" applyAlignment="1" applyProtection="1">
      <alignment vertical="center" wrapText="1"/>
    </xf>
    <xf numFmtId="0" fontId="7" fillId="6"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7" fillId="0" borderId="6" xfId="0" quotePrefix="1" applyFont="1" applyFill="1" applyBorder="1" applyAlignment="1" applyProtection="1">
      <alignment horizontal="center" vertical="center" wrapText="1"/>
      <protection locked="0"/>
    </xf>
    <xf numFmtId="0" fontId="7" fillId="0" borderId="3" xfId="0" quotePrefix="1" applyFont="1" applyFill="1" applyBorder="1" applyAlignment="1" applyProtection="1">
      <alignment horizontal="center" vertical="center" wrapText="1"/>
      <protection locked="0"/>
    </xf>
    <xf numFmtId="0" fontId="3" fillId="0" borderId="1" xfId="0" applyFont="1" applyFill="1" applyBorder="1" applyAlignment="1" applyProtection="1">
      <alignment horizontal="left" vertical="center"/>
    </xf>
    <xf numFmtId="0" fontId="5" fillId="7" borderId="4" xfId="0" applyFont="1" applyFill="1" applyBorder="1" applyAlignment="1" applyProtection="1">
      <alignment horizontal="center" vertical="center" wrapText="1"/>
    </xf>
    <xf numFmtId="0" fontId="5" fillId="7" borderId="5" xfId="0" applyFont="1" applyFill="1" applyBorder="1" applyAlignment="1" applyProtection="1">
      <alignment horizontal="center" vertical="center" wrapText="1"/>
    </xf>
    <xf numFmtId="0" fontId="7" fillId="6" borderId="4" xfId="0" applyFont="1" applyFill="1" applyBorder="1" applyAlignment="1" applyProtection="1">
      <alignment horizontal="center" vertical="center"/>
    </xf>
    <xf numFmtId="0" fontId="7" fillId="6" borderId="5" xfId="0" applyFont="1" applyFill="1" applyBorder="1" applyAlignment="1" applyProtection="1">
      <alignment horizontal="center" vertical="center"/>
    </xf>
    <xf numFmtId="0" fontId="5" fillId="7" borderId="12" xfId="0" applyFont="1" applyFill="1" applyBorder="1" applyAlignment="1" applyProtection="1">
      <alignment horizontal="center" vertical="center"/>
    </xf>
    <xf numFmtId="0" fontId="5" fillId="7" borderId="13" xfId="0" applyFont="1" applyFill="1" applyBorder="1" applyAlignment="1" applyProtection="1">
      <alignment horizontal="center" vertical="center"/>
    </xf>
    <xf numFmtId="180" fontId="19" fillId="2" borderId="14" xfId="2" applyNumberFormat="1" applyFont="1" applyFill="1" applyBorder="1" applyAlignment="1" applyProtection="1">
      <alignment horizontal="right" vertical="center"/>
    </xf>
    <xf numFmtId="180" fontId="19" fillId="2" borderId="15" xfId="2" applyNumberFormat="1" applyFont="1" applyFill="1" applyBorder="1" applyAlignment="1" applyProtection="1">
      <alignment horizontal="right" vertical="center"/>
    </xf>
    <xf numFmtId="0" fontId="24" fillId="7" borderId="1" xfId="0" applyFont="1" applyFill="1" applyBorder="1" applyAlignment="1" applyProtection="1">
      <alignment horizontal="center" vertical="center" wrapText="1"/>
    </xf>
    <xf numFmtId="179" fontId="11" fillId="6" borderId="4" xfId="0" applyNumberFormat="1" applyFont="1" applyFill="1" applyBorder="1" applyAlignment="1" applyProtection="1">
      <alignment horizontal="center" vertical="center"/>
    </xf>
    <xf numFmtId="179" fontId="11" fillId="6" borderId="9" xfId="0" applyNumberFormat="1" applyFont="1" applyFill="1" applyBorder="1" applyAlignment="1" applyProtection="1">
      <alignment horizontal="center" vertical="center"/>
    </xf>
    <xf numFmtId="179" fontId="11" fillId="6" borderId="5" xfId="0" applyNumberFormat="1" applyFont="1" applyFill="1" applyBorder="1" applyAlignment="1" applyProtection="1">
      <alignment horizontal="center" vertical="center"/>
    </xf>
    <xf numFmtId="0" fontId="24" fillId="7" borderId="4" xfId="0" applyFont="1" applyFill="1" applyBorder="1" applyAlignment="1" applyProtection="1">
      <alignment horizontal="center" vertical="center" wrapText="1"/>
    </xf>
    <xf numFmtId="0" fontId="24" fillId="7" borderId="5" xfId="0" applyFont="1" applyFill="1" applyBorder="1" applyAlignment="1" applyProtection="1">
      <alignment horizontal="center" vertical="center" wrapText="1"/>
    </xf>
    <xf numFmtId="0" fontId="24" fillId="7" borderId="9" xfId="0" applyFont="1" applyFill="1" applyBorder="1" applyAlignment="1" applyProtection="1">
      <alignment horizontal="center" vertical="center" wrapText="1"/>
    </xf>
    <xf numFmtId="0" fontId="7" fillId="6" borderId="4" xfId="0" quotePrefix="1" applyFont="1" applyFill="1" applyBorder="1" applyAlignment="1" applyProtection="1">
      <alignment horizontal="center" vertical="center"/>
    </xf>
    <xf numFmtId="0" fontId="7" fillId="6" borderId="5" xfId="0" quotePrefix="1" applyFont="1" applyFill="1" applyBorder="1" applyAlignment="1" applyProtection="1">
      <alignment horizontal="center" vertical="center"/>
    </xf>
    <xf numFmtId="0" fontId="7" fillId="6" borderId="9" xfId="0" applyFont="1" applyFill="1" applyBorder="1" applyAlignment="1" applyProtection="1">
      <alignment horizontal="center" vertical="center"/>
    </xf>
    <xf numFmtId="0" fontId="11" fillId="6" borderId="4" xfId="0" applyFont="1" applyFill="1" applyBorder="1" applyAlignment="1" applyProtection="1">
      <alignment horizontal="center" vertical="center"/>
    </xf>
    <xf numFmtId="0" fontId="11" fillId="6" borderId="5" xfId="0" applyFont="1" applyFill="1" applyBorder="1" applyAlignment="1" applyProtection="1">
      <alignment horizontal="center" vertical="center"/>
    </xf>
    <xf numFmtId="0" fontId="11" fillId="6" borderId="9" xfId="0" applyFont="1" applyFill="1" applyBorder="1" applyAlignment="1" applyProtection="1">
      <alignment horizontal="center" vertical="center"/>
    </xf>
    <xf numFmtId="0" fontId="11" fillId="6" borderId="17" xfId="0" applyFont="1" applyFill="1" applyBorder="1" applyAlignment="1" applyProtection="1">
      <alignment horizontal="center" vertical="center"/>
    </xf>
    <xf numFmtId="0" fontId="7" fillId="6" borderId="4"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7" fillId="6" borderId="9" xfId="0" applyFont="1" applyFill="1" applyBorder="1" applyAlignment="1" applyProtection="1">
      <alignment horizontal="left" vertical="center" wrapText="1"/>
    </xf>
    <xf numFmtId="177" fontId="11" fillId="6" borderId="6" xfId="0" applyNumberFormat="1" applyFont="1" applyFill="1" applyBorder="1" applyAlignment="1" applyProtection="1">
      <alignment horizontal="center" vertical="center"/>
    </xf>
    <xf numFmtId="177" fontId="11" fillId="6" borderId="7" xfId="0" applyNumberFormat="1" applyFont="1" applyFill="1" applyBorder="1" applyAlignment="1" applyProtection="1">
      <alignment horizontal="center" vertical="center"/>
    </xf>
    <xf numFmtId="181" fontId="11" fillId="6" borderId="4" xfId="0" applyNumberFormat="1" applyFont="1" applyFill="1" applyBorder="1" applyAlignment="1" applyProtection="1">
      <alignment horizontal="center" vertical="center"/>
    </xf>
    <xf numFmtId="181" fontId="11" fillId="6" borderId="5" xfId="0" applyNumberFormat="1" applyFont="1" applyFill="1" applyBorder="1" applyAlignment="1" applyProtection="1">
      <alignment horizontal="center" vertical="center"/>
    </xf>
    <xf numFmtId="0" fontId="24" fillId="7" borderId="4" xfId="0" applyFont="1" applyFill="1" applyBorder="1" applyAlignment="1" applyProtection="1">
      <alignment horizontal="center" vertical="center"/>
    </xf>
    <xf numFmtId="0" fontId="24" fillId="7" borderId="5" xfId="0" applyFont="1" applyFill="1" applyBorder="1" applyAlignment="1" applyProtection="1">
      <alignment horizontal="center" vertical="center"/>
    </xf>
    <xf numFmtId="0" fontId="24" fillId="7" borderId="9" xfId="0" applyFont="1" applyFill="1" applyBorder="1" applyAlignment="1" applyProtection="1">
      <alignment horizontal="center" vertical="center"/>
    </xf>
    <xf numFmtId="180" fontId="11" fillId="6" borderId="6" xfId="0" applyNumberFormat="1" applyFont="1" applyFill="1" applyBorder="1" applyAlignment="1" applyProtection="1">
      <alignment horizontal="center" vertical="center"/>
    </xf>
    <xf numFmtId="180" fontId="11" fillId="6" borderId="7" xfId="0" applyNumberFormat="1" applyFont="1" applyFill="1" applyBorder="1" applyAlignment="1" applyProtection="1">
      <alignment horizontal="center" vertical="center"/>
    </xf>
    <xf numFmtId="180" fontId="11" fillId="6" borderId="3" xfId="0" applyNumberFormat="1" applyFont="1" applyFill="1" applyBorder="1" applyAlignment="1" applyProtection="1">
      <alignment horizontal="center" vertical="center"/>
    </xf>
    <xf numFmtId="178" fontId="11" fillId="6" borderId="6" xfId="2" applyNumberFormat="1" applyFont="1" applyFill="1" applyBorder="1" applyAlignment="1" applyProtection="1">
      <alignment horizontal="center" vertical="center"/>
    </xf>
    <xf numFmtId="178" fontId="11" fillId="6" borderId="7" xfId="2" applyNumberFormat="1" applyFont="1" applyFill="1" applyBorder="1" applyAlignment="1" applyProtection="1">
      <alignment horizontal="center" vertical="center"/>
    </xf>
    <xf numFmtId="178" fontId="11" fillId="6" borderId="3" xfId="2" applyNumberFormat="1" applyFont="1" applyFill="1" applyBorder="1" applyAlignment="1" applyProtection="1">
      <alignment horizontal="center" vertical="center"/>
    </xf>
    <xf numFmtId="0" fontId="28" fillId="6" borderId="6" xfId="0" applyFont="1" applyFill="1" applyBorder="1" applyAlignment="1" applyProtection="1">
      <alignment horizontal="center" vertical="center"/>
    </xf>
    <xf numFmtId="0" fontId="11" fillId="6" borderId="7" xfId="0" applyFont="1" applyFill="1" applyBorder="1" applyAlignment="1" applyProtection="1">
      <alignment horizontal="center" vertical="center"/>
    </xf>
    <xf numFmtId="0" fontId="11" fillId="6" borderId="3" xfId="0" applyFont="1" applyFill="1" applyBorder="1" applyAlignment="1" applyProtection="1">
      <alignment horizontal="center" vertical="center"/>
    </xf>
    <xf numFmtId="0" fontId="11" fillId="6" borderId="22" xfId="0" applyFont="1" applyFill="1" applyBorder="1" applyAlignment="1" applyProtection="1">
      <alignment horizontal="center" vertical="center"/>
    </xf>
    <xf numFmtId="0" fontId="11" fillId="6" borderId="23" xfId="0" applyFont="1" applyFill="1" applyBorder="1" applyAlignment="1" applyProtection="1">
      <alignment horizontal="center" vertical="center"/>
    </xf>
    <xf numFmtId="181" fontId="11" fillId="6" borderId="18" xfId="0" applyNumberFormat="1" applyFont="1" applyFill="1" applyBorder="1" applyAlignment="1" applyProtection="1">
      <alignment horizontal="center" vertical="center"/>
    </xf>
    <xf numFmtId="181" fontId="11" fillId="6" borderId="19" xfId="0" applyNumberFormat="1" applyFont="1" applyFill="1" applyBorder="1" applyAlignment="1" applyProtection="1">
      <alignment horizontal="center" vertical="center"/>
    </xf>
    <xf numFmtId="181" fontId="11" fillId="6" borderId="8" xfId="0" applyNumberFormat="1" applyFont="1" applyFill="1" applyBorder="1" applyAlignment="1" applyProtection="1">
      <alignment horizontal="center" vertical="center"/>
    </xf>
    <xf numFmtId="181" fontId="11" fillId="6" borderId="20" xfId="0" applyNumberFormat="1" applyFont="1" applyFill="1" applyBorder="1" applyAlignment="1" applyProtection="1">
      <alignment horizontal="center" vertical="center"/>
    </xf>
    <xf numFmtId="181" fontId="11" fillId="6" borderId="10" xfId="0" applyNumberFormat="1" applyFont="1" applyFill="1" applyBorder="1" applyAlignment="1" applyProtection="1">
      <alignment horizontal="center" vertical="center"/>
    </xf>
    <xf numFmtId="181" fontId="11" fillId="6" borderId="11" xfId="0" applyNumberFormat="1" applyFont="1" applyFill="1" applyBorder="1" applyAlignment="1" applyProtection="1">
      <alignment horizontal="center" vertical="center"/>
    </xf>
    <xf numFmtId="38" fontId="11" fillId="6" borderId="6" xfId="2" applyFont="1" applyFill="1" applyBorder="1" applyAlignment="1" applyProtection="1">
      <alignment horizontal="center" vertical="center"/>
    </xf>
    <xf numFmtId="38" fontId="11" fillId="6" borderId="7" xfId="2" applyFont="1" applyFill="1" applyBorder="1" applyAlignment="1" applyProtection="1">
      <alignment horizontal="center" vertical="center"/>
    </xf>
    <xf numFmtId="38" fontId="11" fillId="6" borderId="3" xfId="2" applyFont="1" applyFill="1" applyBorder="1" applyAlignment="1" applyProtection="1">
      <alignment horizontal="center" vertical="center"/>
    </xf>
    <xf numFmtId="178" fontId="11" fillId="6" borderId="6" xfId="0" applyNumberFormat="1" applyFont="1" applyFill="1" applyBorder="1" applyAlignment="1" applyProtection="1">
      <alignment horizontal="center" vertical="center"/>
    </xf>
    <xf numFmtId="178" fontId="11" fillId="6" borderId="7" xfId="0" applyNumberFormat="1" applyFont="1" applyFill="1" applyBorder="1" applyAlignment="1" applyProtection="1">
      <alignment horizontal="center" vertical="center"/>
    </xf>
    <xf numFmtId="0" fontId="24" fillId="7" borderId="1" xfId="0" applyFont="1" applyFill="1" applyBorder="1" applyAlignment="1" applyProtection="1">
      <alignment horizontal="center" vertical="center"/>
    </xf>
    <xf numFmtId="0" fontId="11" fillId="6" borderId="1" xfId="0" applyFont="1" applyFill="1" applyBorder="1" applyAlignment="1" applyProtection="1">
      <alignment horizontal="center" vertical="center"/>
    </xf>
    <xf numFmtId="180" fontId="11" fillId="6" borderId="1" xfId="0" applyNumberFormat="1" applyFont="1" applyFill="1" applyBorder="1" applyAlignment="1" applyProtection="1">
      <alignment horizontal="center" vertical="center"/>
    </xf>
    <xf numFmtId="178" fontId="11" fillId="6" borderId="1" xfId="2" applyNumberFormat="1" applyFont="1" applyFill="1" applyBorder="1" applyAlignment="1" applyProtection="1">
      <alignment horizontal="center" vertical="center"/>
    </xf>
    <xf numFmtId="178" fontId="11" fillId="6" borderId="32" xfId="2" applyNumberFormat="1" applyFont="1" applyFill="1" applyBorder="1" applyAlignment="1" applyProtection="1">
      <alignment horizontal="center" vertical="center"/>
    </xf>
    <xf numFmtId="178" fontId="11" fillId="6" borderId="33" xfId="2" applyNumberFormat="1" applyFont="1" applyFill="1" applyBorder="1" applyAlignment="1" applyProtection="1">
      <alignment horizontal="center" vertical="center"/>
    </xf>
    <xf numFmtId="0" fontId="11" fillId="6" borderId="4" xfId="0" applyFont="1" applyFill="1" applyBorder="1" applyAlignment="1" applyProtection="1">
      <alignment horizontal="left" vertical="center" wrapText="1"/>
    </xf>
    <xf numFmtId="0" fontId="11" fillId="6" borderId="5" xfId="0" applyFont="1" applyFill="1" applyBorder="1" applyAlignment="1" applyProtection="1">
      <alignment horizontal="left" vertical="center" wrapText="1"/>
    </xf>
    <xf numFmtId="0" fontId="11" fillId="6" borderId="1" xfId="0" applyFont="1" applyFill="1" applyBorder="1" applyAlignment="1" applyProtection="1">
      <alignment horizontal="center" vertical="center" wrapText="1"/>
    </xf>
  </cellXfs>
  <cellStyles count="4">
    <cellStyle name="40% - アクセント 6" xfId="1" builtinId="51"/>
    <cellStyle name="桁区切り" xfId="2" builtinId="6"/>
    <cellStyle name="標準" xfId="0" builtinId="0"/>
    <cellStyle name="標準 3" xfId="3"/>
  </cellStyles>
  <dxfs count="0"/>
  <tableStyles count="0" defaultTableStyle="TableStyleMedium9" defaultPivotStyle="PivotStyleLight16"/>
  <colors>
    <mruColors>
      <color rgb="FFCCCCFF"/>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79343</xdr:colOff>
      <xdr:row>8</xdr:row>
      <xdr:rowOff>1616076</xdr:rowOff>
    </xdr:from>
    <xdr:ext cx="5794407" cy="1066799"/>
    <mc:AlternateContent xmlns:mc="http://schemas.openxmlformats.org/markup-compatibility/2006" xmlns:a14="http://schemas.microsoft.com/office/drawing/2010/main">
      <mc:Choice Requires="a14">
        <xdr:sp macro="" textlink="">
          <xdr:nvSpPr>
            <xdr:cNvPr id="2" name="テキスト ボックス 1"/>
            <xdr:cNvSpPr txBox="1"/>
          </xdr:nvSpPr>
          <xdr:spPr>
            <a:xfrm>
              <a:off x="8556593" y="5457826"/>
              <a:ext cx="5794407" cy="1066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14:m>
                <m:oMathPara xmlns:m="http://schemas.openxmlformats.org/officeDocument/2006/math">
                  <m:oMathParaPr>
                    <m:jc m:val="left"/>
                  </m:oMathParaPr>
                  <m:oMath xmlns:m="http://schemas.openxmlformats.org/officeDocument/2006/math">
                    <m:sSub>
                      <m:sSubPr>
                        <m:ctrlPr>
                          <a:rPr kumimoji="1" lang="en-US" altLang="ja-JP" sz="1100" i="1">
                            <a:latin typeface="Cambria Math" panose="02040503050406030204" pitchFamily="18" charset="0"/>
                          </a:rPr>
                        </m:ctrlPr>
                      </m:sSubPr>
                      <m:e>
                        <m:r>
                          <a:rPr kumimoji="1" lang="en-US" altLang="ja-JP" sz="1100" b="0" i="1">
                            <a:latin typeface="Cambria Math" panose="02040503050406030204" pitchFamily="18" charset="0"/>
                          </a:rPr>
                          <m:t>𝐻𝐺</m:t>
                        </m:r>
                      </m:e>
                      <m:sub>
                        <m:r>
                          <a:rPr kumimoji="1" lang="en-US" altLang="ja-JP" sz="1100" b="0" i="1">
                            <a:latin typeface="Cambria Math" panose="02040503050406030204" pitchFamily="18" charset="0"/>
                          </a:rPr>
                          <m:t>𝑖</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𝑗</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𝑝</m:t>
                        </m:r>
                      </m:sub>
                    </m:sSub>
                    <m:r>
                      <a:rPr kumimoji="1" lang="en-US" altLang="ja-JP" sz="1100" b="0" i="1">
                        <a:latin typeface="Cambria Math" panose="02040503050406030204" pitchFamily="18" charset="0"/>
                      </a:rPr>
                      <m:t>= </m:t>
                    </m:r>
                    <m:nary>
                      <m:naryPr>
                        <m:chr m:val="∑"/>
                        <m:supHide m:val="on"/>
                        <m:ctrlPr>
                          <a:rPr kumimoji="1" lang="en-US" altLang="ja-JP" sz="1100" b="0" i="1">
                            <a:latin typeface="Cambria Math" panose="02040503050406030204" pitchFamily="18" charset="0"/>
                          </a:rPr>
                        </m:ctrlPr>
                      </m:naryPr>
                      <m:sub>
                        <m:r>
                          <m:rPr>
                            <m:brk m:alnAt="7"/>
                          </m:rPr>
                          <a:rPr kumimoji="1" lang="en-US" altLang="ja-JP" sz="1100" b="0" i="1">
                            <a:latin typeface="Cambria Math" panose="02040503050406030204" pitchFamily="18" charset="0"/>
                          </a:rPr>
                          <m:t>𝑡</m:t>
                        </m:r>
                      </m:sub>
                      <m:sup/>
                      <m:e>
                        <m:sSub>
                          <m:sSubPr>
                            <m:ctrlPr>
                              <a:rPr kumimoji="1" lang="en-US" altLang="ja-JP" sz="1100" b="0" i="1">
                                <a:latin typeface="Cambria Math" panose="02040503050406030204" pitchFamily="18" charset="0"/>
                              </a:rPr>
                            </m:ctrlPr>
                          </m:sSubPr>
                          <m:e>
                            <m:r>
                              <a:rPr kumimoji="1" lang="en-US" altLang="ja-JP" sz="1100" b="0" i="1">
                                <a:latin typeface="Cambria Math" panose="02040503050406030204" pitchFamily="18" charset="0"/>
                              </a:rPr>
                              <m:t>𝐻𝐺</m:t>
                            </m:r>
                          </m:e>
                          <m:sub>
                            <m:r>
                              <a:rPr kumimoji="1" lang="en-US" altLang="ja-JP" sz="1100" b="0" i="1">
                                <a:latin typeface="Cambria Math" panose="02040503050406030204" pitchFamily="18" charset="0"/>
                              </a:rPr>
                              <m:t>𝑖</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𝑗</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𝑡</m:t>
                            </m:r>
                          </m:sub>
                        </m:sSub>
                      </m:e>
                    </m:nary>
                  </m:oMath>
                </m:oMathPara>
              </a14:m>
              <a:endParaRPr kumimoji="1" lang="en-US" altLang="ja-JP" sz="1100"/>
            </a:p>
            <a:p>
              <a:pPr algn="l"/>
              <a:r>
                <a:rPr kumimoji="1" lang="en-US" altLang="ja-JP" sz="1100" b="0" i="0">
                  <a:solidFill>
                    <a:schemeClr val="tx1"/>
                  </a:solidFill>
                  <a:effectLst/>
                  <a:latin typeface="+mn-lt"/>
                  <a:ea typeface="+mn-ea"/>
                  <a:cs typeface="+mn-cs"/>
                </a:rPr>
                <a:t>Where:</a:t>
              </a: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en-US" sz="1100"/>
                <a:t> </a:t>
              </a:r>
              <a:r>
                <a:rPr kumimoji="1" lang="en-US" altLang="ja-JP" sz="1100"/>
                <a:t>: Amount of heat consumption between time </a:t>
              </a:r>
              <a:r>
                <a:rPr kumimoji="1" lang="en-US" altLang="ja-JP" sz="1100" i="1"/>
                <a:t>t-1</a:t>
              </a:r>
              <a:r>
                <a:rPr kumimoji="1" lang="en-US" altLang="ja-JP" sz="1100"/>
                <a:t> and </a:t>
              </a:r>
              <a:r>
                <a:rPr kumimoji="1" lang="en-US" altLang="ja-JP" sz="1100" i="1"/>
                <a:t>t</a:t>
              </a:r>
              <a:r>
                <a:rPr kumimoji="1" lang="en-US" altLang="ja-JP" sz="1100"/>
                <a:t> [GJ]</a:t>
              </a:r>
            </a:p>
            <a:p>
              <a:pPr algn="l"/>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𝑡</m:t>
                  </m:r>
                </m:oMath>
              </a14:m>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Choice>
      <mc:Fallback xmlns="">
        <xdr:sp macro="" textlink="">
          <xdr:nvSpPr>
            <xdr:cNvPr id="2" name="テキスト ボックス 1"/>
            <xdr:cNvSpPr txBox="1"/>
          </xdr:nvSpPr>
          <xdr:spPr>
            <a:xfrm>
              <a:off x="8556593" y="5457826"/>
              <a:ext cx="5794407" cy="1066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r>
                <a:rPr kumimoji="1" lang="en-US" altLang="ja-JP" sz="1100" i="0">
                  <a:latin typeface="Cambria Math" panose="02040503050406030204" pitchFamily="18" charset="0"/>
                </a:rPr>
                <a:t>〖</a:t>
              </a:r>
              <a:r>
                <a:rPr kumimoji="1" lang="en-US" altLang="ja-JP" sz="1100" b="0" i="0">
                  <a:latin typeface="Cambria Math" panose="02040503050406030204" pitchFamily="18" charset="0"/>
                </a:rPr>
                <a:t>𝐻𝐺〗_(𝑖,𝑗,𝑝)= ∑_𝑡▒〖𝐻𝐺〗_(𝑖,𝑗,𝑡) </a:t>
              </a:r>
              <a:endParaRPr kumimoji="1" lang="en-US" altLang="ja-JP" sz="1100"/>
            </a:p>
            <a:p>
              <a:pPr algn="l"/>
              <a:r>
                <a:rPr kumimoji="1" lang="en-US" altLang="ja-JP" sz="1100" b="0" i="0">
                  <a:solidFill>
                    <a:schemeClr val="tx1"/>
                  </a:solidFill>
                  <a:effectLst/>
                  <a:latin typeface="+mn-lt"/>
                  <a:ea typeface="+mn-ea"/>
                  <a:cs typeface="+mn-cs"/>
                </a:rPr>
                <a:t>Where:</a:t>
              </a:r>
            </a:p>
            <a:p>
              <a:pPr algn="l"/>
              <a:r>
                <a:rPr kumimoji="1" lang="en-US" altLang="ja-JP" sz="1100" b="0" i="0">
                  <a:solidFill>
                    <a:schemeClr val="tx1"/>
                  </a:solidFill>
                  <a:effectLst/>
                  <a:latin typeface="Cambria Math" panose="02040503050406030204" pitchFamily="18" charset="0"/>
                  <a:ea typeface="+mn-ea"/>
                  <a:cs typeface="+mn-cs"/>
                </a:rPr>
                <a:t>〖𝐻𝐺〗_(𝑖,𝑗,𝑡)</a:t>
              </a:r>
              <a:r>
                <a:rPr kumimoji="1" lang="ja-JP" altLang="en-US" sz="1100"/>
                <a:t> </a:t>
              </a:r>
              <a:r>
                <a:rPr kumimoji="1" lang="en-US" altLang="ja-JP" sz="1100"/>
                <a:t>: Amount of heat consumption between time </a:t>
              </a:r>
              <a:r>
                <a:rPr kumimoji="1" lang="en-US" altLang="ja-JP" sz="1100" i="1"/>
                <a:t>t-1</a:t>
              </a:r>
              <a:r>
                <a:rPr kumimoji="1" lang="en-US" altLang="ja-JP" sz="1100"/>
                <a:t> and </a:t>
              </a:r>
              <a:r>
                <a:rPr kumimoji="1" lang="en-US" altLang="ja-JP" sz="1100" i="1"/>
                <a:t>t</a:t>
              </a:r>
              <a:r>
                <a:rPr kumimoji="1" lang="en-US" altLang="ja-JP" sz="1100"/>
                <a:t> [GJ]</a:t>
              </a:r>
            </a:p>
            <a:p>
              <a:pPr algn="l"/>
              <a:r>
                <a:rPr kumimoji="1" lang="en-US" altLang="ja-JP" sz="1100" b="0" i="0">
                  <a:solidFill>
                    <a:schemeClr val="tx1"/>
                  </a:solidFill>
                  <a:effectLst/>
                  <a:latin typeface="Cambria Math" panose="02040503050406030204" pitchFamily="18" charset="0"/>
                  <a:ea typeface="+mn-ea"/>
                  <a:cs typeface="+mn-cs"/>
                </a:rPr>
                <a:t>𝑡</a:t>
              </a:r>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Fallback>
    </mc:AlternateContent>
    <xdr:clientData/>
  </xdr:oneCellAnchor>
  <xdr:oneCellAnchor>
    <xdr:from>
      <xdr:col>8</xdr:col>
      <xdr:colOff>114300</xdr:colOff>
      <xdr:row>8</xdr:row>
      <xdr:rowOff>3432175</xdr:rowOff>
    </xdr:from>
    <xdr:ext cx="5759450" cy="2743200"/>
    <mc:AlternateContent xmlns:mc="http://schemas.openxmlformats.org/markup-compatibility/2006" xmlns:a14="http://schemas.microsoft.com/office/drawing/2010/main">
      <mc:Choice Requires="a14">
        <xdr:sp macro="" textlink="">
          <xdr:nvSpPr>
            <xdr:cNvPr id="4" name="テキスト ボックス 3"/>
            <xdr:cNvSpPr txBox="1"/>
          </xdr:nvSpPr>
          <xdr:spPr>
            <a:xfrm>
              <a:off x="8591550" y="7273925"/>
              <a:ext cx="5759450" cy="2743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kumimoji="1" lang="en-US" altLang="ja-JP" sz="110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nary>
                    <m:naryPr>
                      <m:chr m:val="∑"/>
                      <m:supHide m:val="on"/>
                      <m:ctrlPr>
                        <a:rPr kumimoji="1" lang="en-US" altLang="ja-JP" sz="1100" b="0" i="1">
                          <a:solidFill>
                            <a:schemeClr val="tx1"/>
                          </a:solidFill>
                          <a:effectLst/>
                          <a:latin typeface="Cambria Math" panose="02040503050406030204" pitchFamily="18" charset="0"/>
                          <a:ea typeface="+mn-ea"/>
                          <a:cs typeface="+mn-cs"/>
                        </a:rPr>
                      </m:ctrlPr>
                    </m:naryPr>
                    <m:sub>
                      <m:r>
                        <m:rPr>
                          <m:brk m:alnAt="7"/>
                        </m:rPr>
                        <a:rPr kumimoji="1" lang="en-US" altLang="ja-JP" sz="1100" b="0" i="1">
                          <a:solidFill>
                            <a:schemeClr val="tx1"/>
                          </a:solidFill>
                          <a:effectLst/>
                          <a:latin typeface="Cambria Math" panose="02040503050406030204" pitchFamily="18" charset="0"/>
                          <a:ea typeface="+mn-ea"/>
                          <a:cs typeface="+mn-cs"/>
                        </a:rPr>
                        <m:t>𝑡</m:t>
                      </m:r>
                    </m:sub>
                    <m:sup/>
                    <m:e>
                      <m:d>
                        <m:dPr>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𝑉𝑆𝑇</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mn-ea"/>
                              <a:cs typeface="+mn-cs"/>
                            </a:rPr>
                            <m:t>h</m:t>
                          </m:r>
                          <m:r>
                            <a:rPr kumimoji="1" lang="en-US" altLang="ja-JP" sz="1100" b="0" i="1">
                              <a:solidFill>
                                <a:schemeClr val="tx1"/>
                              </a:solidFill>
                              <a:effectLst/>
                              <a:latin typeface="Cambria Math" panose="02040503050406030204" pitchFamily="18" charset="0"/>
                              <a:ea typeface="+mn-ea"/>
                              <a:cs typeface="+mn-cs"/>
                            </a:rPr>
                            <m:t> × </m:t>
                          </m:r>
                          <m:sSup>
                            <m:sSupPr>
                              <m:ctrlPr>
                                <a:rPr kumimoji="1" lang="en-US" altLang="ja-JP" sz="1100" b="0" i="1">
                                  <a:solidFill>
                                    <a:schemeClr val="tx1"/>
                                  </a:solidFill>
                                  <a:effectLst/>
                                  <a:latin typeface="Cambria Math" panose="02040503050406030204" pitchFamily="18" charset="0"/>
                                  <a:ea typeface="+mn-ea"/>
                                  <a:cs typeface="+mn-cs"/>
                                </a:rPr>
                              </m:ctrlPr>
                            </m:sSupPr>
                            <m:e>
                              <m:r>
                                <a:rPr kumimoji="1" lang="en-US" altLang="ja-JP" sz="1100" b="0" i="1">
                                  <a:solidFill>
                                    <a:schemeClr val="tx1"/>
                                  </a:solidFill>
                                  <a:effectLst/>
                                  <a:latin typeface="Cambria Math" panose="02040503050406030204" pitchFamily="18" charset="0"/>
                                  <a:ea typeface="+mn-ea"/>
                                  <a:cs typeface="+mn-cs"/>
                                </a:rPr>
                                <m:t>𝑣</m:t>
                              </m:r>
                            </m:e>
                            <m:sup>
                              <m:r>
                                <a:rPr kumimoji="1" lang="en-US" altLang="ja-JP" sz="1100" b="0" i="1">
                                  <a:solidFill>
                                    <a:schemeClr val="tx1"/>
                                  </a:solidFill>
                                  <a:effectLst/>
                                  <a:latin typeface="Cambria Math" panose="02040503050406030204" pitchFamily="18" charset="0"/>
                                  <a:ea typeface="+mn-ea"/>
                                  <a:cs typeface="+mn-cs"/>
                                </a:rPr>
                                <m:t>−1</m:t>
                              </m:r>
                            </m:sup>
                          </m:sSup>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𝑉𝐹𝑊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r>
                            <a:rPr kumimoji="1" lang="ja-JP" altLang="en-US"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e>
                      </m:d>
                    </m:e>
                  </m:nary>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p>
                    <m:sSupPr>
                      <m:ctrlPr>
                        <a:rPr kumimoji="1" lang="en-US" altLang="ja-JP" sz="1100" b="0" i="1">
                          <a:solidFill>
                            <a:schemeClr val="tx1"/>
                          </a:solidFill>
                          <a:effectLst/>
                          <a:latin typeface="Cambria Math" panose="02040503050406030204" pitchFamily="18" charset="0"/>
                          <a:ea typeface="Cambria Math" panose="02040503050406030204" pitchFamily="18" charset="0"/>
                          <a:cs typeface="+mn-cs"/>
                        </a:rPr>
                      </m:ctrlPr>
                    </m:sSupPr>
                    <m:e>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10</m:t>
                      </m:r>
                    </m:e>
                    <m:sup>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−3</m:t>
                      </m:r>
                    </m:sup>
                  </m:sSup>
                </m:oMath>
              </a14:m>
              <a:r>
                <a:rPr kumimoji="1" lang="en-US" altLang="ja-JP" sz="1100" i="1">
                  <a:latin typeface="Cambria Math" panose="02040503050406030204" pitchFamily="18" charset="0"/>
                </a:rPr>
                <a:t>    </a:t>
              </a:r>
              <a:r>
                <a:rPr kumimoji="1" lang="en-US" altLang="ja-JP" sz="1100">
                  <a:solidFill>
                    <a:schemeClr val="tx1"/>
                  </a:solidFill>
                  <a:effectLst/>
                  <a:latin typeface="+mn-lt"/>
                  <a:ea typeface="+mn-ea"/>
                  <a:cs typeface="+mn-cs"/>
                </a:rPr>
                <a:t>(for steam)</a:t>
              </a:r>
              <a:endParaRPr lang="ja-JP" altLang="ja-JP" sz="1100">
                <a:effectLst/>
              </a:endParaRPr>
            </a:p>
            <a:p>
              <a:pPr algn="l"/>
              <a14:m>
                <m:oMath xmlns:m="http://schemas.openxmlformats.org/officeDocument/2006/math">
                  <m:sSub>
                    <m:sSubPr>
                      <m:ctrlPr>
                        <a:rPr kumimoji="1" lang="en-US" altLang="ja-JP" sz="110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nary>
                    <m:naryPr>
                      <m:chr m:val="∑"/>
                      <m:supHide m:val="on"/>
                      <m:ctrlPr>
                        <a:rPr kumimoji="1" lang="en-US" altLang="ja-JP" sz="1100" b="0" i="1">
                          <a:solidFill>
                            <a:schemeClr val="tx1"/>
                          </a:solidFill>
                          <a:effectLst/>
                          <a:latin typeface="Cambria Math" panose="02040503050406030204" pitchFamily="18" charset="0"/>
                          <a:ea typeface="+mn-ea"/>
                          <a:cs typeface="+mn-cs"/>
                        </a:rPr>
                      </m:ctrlPr>
                    </m:naryPr>
                    <m:sub>
                      <m:r>
                        <m:rPr>
                          <m:brk m:alnAt="7"/>
                        </m:rPr>
                        <a:rPr kumimoji="1" lang="en-US" altLang="ja-JP" sz="1100" b="0" i="1">
                          <a:solidFill>
                            <a:schemeClr val="tx1"/>
                          </a:solidFill>
                          <a:effectLst/>
                          <a:latin typeface="Cambria Math" panose="02040503050406030204" pitchFamily="18" charset="0"/>
                          <a:ea typeface="+mn-ea"/>
                          <a:cs typeface="+mn-cs"/>
                        </a:rPr>
                        <m:t>𝑡</m:t>
                      </m:r>
                    </m:sub>
                    <m:sup/>
                    <m:e>
                      <m:d>
                        <m:dPr>
                          <m:begChr m:val="["/>
                          <m:endChr m:val="]"/>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𝑉𝐻𝑊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 </m:t>
                          </m:r>
                          <m:d>
                            <m:dPr>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𝑂𝑈𝑇</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e>
                          </m:d>
                        </m:e>
                      </m:d>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r>
                        <a:rPr kumimoji="1" lang="ja-JP" altLang="en-US"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sSup>
                        <m:sSupPr>
                          <m:ctrlPr>
                            <a:rPr kumimoji="1" lang="en-US" altLang="ja-JP" sz="1100" b="0" i="1">
                              <a:solidFill>
                                <a:schemeClr val="tx1"/>
                              </a:solidFill>
                              <a:effectLst/>
                              <a:latin typeface="Cambria Math" panose="02040503050406030204" pitchFamily="18" charset="0"/>
                              <a:ea typeface="+mn-ea"/>
                              <a:cs typeface="+mn-cs"/>
                            </a:rPr>
                          </m:ctrlPr>
                        </m:sSupPr>
                        <m:e>
                          <m:r>
                            <a:rPr kumimoji="1" lang="en-US" altLang="ja-JP" sz="1100" b="0" i="1">
                              <a:solidFill>
                                <a:schemeClr val="tx1"/>
                              </a:solidFill>
                              <a:effectLst/>
                              <a:latin typeface="Cambria Math" panose="02040503050406030204" pitchFamily="18" charset="0"/>
                              <a:ea typeface="+mn-ea"/>
                              <a:cs typeface="+mn-cs"/>
                            </a:rPr>
                            <m:t>10</m:t>
                          </m:r>
                        </m:e>
                        <m:sup>
                          <m:r>
                            <a:rPr kumimoji="1" lang="en-US" altLang="ja-JP" sz="1100" b="0" i="1">
                              <a:solidFill>
                                <a:schemeClr val="tx1"/>
                              </a:solidFill>
                              <a:effectLst/>
                              <a:latin typeface="Cambria Math" panose="02040503050406030204" pitchFamily="18" charset="0"/>
                              <a:ea typeface="+mn-ea"/>
                              <a:cs typeface="+mn-cs"/>
                            </a:rPr>
                            <m:t>−3</m:t>
                          </m:r>
                        </m:sup>
                      </m:sSup>
                    </m:e>
                  </m:nary>
                </m:oMath>
              </a14:m>
              <a:r>
                <a:rPr kumimoji="1" lang="en-US" altLang="ja-JP" sz="1100"/>
                <a:t>                       (for hot water)</a:t>
              </a:r>
            </a:p>
            <a:p>
              <a:pPr algn="l"/>
              <a:endParaRPr kumimoji="1" lang="en-US" altLang="ja-JP" sz="1100" b="0" i="0">
                <a:solidFill>
                  <a:schemeClr val="tx1"/>
                </a:solidFill>
                <a:effectLst/>
                <a:latin typeface="+mn-lt"/>
                <a:ea typeface="+mn-ea"/>
                <a:cs typeface="+mn-cs"/>
              </a:endParaRPr>
            </a:p>
            <a:p>
              <a:pPr algn="l"/>
              <a:r>
                <a:rPr kumimoji="1" lang="en-US" altLang="ja-JP" sz="1100" b="0" i="0">
                  <a:solidFill>
                    <a:schemeClr val="tx1"/>
                  </a:solidFill>
                  <a:effectLst/>
                  <a:latin typeface="+mn-lt"/>
                  <a:ea typeface="+mn-ea"/>
                  <a:cs typeface="+mn-cs"/>
                </a:rPr>
                <a:t>Where:</a:t>
              </a: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𝑉𝑆𝑇</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en-US" sz="1100"/>
                <a:t>   </a:t>
              </a:r>
              <a:r>
                <a:rPr kumimoji="1" lang="ja-JP" altLang="en-US" sz="1100" baseline="0"/>
                <a:t>   </a:t>
              </a:r>
              <a:r>
                <a:rPr kumimoji="1" lang="en-US" altLang="ja-JP" sz="1100"/>
                <a:t>: Volume of steam consumption</a:t>
              </a:r>
              <a:r>
                <a:rPr kumimoji="1" lang="en-US" altLang="ja-JP" sz="1100" baseline="0"/>
                <a:t> </a:t>
              </a:r>
              <a:r>
                <a:rPr kumimoji="1" lang="en-US" altLang="ja-JP" sz="1100"/>
                <a:t>between time </a:t>
              </a:r>
              <a:r>
                <a:rPr kumimoji="1" lang="en-US" altLang="ja-JP" sz="1100" i="1"/>
                <a:t>t-1</a:t>
              </a:r>
              <a:r>
                <a:rPr kumimoji="1" lang="en-US" altLang="ja-JP" sz="1100"/>
                <a:t> and </a:t>
              </a:r>
              <a:r>
                <a:rPr kumimoji="1" lang="en-US" altLang="ja-JP" sz="1100" i="1"/>
                <a:t>t</a:t>
              </a:r>
              <a:r>
                <a:rPr kumimoji="1" lang="en-US" altLang="ja-JP" sz="1100"/>
                <a:t> [m</a:t>
              </a:r>
              <a:r>
                <a:rPr kumimoji="1" lang="en-US" altLang="ja-JP" sz="1100" baseline="30000"/>
                <a:t>3</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𝑉𝐹𝑊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en-US" altLang="ja-JP" sz="1100"/>
                <a:t>    : </a:t>
              </a:r>
              <a:r>
                <a:rPr kumimoji="1" lang="en-US" altLang="ja-JP" sz="1100">
                  <a:solidFill>
                    <a:schemeClr val="tx1"/>
                  </a:solidFill>
                  <a:effectLst/>
                  <a:latin typeface="+mn-lt"/>
                  <a:ea typeface="+mn-ea"/>
                  <a:cs typeface="+mn-cs"/>
                </a:rPr>
                <a:t>Volume of feed</a:t>
              </a:r>
              <a:r>
                <a:rPr kumimoji="1" lang="en-US" altLang="ja-JP" sz="1100" baseline="0">
                  <a:solidFill>
                    <a:schemeClr val="tx1"/>
                  </a:solidFill>
                  <a:effectLst/>
                  <a:latin typeface="+mn-lt"/>
                  <a:ea typeface="+mn-ea"/>
                  <a:cs typeface="+mn-cs"/>
                </a:rPr>
                <a:t> water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𝑉𝐻𝑊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Volume of</a:t>
              </a:r>
              <a:r>
                <a:rPr kumimoji="1" lang="en-US" altLang="ja-JP" sz="1100" baseline="0">
                  <a:solidFill>
                    <a:schemeClr val="tx1"/>
                  </a:solidFill>
                  <a:effectLst/>
                  <a:latin typeface="+mn-lt"/>
                  <a:ea typeface="+mn-ea"/>
                  <a:cs typeface="+mn-cs"/>
                </a:rPr>
                <a:t> hot </a:t>
              </a:r>
              <a:r>
                <a:rPr kumimoji="1" lang="en-US" altLang="ja-JP" sz="1100">
                  <a:solidFill>
                    <a:schemeClr val="tx1"/>
                  </a:solidFill>
                  <a:effectLst/>
                  <a:latin typeface="+mn-lt"/>
                  <a:ea typeface="+mn-ea"/>
                  <a:cs typeface="+mn-cs"/>
                </a:rPr>
                <a:t>water consumption</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𝑂𝑈𝑇</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en-US" altLang="ja-JP" sz="1100"/>
                <a:t>   : Outlet temperature of hot water at time </a:t>
              </a:r>
              <a:r>
                <a:rPr kumimoji="1" lang="en-US" altLang="ja-JP" sz="1100" i="1"/>
                <a:t>t</a:t>
              </a:r>
              <a:r>
                <a:rPr kumimoji="1" lang="en-US" altLang="ja-JP" sz="1100"/>
                <a:t> </a:t>
              </a:r>
              <a:r>
                <a:rPr kumimoji="1" lang="en-US" altLang="ja-JP" sz="1100" baseline="0"/>
                <a:t>[K</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oMath>
              </a14:m>
              <a:r>
                <a:rPr kumimoji="1" lang="en-US" altLang="ja-JP" sz="1100">
                  <a:solidFill>
                    <a:schemeClr val="tx1"/>
                  </a:solidFill>
                  <a:effectLst/>
                  <a:latin typeface="+mn-lt"/>
                  <a:ea typeface="+mn-ea"/>
                  <a:cs typeface="+mn-cs"/>
                </a:rPr>
                <a:t>     : Inlet temperature of feed water at time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[K]</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h</m:t>
                  </m:r>
                </m:oMath>
              </a14:m>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 Specific enthalpy of steam [MJ/tonne]</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𝑣</m:t>
                  </m:r>
                </m:oMath>
              </a14:m>
              <a:r>
                <a:rPr kumimoji="1" lang="en-US" altLang="ja-JP" sz="1100">
                  <a:solidFill>
                    <a:schemeClr val="tx1"/>
                  </a:solidFill>
                  <a:effectLst/>
                  <a:latin typeface="+mn-lt"/>
                  <a:ea typeface="+mn-ea"/>
                  <a:cs typeface="+mn-cs"/>
                </a:rPr>
                <a:t>                : Specific volume of steam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/tonne]</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100">
                <a:effectLst/>
              </a:endParaRP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oMath>
              </a14:m>
              <a:r>
                <a:rPr kumimoji="1" lang="en-US" altLang="ja-JP" sz="1100" b="0" i="1">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Cambria Math" panose="02040503050406030204" pitchFamily="18" charset="0"/>
                  <a:ea typeface="+mn-ea"/>
                  <a:cs typeface="+mn-cs"/>
                </a:rPr>
                <a:t>     </a:t>
              </a:r>
              <a:r>
                <a:rPr kumimoji="1" lang="en-US" altLang="ja-JP" sz="1100">
                  <a:solidFill>
                    <a:schemeClr val="tx1"/>
                  </a:solidFill>
                  <a:effectLst/>
                  <a:latin typeface="+mn-lt"/>
                  <a:ea typeface="+mn-ea"/>
                  <a:cs typeface="+mn-cs"/>
                </a:rPr>
                <a:t>: Specific</a:t>
              </a:r>
              <a:r>
                <a:rPr kumimoji="1" lang="en-US" altLang="ja-JP" sz="1100" baseline="0">
                  <a:solidFill>
                    <a:schemeClr val="tx1"/>
                  </a:solidFill>
                  <a:effectLst/>
                  <a:latin typeface="+mn-lt"/>
                  <a:ea typeface="+mn-ea"/>
                  <a:cs typeface="+mn-cs"/>
                </a:rPr>
                <a:t> heat capacity of water [MJ/tonne</a:t>
              </a:r>
              <a:r>
                <a:rPr kumimoji="1" lang="en-US" altLang="ja-JP" sz="1100" baseline="0">
                  <a:solidFill>
                    <a:schemeClr val="tx1"/>
                  </a:solidFill>
                  <a:effectLst/>
                  <a:latin typeface="+mn-lt"/>
                  <a:ea typeface="+mn-ea"/>
                  <a:cs typeface="+mn-cs"/>
                  <a:sym typeface="Wingdings" panose="05000000000000000000" pitchFamily="2" charset="2"/>
                </a:rPr>
                <a:t></a:t>
              </a:r>
              <a:r>
                <a:rPr kumimoji="1" lang="en-US" altLang="ja-JP" sz="1100" baseline="0">
                  <a:solidFill>
                    <a:schemeClr val="tx1"/>
                  </a:solidFill>
                  <a:effectLst/>
                  <a:latin typeface="+mn-lt"/>
                  <a:ea typeface="+mn-ea"/>
                  <a:cs typeface="+mn-cs"/>
                </a:rPr>
                <a:t>K]</a:t>
              </a:r>
            </a:p>
            <a:p>
              <a:pPr algn="l"/>
              <a14:m>
                <m:oMath xmlns:m="http://schemas.openxmlformats.org/officeDocument/2006/math">
                  <m:r>
                    <a:rPr kumimoji="1" lang="ja-JP" altLang="ja-JP"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oMath>
              </a14:m>
              <a:r>
                <a:rPr kumimoji="1" lang="en-US" altLang="ja-JP" sz="1100" b="0" i="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Density of water [tonne/m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r>
                <a:rPr kumimoji="1" lang="en-US" altLang="ja-JP" sz="1100" baseline="0">
                  <a:solidFill>
                    <a:schemeClr val="tx1"/>
                  </a:solidFill>
                  <a:effectLst/>
                  <a:latin typeface="+mn-lt"/>
                  <a:ea typeface="+mn-ea"/>
                  <a:cs typeface="+mn-cs"/>
                </a:rPr>
                <a:t> </a:t>
              </a:r>
              <a:endParaRPr kumimoji="1" lang="en-US" altLang="ja-JP" sz="1100" b="0" i="1">
                <a:solidFill>
                  <a:schemeClr val="tx1"/>
                </a:solidFill>
                <a:effectLst/>
                <a:latin typeface="Cambria Math" panose="02040503050406030204" pitchFamily="18" charset="0"/>
                <a:ea typeface="+mn-ea"/>
                <a:cs typeface="+mn-cs"/>
              </a:endParaRPr>
            </a:p>
            <a:p>
              <a:pPr algn="l"/>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𝑡</m:t>
                  </m:r>
                </m:oMath>
              </a14:m>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Choice>
      <mc:Fallback xmlns="">
        <xdr:sp macro="" textlink="">
          <xdr:nvSpPr>
            <xdr:cNvPr id="4" name="テキスト ボックス 3"/>
            <xdr:cNvSpPr txBox="1"/>
          </xdr:nvSpPr>
          <xdr:spPr>
            <a:xfrm>
              <a:off x="8591550" y="7273925"/>
              <a:ext cx="5759450" cy="2743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10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Cambria Math" panose="02040503050406030204" pitchFamily="18" charset="0"/>
                  <a:ea typeface="+mn-ea"/>
                  <a:cs typeface="+mn-cs"/>
                </a:rPr>
                <a:t>𝐻𝐺〗_(𝑖,𝑗,𝑝)= ∑_𝑡▒(〖𝑉𝑆𝑇〗_(𝑖,𝑗,𝑡)  ×ℎ × 𝑣^(−1)  − 〖𝑉𝐹𝑊〗_(𝑖,𝑗,𝑡)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a:t>
              </a:r>
              <a:r>
                <a:rPr kumimoji="1" lang="en-US" altLang="ja-JP" sz="1100" b="0" i="0">
                  <a:solidFill>
                    <a:schemeClr val="tx1"/>
                  </a:solidFill>
                  <a:effectLst/>
                  <a:latin typeface="Cambria Math" panose="02040503050406030204" pitchFamily="18" charset="0"/>
                  <a:ea typeface="+mn-ea"/>
                  <a:cs typeface="+mn-cs"/>
                </a:rPr>
                <a:t>𝑇_(𝐼𝑁,𝑖,𝑗,𝑡)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a:t>
              </a:r>
              <a:r>
                <a:rPr kumimoji="1" lang="en-US" altLang="ja-JP" sz="1100" b="0" i="0">
                  <a:solidFill>
                    <a:schemeClr val="tx1"/>
                  </a:solidFill>
                  <a:effectLst/>
                  <a:latin typeface="Cambria Math" panose="02040503050406030204" pitchFamily="18" charset="0"/>
                  <a:ea typeface="+mn-ea"/>
                  <a:cs typeface="+mn-cs"/>
                </a:rPr>
                <a:t>𝐶_𝑝  ×</a:t>
              </a:r>
              <a:r>
                <a:rPr kumimoji="1" lang="ja-JP" altLang="en-US"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〖10〗^(−3)</a:t>
              </a:r>
              <a:r>
                <a:rPr kumimoji="1" lang="en-US" altLang="ja-JP" sz="1100" i="1">
                  <a:latin typeface="Cambria Math" panose="02040503050406030204" pitchFamily="18" charset="0"/>
                </a:rPr>
                <a:t>    </a:t>
              </a:r>
              <a:r>
                <a:rPr kumimoji="1" lang="en-US" altLang="ja-JP" sz="1100">
                  <a:solidFill>
                    <a:schemeClr val="tx1"/>
                  </a:solidFill>
                  <a:effectLst/>
                  <a:latin typeface="+mn-lt"/>
                  <a:ea typeface="+mn-ea"/>
                  <a:cs typeface="+mn-cs"/>
                </a:rPr>
                <a:t>(for steam)</a:t>
              </a:r>
              <a:endParaRPr lang="ja-JP" altLang="ja-JP" sz="1100">
                <a:effectLst/>
              </a:endParaRPr>
            </a:p>
            <a:p>
              <a:pPr algn="l"/>
              <a:r>
                <a:rPr kumimoji="1" lang="en-US" altLang="ja-JP" sz="110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Cambria Math" panose="02040503050406030204" pitchFamily="18" charset="0"/>
                  <a:ea typeface="+mn-ea"/>
                  <a:cs typeface="+mn-cs"/>
                </a:rPr>
                <a:t>𝐻𝐺〗_(𝑖,𝑗,𝑝)= ∑_𝑡▒〖[〖𝑉𝐻𝑊〗_(𝑖,𝑗,𝑡)  × (𝑇_(𝑂𝑈𝑇,𝑖,𝑗,𝑡)  − 𝑇_(𝐼𝑁,𝑖,𝑗,𝑡) )]  × 𝐶_𝑝  ×</a:t>
              </a:r>
              <a:r>
                <a:rPr kumimoji="1" lang="ja-JP" altLang="en-US"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×〖10〗^(−3) 〗</a:t>
              </a:r>
              <a:r>
                <a:rPr kumimoji="1" lang="en-US" altLang="ja-JP" sz="1100"/>
                <a:t>                       (for hot water)</a:t>
              </a:r>
            </a:p>
            <a:p>
              <a:pPr algn="l"/>
              <a:endParaRPr kumimoji="1" lang="en-US" altLang="ja-JP" sz="1100" b="0" i="0">
                <a:solidFill>
                  <a:schemeClr val="tx1"/>
                </a:solidFill>
                <a:effectLst/>
                <a:latin typeface="+mn-lt"/>
                <a:ea typeface="+mn-ea"/>
                <a:cs typeface="+mn-cs"/>
              </a:endParaRPr>
            </a:p>
            <a:p>
              <a:pPr algn="l"/>
              <a:r>
                <a:rPr kumimoji="1" lang="en-US" altLang="ja-JP" sz="1100" b="0" i="0">
                  <a:solidFill>
                    <a:schemeClr val="tx1"/>
                  </a:solidFill>
                  <a:effectLst/>
                  <a:latin typeface="+mn-lt"/>
                  <a:ea typeface="+mn-ea"/>
                  <a:cs typeface="+mn-cs"/>
                </a:rPr>
                <a:t>Where:</a:t>
              </a:r>
            </a:p>
            <a:p>
              <a:pPr algn="l"/>
              <a:r>
                <a:rPr kumimoji="1" lang="en-US" altLang="ja-JP" sz="1100" b="0" i="0">
                  <a:solidFill>
                    <a:schemeClr val="tx1"/>
                  </a:solidFill>
                  <a:effectLst/>
                  <a:latin typeface="Cambria Math" panose="02040503050406030204" pitchFamily="18" charset="0"/>
                  <a:ea typeface="+mn-ea"/>
                  <a:cs typeface="+mn-cs"/>
                </a:rPr>
                <a:t>〖𝑉𝑆𝑇〗_(𝑖,𝑗,𝑡)</a:t>
              </a:r>
              <a:r>
                <a:rPr kumimoji="1" lang="ja-JP" altLang="en-US" sz="1100"/>
                <a:t>   </a:t>
              </a:r>
              <a:r>
                <a:rPr kumimoji="1" lang="ja-JP" altLang="en-US" sz="1100" baseline="0"/>
                <a:t>   </a:t>
              </a:r>
              <a:r>
                <a:rPr kumimoji="1" lang="en-US" altLang="ja-JP" sz="1100"/>
                <a:t>: Volume of steam consumption</a:t>
              </a:r>
              <a:r>
                <a:rPr kumimoji="1" lang="en-US" altLang="ja-JP" sz="1100" baseline="0"/>
                <a:t> </a:t>
              </a:r>
              <a:r>
                <a:rPr kumimoji="1" lang="en-US" altLang="ja-JP" sz="1100"/>
                <a:t>between time </a:t>
              </a:r>
              <a:r>
                <a:rPr kumimoji="1" lang="en-US" altLang="ja-JP" sz="1100" i="1"/>
                <a:t>t-1</a:t>
              </a:r>
              <a:r>
                <a:rPr kumimoji="1" lang="en-US" altLang="ja-JP" sz="1100"/>
                <a:t> and </a:t>
              </a:r>
              <a:r>
                <a:rPr kumimoji="1" lang="en-US" altLang="ja-JP" sz="1100" i="1"/>
                <a:t>t</a:t>
              </a:r>
              <a:r>
                <a:rPr kumimoji="1" lang="en-US" altLang="ja-JP" sz="1100"/>
                <a:t> [m</a:t>
              </a:r>
              <a:r>
                <a:rPr kumimoji="1" lang="en-US" altLang="ja-JP" sz="1100" baseline="30000"/>
                <a:t>3</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〖𝑉𝐹𝑊〗_(𝑖,𝑗,𝑡)</a:t>
              </a:r>
              <a:r>
                <a:rPr kumimoji="1" lang="en-US" altLang="ja-JP" sz="1100"/>
                <a:t>    : </a:t>
              </a:r>
              <a:r>
                <a:rPr kumimoji="1" lang="en-US" altLang="ja-JP" sz="1100">
                  <a:solidFill>
                    <a:schemeClr val="tx1"/>
                  </a:solidFill>
                  <a:effectLst/>
                  <a:latin typeface="+mn-lt"/>
                  <a:ea typeface="+mn-ea"/>
                  <a:cs typeface="+mn-cs"/>
                </a:rPr>
                <a:t>Volume of feed</a:t>
              </a:r>
              <a:r>
                <a:rPr kumimoji="1" lang="en-US" altLang="ja-JP" sz="1100" baseline="0">
                  <a:solidFill>
                    <a:schemeClr val="tx1"/>
                  </a:solidFill>
                  <a:effectLst/>
                  <a:latin typeface="+mn-lt"/>
                  <a:ea typeface="+mn-ea"/>
                  <a:cs typeface="+mn-cs"/>
                </a:rPr>
                <a:t> water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〖𝑉𝐻𝑊〗_(𝑖,𝑗,𝑡)</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Volume of</a:t>
              </a:r>
              <a:r>
                <a:rPr kumimoji="1" lang="en-US" altLang="ja-JP" sz="1100" baseline="0">
                  <a:solidFill>
                    <a:schemeClr val="tx1"/>
                  </a:solidFill>
                  <a:effectLst/>
                  <a:latin typeface="+mn-lt"/>
                  <a:ea typeface="+mn-ea"/>
                  <a:cs typeface="+mn-cs"/>
                </a:rPr>
                <a:t> hot </a:t>
              </a:r>
              <a:r>
                <a:rPr kumimoji="1" lang="en-US" altLang="ja-JP" sz="1100">
                  <a:solidFill>
                    <a:schemeClr val="tx1"/>
                  </a:solidFill>
                  <a:effectLst/>
                  <a:latin typeface="+mn-lt"/>
                  <a:ea typeface="+mn-ea"/>
                  <a:cs typeface="+mn-cs"/>
                </a:rPr>
                <a:t>water consumption</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algn="l"/>
              <a:r>
                <a:rPr kumimoji="1" lang="en-US" altLang="ja-JP" sz="1100" b="0" i="0">
                  <a:solidFill>
                    <a:schemeClr val="tx1"/>
                  </a:solidFill>
                  <a:effectLst/>
                  <a:latin typeface="Cambria Math" panose="02040503050406030204" pitchFamily="18" charset="0"/>
                  <a:ea typeface="+mn-ea"/>
                  <a:cs typeface="+mn-cs"/>
                </a:rPr>
                <a:t>𝑇_(𝑂𝑈𝑇,𝑖,𝑗,𝑡)</a:t>
              </a:r>
              <a:r>
                <a:rPr kumimoji="1" lang="en-US" altLang="ja-JP" sz="1100"/>
                <a:t>   : Outlet temperature of hot water at time </a:t>
              </a:r>
              <a:r>
                <a:rPr kumimoji="1" lang="en-US" altLang="ja-JP" sz="1100" i="1"/>
                <a:t>t</a:t>
              </a:r>
              <a:r>
                <a:rPr kumimoji="1" lang="en-US" altLang="ja-JP" sz="1100"/>
                <a:t> </a:t>
              </a:r>
              <a:r>
                <a:rPr kumimoji="1" lang="en-US" altLang="ja-JP" sz="1100" baseline="0"/>
                <a:t>[K</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𝑇_(𝐼𝑁,𝑖,𝑗,𝑡)  </a:t>
              </a:r>
              <a:r>
                <a:rPr kumimoji="1" lang="en-US" altLang="ja-JP" sz="1100">
                  <a:solidFill>
                    <a:schemeClr val="tx1"/>
                  </a:solidFill>
                  <a:effectLst/>
                  <a:latin typeface="+mn-lt"/>
                  <a:ea typeface="+mn-ea"/>
                  <a:cs typeface="+mn-cs"/>
                </a:rPr>
                <a:t>     : Inlet temperature of feed water at time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[K]</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ℎ</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 Specific enthalpy of steam [MJ/tonne]</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𝑣</a:t>
              </a:r>
              <a:r>
                <a:rPr kumimoji="1" lang="en-US" altLang="ja-JP" sz="1100">
                  <a:solidFill>
                    <a:schemeClr val="tx1"/>
                  </a:solidFill>
                  <a:effectLst/>
                  <a:latin typeface="+mn-lt"/>
                  <a:ea typeface="+mn-ea"/>
                  <a:cs typeface="+mn-cs"/>
                </a:rPr>
                <a:t>                : Specific volume of steam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/tonne]</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100">
                <a:effectLst/>
              </a:endParaRPr>
            </a:p>
            <a:p>
              <a:pPr algn="l"/>
              <a:r>
                <a:rPr kumimoji="1" lang="en-US" altLang="ja-JP" sz="1100" b="0" i="0">
                  <a:solidFill>
                    <a:schemeClr val="tx1"/>
                  </a:solidFill>
                  <a:effectLst/>
                  <a:latin typeface="Cambria Math" panose="02040503050406030204" pitchFamily="18" charset="0"/>
                  <a:ea typeface="+mn-ea"/>
                  <a:cs typeface="+mn-cs"/>
                </a:rPr>
                <a:t>𝐶_𝑝</a:t>
              </a:r>
              <a:r>
                <a:rPr kumimoji="1" lang="en-US" altLang="ja-JP" sz="1100" b="0" i="1">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Cambria Math" panose="02040503050406030204" pitchFamily="18" charset="0"/>
                  <a:ea typeface="+mn-ea"/>
                  <a:cs typeface="+mn-cs"/>
                </a:rPr>
                <a:t>     </a:t>
              </a:r>
              <a:r>
                <a:rPr kumimoji="1" lang="en-US" altLang="ja-JP" sz="1100">
                  <a:solidFill>
                    <a:schemeClr val="tx1"/>
                  </a:solidFill>
                  <a:effectLst/>
                  <a:latin typeface="+mn-lt"/>
                  <a:ea typeface="+mn-ea"/>
                  <a:cs typeface="+mn-cs"/>
                </a:rPr>
                <a:t>: Specific</a:t>
              </a:r>
              <a:r>
                <a:rPr kumimoji="1" lang="en-US" altLang="ja-JP" sz="1100" baseline="0">
                  <a:solidFill>
                    <a:schemeClr val="tx1"/>
                  </a:solidFill>
                  <a:effectLst/>
                  <a:latin typeface="+mn-lt"/>
                  <a:ea typeface="+mn-ea"/>
                  <a:cs typeface="+mn-cs"/>
                </a:rPr>
                <a:t> heat capacity of water [MJ/tonne</a:t>
              </a:r>
              <a:r>
                <a:rPr kumimoji="1" lang="en-US" altLang="ja-JP" sz="1100" baseline="0">
                  <a:solidFill>
                    <a:schemeClr val="tx1"/>
                  </a:solidFill>
                  <a:effectLst/>
                  <a:latin typeface="+mn-lt"/>
                  <a:ea typeface="+mn-ea"/>
                  <a:cs typeface="+mn-cs"/>
                  <a:sym typeface="Wingdings" panose="05000000000000000000" pitchFamily="2" charset="2"/>
                </a:rPr>
                <a:t></a:t>
              </a:r>
              <a:r>
                <a:rPr kumimoji="1" lang="en-US" altLang="ja-JP" sz="1100" baseline="0">
                  <a:solidFill>
                    <a:schemeClr val="tx1"/>
                  </a:solidFill>
                  <a:effectLst/>
                  <a:latin typeface="+mn-lt"/>
                  <a:ea typeface="+mn-ea"/>
                  <a:cs typeface="+mn-cs"/>
                </a:rPr>
                <a:t>K]</a:t>
              </a:r>
            </a:p>
            <a:p>
              <a:pPr algn="l"/>
              <a:r>
                <a:rPr kumimoji="1" lang="ja-JP" altLang="ja-JP"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Density of water [tonne/m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r>
                <a:rPr kumimoji="1" lang="en-US" altLang="ja-JP" sz="1100" baseline="0">
                  <a:solidFill>
                    <a:schemeClr val="tx1"/>
                  </a:solidFill>
                  <a:effectLst/>
                  <a:latin typeface="+mn-lt"/>
                  <a:ea typeface="+mn-ea"/>
                  <a:cs typeface="+mn-cs"/>
                </a:rPr>
                <a:t> </a:t>
              </a:r>
              <a:endParaRPr kumimoji="1" lang="en-US" altLang="ja-JP" sz="1100" b="0" i="1">
                <a:solidFill>
                  <a:schemeClr val="tx1"/>
                </a:solidFill>
                <a:effectLst/>
                <a:latin typeface="Cambria Math" panose="02040503050406030204" pitchFamily="18" charset="0"/>
                <a:ea typeface="+mn-ea"/>
                <a:cs typeface="+mn-cs"/>
              </a:endParaRPr>
            </a:p>
            <a:p>
              <a:pPr algn="l"/>
              <a:r>
                <a:rPr kumimoji="1" lang="en-US" altLang="ja-JP" sz="1100" b="0" i="0">
                  <a:solidFill>
                    <a:schemeClr val="tx1"/>
                  </a:solidFill>
                  <a:effectLst/>
                  <a:latin typeface="Cambria Math" panose="02040503050406030204" pitchFamily="18" charset="0"/>
                  <a:ea typeface="+mn-ea"/>
                  <a:cs typeface="+mn-cs"/>
                </a:rPr>
                <a:t>𝑡</a:t>
              </a:r>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9</xdr:col>
      <xdr:colOff>79343</xdr:colOff>
      <xdr:row>8</xdr:row>
      <xdr:rowOff>1616076</xdr:rowOff>
    </xdr:from>
    <xdr:ext cx="5794407" cy="1066799"/>
    <mc:AlternateContent xmlns:mc="http://schemas.openxmlformats.org/markup-compatibility/2006" xmlns:a14="http://schemas.microsoft.com/office/drawing/2010/main">
      <mc:Choice Requires="a14">
        <xdr:sp macro="" textlink="">
          <xdr:nvSpPr>
            <xdr:cNvPr id="2" name="テキスト ボックス 1"/>
            <xdr:cNvSpPr txBox="1"/>
          </xdr:nvSpPr>
          <xdr:spPr>
            <a:xfrm>
              <a:off x="8537543" y="5483226"/>
              <a:ext cx="5794407" cy="1066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14:m>
                <m:oMathPara xmlns:m="http://schemas.openxmlformats.org/officeDocument/2006/math">
                  <m:oMathParaPr>
                    <m:jc m:val="left"/>
                  </m:oMathParaPr>
                  <m:oMath xmlns:m="http://schemas.openxmlformats.org/officeDocument/2006/math">
                    <m:sSub>
                      <m:sSubPr>
                        <m:ctrlPr>
                          <a:rPr kumimoji="1" lang="en-US" altLang="ja-JP" sz="1100" i="1">
                            <a:latin typeface="Cambria Math" panose="02040503050406030204" pitchFamily="18" charset="0"/>
                          </a:rPr>
                        </m:ctrlPr>
                      </m:sSubPr>
                      <m:e>
                        <m:r>
                          <a:rPr kumimoji="1" lang="en-US" altLang="ja-JP" sz="1100" b="0" i="1">
                            <a:latin typeface="Cambria Math" panose="02040503050406030204" pitchFamily="18" charset="0"/>
                          </a:rPr>
                          <m:t>𝐻𝐺</m:t>
                        </m:r>
                      </m:e>
                      <m:sub>
                        <m:r>
                          <a:rPr kumimoji="1" lang="en-US" altLang="ja-JP" sz="1100" b="0" i="1">
                            <a:latin typeface="Cambria Math" panose="02040503050406030204" pitchFamily="18" charset="0"/>
                          </a:rPr>
                          <m:t>𝑖</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𝑗</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𝑝</m:t>
                        </m:r>
                      </m:sub>
                    </m:sSub>
                    <m:r>
                      <a:rPr kumimoji="1" lang="en-US" altLang="ja-JP" sz="1100" b="0" i="1">
                        <a:latin typeface="Cambria Math" panose="02040503050406030204" pitchFamily="18" charset="0"/>
                      </a:rPr>
                      <m:t>= </m:t>
                    </m:r>
                    <m:nary>
                      <m:naryPr>
                        <m:chr m:val="∑"/>
                        <m:supHide m:val="on"/>
                        <m:ctrlPr>
                          <a:rPr kumimoji="1" lang="en-US" altLang="ja-JP" sz="1100" b="0" i="1">
                            <a:latin typeface="Cambria Math" panose="02040503050406030204" pitchFamily="18" charset="0"/>
                          </a:rPr>
                        </m:ctrlPr>
                      </m:naryPr>
                      <m:sub>
                        <m:r>
                          <m:rPr>
                            <m:brk m:alnAt="7"/>
                          </m:rPr>
                          <a:rPr kumimoji="1" lang="en-US" altLang="ja-JP" sz="1100" b="0" i="1">
                            <a:latin typeface="Cambria Math" panose="02040503050406030204" pitchFamily="18" charset="0"/>
                          </a:rPr>
                          <m:t>𝑡</m:t>
                        </m:r>
                      </m:sub>
                      <m:sup/>
                      <m:e>
                        <m:sSub>
                          <m:sSubPr>
                            <m:ctrlPr>
                              <a:rPr kumimoji="1" lang="en-US" altLang="ja-JP" sz="1100" b="0" i="1">
                                <a:latin typeface="Cambria Math" panose="02040503050406030204" pitchFamily="18" charset="0"/>
                              </a:rPr>
                            </m:ctrlPr>
                          </m:sSubPr>
                          <m:e>
                            <m:r>
                              <a:rPr kumimoji="1" lang="en-US" altLang="ja-JP" sz="1100" b="0" i="1">
                                <a:latin typeface="Cambria Math" panose="02040503050406030204" pitchFamily="18" charset="0"/>
                              </a:rPr>
                              <m:t>𝐻𝐺</m:t>
                            </m:r>
                          </m:e>
                          <m:sub>
                            <m:r>
                              <a:rPr kumimoji="1" lang="en-US" altLang="ja-JP" sz="1100" b="0" i="1">
                                <a:latin typeface="Cambria Math" panose="02040503050406030204" pitchFamily="18" charset="0"/>
                              </a:rPr>
                              <m:t>𝑖</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𝑗</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𝑡</m:t>
                            </m:r>
                          </m:sub>
                        </m:sSub>
                      </m:e>
                    </m:nary>
                  </m:oMath>
                </m:oMathPara>
              </a14:m>
              <a:endParaRPr kumimoji="1" lang="en-US" altLang="ja-JP" sz="1100"/>
            </a:p>
            <a:p>
              <a:pPr algn="l"/>
              <a:r>
                <a:rPr kumimoji="1" lang="en-US" altLang="ja-JP" sz="1100" b="0" i="0">
                  <a:solidFill>
                    <a:schemeClr val="tx1"/>
                  </a:solidFill>
                  <a:effectLst/>
                  <a:latin typeface="+mn-lt"/>
                  <a:ea typeface="+mn-ea"/>
                  <a:cs typeface="+mn-cs"/>
                </a:rPr>
                <a:t>Where:</a:t>
              </a: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en-US" sz="1100"/>
                <a:t> </a:t>
              </a:r>
              <a:r>
                <a:rPr kumimoji="1" lang="en-US" altLang="ja-JP" sz="1100"/>
                <a:t>: Amount of heat consumption between time </a:t>
              </a:r>
              <a:r>
                <a:rPr kumimoji="1" lang="en-US" altLang="ja-JP" sz="1100" i="1"/>
                <a:t>t-1</a:t>
              </a:r>
              <a:r>
                <a:rPr kumimoji="1" lang="en-US" altLang="ja-JP" sz="1100"/>
                <a:t> and </a:t>
              </a:r>
              <a:r>
                <a:rPr kumimoji="1" lang="en-US" altLang="ja-JP" sz="1100" i="1"/>
                <a:t>t</a:t>
              </a:r>
              <a:r>
                <a:rPr kumimoji="1" lang="en-US" altLang="ja-JP" sz="1100"/>
                <a:t> [GJ]</a:t>
              </a:r>
            </a:p>
            <a:p>
              <a:pPr algn="l"/>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𝑡</m:t>
                  </m:r>
                </m:oMath>
              </a14:m>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Choice>
      <mc:Fallback xmlns="">
        <xdr:sp macro="" textlink="">
          <xdr:nvSpPr>
            <xdr:cNvPr id="2" name="テキスト ボックス 1"/>
            <xdr:cNvSpPr txBox="1"/>
          </xdr:nvSpPr>
          <xdr:spPr>
            <a:xfrm>
              <a:off x="8537543" y="5483226"/>
              <a:ext cx="5794407" cy="1066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r>
                <a:rPr kumimoji="1" lang="en-US" altLang="ja-JP" sz="1100" i="0">
                  <a:latin typeface="Cambria Math" panose="02040503050406030204" pitchFamily="18" charset="0"/>
                </a:rPr>
                <a:t>〖</a:t>
              </a:r>
              <a:r>
                <a:rPr kumimoji="1" lang="en-US" altLang="ja-JP" sz="1100" b="0" i="0">
                  <a:latin typeface="Cambria Math" panose="02040503050406030204" pitchFamily="18" charset="0"/>
                </a:rPr>
                <a:t>𝐻𝐺〗_(𝑖,𝑗,𝑝)= ∑_𝑡▒〖𝐻𝐺〗_(𝑖,𝑗,𝑡) </a:t>
              </a:r>
              <a:endParaRPr kumimoji="1" lang="en-US" altLang="ja-JP" sz="1100"/>
            </a:p>
            <a:p>
              <a:pPr algn="l"/>
              <a:r>
                <a:rPr kumimoji="1" lang="en-US" altLang="ja-JP" sz="1100" b="0" i="0">
                  <a:solidFill>
                    <a:schemeClr val="tx1"/>
                  </a:solidFill>
                  <a:effectLst/>
                  <a:latin typeface="+mn-lt"/>
                  <a:ea typeface="+mn-ea"/>
                  <a:cs typeface="+mn-cs"/>
                </a:rPr>
                <a:t>Where:</a:t>
              </a:r>
            </a:p>
            <a:p>
              <a:pPr algn="l"/>
              <a:r>
                <a:rPr kumimoji="1" lang="en-US" altLang="ja-JP" sz="1100" b="0" i="0">
                  <a:solidFill>
                    <a:schemeClr val="tx1"/>
                  </a:solidFill>
                  <a:effectLst/>
                  <a:latin typeface="Cambria Math" panose="02040503050406030204" pitchFamily="18" charset="0"/>
                  <a:ea typeface="+mn-ea"/>
                  <a:cs typeface="+mn-cs"/>
                </a:rPr>
                <a:t>〖𝐻𝐺〗_(𝑖,𝑗,𝑡)</a:t>
              </a:r>
              <a:r>
                <a:rPr kumimoji="1" lang="ja-JP" altLang="en-US" sz="1100"/>
                <a:t> </a:t>
              </a:r>
              <a:r>
                <a:rPr kumimoji="1" lang="en-US" altLang="ja-JP" sz="1100"/>
                <a:t>: Amount of heat consumption between time </a:t>
              </a:r>
              <a:r>
                <a:rPr kumimoji="1" lang="en-US" altLang="ja-JP" sz="1100" i="1"/>
                <a:t>t-1</a:t>
              </a:r>
              <a:r>
                <a:rPr kumimoji="1" lang="en-US" altLang="ja-JP" sz="1100"/>
                <a:t> and </a:t>
              </a:r>
              <a:r>
                <a:rPr kumimoji="1" lang="en-US" altLang="ja-JP" sz="1100" i="1"/>
                <a:t>t</a:t>
              </a:r>
              <a:r>
                <a:rPr kumimoji="1" lang="en-US" altLang="ja-JP" sz="1100"/>
                <a:t> [GJ]</a:t>
              </a:r>
            </a:p>
            <a:p>
              <a:pPr algn="l"/>
              <a:r>
                <a:rPr kumimoji="1" lang="en-US" altLang="ja-JP" sz="1100" b="0" i="0">
                  <a:solidFill>
                    <a:schemeClr val="tx1"/>
                  </a:solidFill>
                  <a:effectLst/>
                  <a:latin typeface="Cambria Math" panose="02040503050406030204" pitchFamily="18" charset="0"/>
                  <a:ea typeface="+mn-ea"/>
                  <a:cs typeface="+mn-cs"/>
                </a:rPr>
                <a:t>𝑡</a:t>
              </a:r>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Fallback>
    </mc:AlternateContent>
    <xdr:clientData/>
  </xdr:oneCellAnchor>
  <xdr:oneCellAnchor>
    <xdr:from>
      <xdr:col>9</xdr:col>
      <xdr:colOff>114300</xdr:colOff>
      <xdr:row>8</xdr:row>
      <xdr:rowOff>3432175</xdr:rowOff>
    </xdr:from>
    <xdr:ext cx="5759450" cy="2743200"/>
    <mc:AlternateContent xmlns:mc="http://schemas.openxmlformats.org/markup-compatibility/2006" xmlns:a14="http://schemas.microsoft.com/office/drawing/2010/main">
      <mc:Choice Requires="a14">
        <xdr:sp macro="" textlink="">
          <xdr:nvSpPr>
            <xdr:cNvPr id="3" name="テキスト ボックス 2"/>
            <xdr:cNvSpPr txBox="1"/>
          </xdr:nvSpPr>
          <xdr:spPr>
            <a:xfrm>
              <a:off x="8572500" y="7299325"/>
              <a:ext cx="5759450" cy="2743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kumimoji="1" lang="en-US" altLang="ja-JP" sz="110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nary>
                    <m:naryPr>
                      <m:chr m:val="∑"/>
                      <m:supHide m:val="on"/>
                      <m:ctrlPr>
                        <a:rPr kumimoji="1" lang="en-US" altLang="ja-JP" sz="1100" b="0" i="1">
                          <a:solidFill>
                            <a:schemeClr val="tx1"/>
                          </a:solidFill>
                          <a:effectLst/>
                          <a:latin typeface="Cambria Math" panose="02040503050406030204" pitchFamily="18" charset="0"/>
                          <a:ea typeface="+mn-ea"/>
                          <a:cs typeface="+mn-cs"/>
                        </a:rPr>
                      </m:ctrlPr>
                    </m:naryPr>
                    <m:sub>
                      <m:r>
                        <m:rPr>
                          <m:brk m:alnAt="7"/>
                        </m:rPr>
                        <a:rPr kumimoji="1" lang="en-US" altLang="ja-JP" sz="1100" b="0" i="1">
                          <a:solidFill>
                            <a:schemeClr val="tx1"/>
                          </a:solidFill>
                          <a:effectLst/>
                          <a:latin typeface="Cambria Math" panose="02040503050406030204" pitchFamily="18" charset="0"/>
                          <a:ea typeface="+mn-ea"/>
                          <a:cs typeface="+mn-cs"/>
                        </a:rPr>
                        <m:t>𝑡</m:t>
                      </m:r>
                    </m:sub>
                    <m:sup/>
                    <m:e>
                      <m:d>
                        <m:dPr>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𝑉𝑆𝑇</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mn-ea"/>
                              <a:cs typeface="+mn-cs"/>
                            </a:rPr>
                            <m:t>h</m:t>
                          </m:r>
                          <m:r>
                            <a:rPr kumimoji="1" lang="en-US" altLang="ja-JP" sz="1100" b="0" i="1">
                              <a:solidFill>
                                <a:schemeClr val="tx1"/>
                              </a:solidFill>
                              <a:effectLst/>
                              <a:latin typeface="Cambria Math" panose="02040503050406030204" pitchFamily="18" charset="0"/>
                              <a:ea typeface="+mn-ea"/>
                              <a:cs typeface="+mn-cs"/>
                            </a:rPr>
                            <m:t> × </m:t>
                          </m:r>
                          <m:sSup>
                            <m:sSupPr>
                              <m:ctrlPr>
                                <a:rPr kumimoji="1" lang="en-US" altLang="ja-JP" sz="1100" b="0" i="1">
                                  <a:solidFill>
                                    <a:schemeClr val="tx1"/>
                                  </a:solidFill>
                                  <a:effectLst/>
                                  <a:latin typeface="Cambria Math" panose="02040503050406030204" pitchFamily="18" charset="0"/>
                                  <a:ea typeface="+mn-ea"/>
                                  <a:cs typeface="+mn-cs"/>
                                </a:rPr>
                              </m:ctrlPr>
                            </m:sSupPr>
                            <m:e>
                              <m:r>
                                <a:rPr kumimoji="1" lang="en-US" altLang="ja-JP" sz="1100" b="0" i="1">
                                  <a:solidFill>
                                    <a:schemeClr val="tx1"/>
                                  </a:solidFill>
                                  <a:effectLst/>
                                  <a:latin typeface="Cambria Math" panose="02040503050406030204" pitchFamily="18" charset="0"/>
                                  <a:ea typeface="+mn-ea"/>
                                  <a:cs typeface="+mn-cs"/>
                                </a:rPr>
                                <m:t>𝑣</m:t>
                              </m:r>
                            </m:e>
                            <m:sup>
                              <m:r>
                                <a:rPr kumimoji="1" lang="en-US" altLang="ja-JP" sz="1100" b="0" i="1">
                                  <a:solidFill>
                                    <a:schemeClr val="tx1"/>
                                  </a:solidFill>
                                  <a:effectLst/>
                                  <a:latin typeface="Cambria Math" panose="02040503050406030204" pitchFamily="18" charset="0"/>
                                  <a:ea typeface="+mn-ea"/>
                                  <a:cs typeface="+mn-cs"/>
                                </a:rPr>
                                <m:t>−1</m:t>
                              </m:r>
                            </m:sup>
                          </m:sSup>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𝑉𝐹𝑊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r>
                            <a:rPr kumimoji="1" lang="ja-JP" altLang="en-US"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e>
                      </m:d>
                    </m:e>
                  </m:nary>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p>
                    <m:sSupPr>
                      <m:ctrlPr>
                        <a:rPr kumimoji="1" lang="en-US" altLang="ja-JP" sz="1100" b="0" i="1">
                          <a:solidFill>
                            <a:schemeClr val="tx1"/>
                          </a:solidFill>
                          <a:effectLst/>
                          <a:latin typeface="Cambria Math" panose="02040503050406030204" pitchFamily="18" charset="0"/>
                          <a:ea typeface="Cambria Math" panose="02040503050406030204" pitchFamily="18" charset="0"/>
                          <a:cs typeface="+mn-cs"/>
                        </a:rPr>
                      </m:ctrlPr>
                    </m:sSupPr>
                    <m:e>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10</m:t>
                      </m:r>
                    </m:e>
                    <m:sup>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−3</m:t>
                      </m:r>
                    </m:sup>
                  </m:sSup>
                </m:oMath>
              </a14:m>
              <a:r>
                <a:rPr kumimoji="1" lang="en-US" altLang="ja-JP" sz="1100" i="1">
                  <a:latin typeface="Cambria Math" panose="02040503050406030204" pitchFamily="18" charset="0"/>
                </a:rPr>
                <a:t>    </a:t>
              </a:r>
              <a:r>
                <a:rPr kumimoji="1" lang="en-US" altLang="ja-JP" sz="1100">
                  <a:solidFill>
                    <a:schemeClr val="tx1"/>
                  </a:solidFill>
                  <a:effectLst/>
                  <a:latin typeface="+mn-lt"/>
                  <a:ea typeface="+mn-ea"/>
                  <a:cs typeface="+mn-cs"/>
                </a:rPr>
                <a:t>(for steam)</a:t>
              </a:r>
              <a:endParaRPr lang="ja-JP" altLang="ja-JP" sz="1100">
                <a:effectLst/>
              </a:endParaRPr>
            </a:p>
            <a:p>
              <a:pPr algn="l"/>
              <a14:m>
                <m:oMath xmlns:m="http://schemas.openxmlformats.org/officeDocument/2006/math">
                  <m:sSub>
                    <m:sSubPr>
                      <m:ctrlPr>
                        <a:rPr kumimoji="1" lang="en-US" altLang="ja-JP" sz="110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nary>
                    <m:naryPr>
                      <m:chr m:val="∑"/>
                      <m:supHide m:val="on"/>
                      <m:ctrlPr>
                        <a:rPr kumimoji="1" lang="en-US" altLang="ja-JP" sz="1100" b="0" i="1">
                          <a:solidFill>
                            <a:schemeClr val="tx1"/>
                          </a:solidFill>
                          <a:effectLst/>
                          <a:latin typeface="Cambria Math" panose="02040503050406030204" pitchFamily="18" charset="0"/>
                          <a:ea typeface="+mn-ea"/>
                          <a:cs typeface="+mn-cs"/>
                        </a:rPr>
                      </m:ctrlPr>
                    </m:naryPr>
                    <m:sub>
                      <m:r>
                        <m:rPr>
                          <m:brk m:alnAt="7"/>
                        </m:rPr>
                        <a:rPr kumimoji="1" lang="en-US" altLang="ja-JP" sz="1100" b="0" i="1">
                          <a:solidFill>
                            <a:schemeClr val="tx1"/>
                          </a:solidFill>
                          <a:effectLst/>
                          <a:latin typeface="Cambria Math" panose="02040503050406030204" pitchFamily="18" charset="0"/>
                          <a:ea typeface="+mn-ea"/>
                          <a:cs typeface="+mn-cs"/>
                        </a:rPr>
                        <m:t>𝑡</m:t>
                      </m:r>
                    </m:sub>
                    <m:sup/>
                    <m:e>
                      <m:d>
                        <m:dPr>
                          <m:begChr m:val="["/>
                          <m:endChr m:val="]"/>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𝑉𝐻𝑊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 </m:t>
                          </m:r>
                          <m:d>
                            <m:dPr>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𝑂𝑈𝑇</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e>
                          </m:d>
                        </m:e>
                      </m:d>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r>
                        <a:rPr kumimoji="1" lang="ja-JP" altLang="en-US"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sSup>
                        <m:sSupPr>
                          <m:ctrlPr>
                            <a:rPr kumimoji="1" lang="en-US" altLang="ja-JP" sz="1100" b="0" i="1">
                              <a:solidFill>
                                <a:schemeClr val="tx1"/>
                              </a:solidFill>
                              <a:effectLst/>
                              <a:latin typeface="Cambria Math" panose="02040503050406030204" pitchFamily="18" charset="0"/>
                              <a:ea typeface="+mn-ea"/>
                              <a:cs typeface="+mn-cs"/>
                            </a:rPr>
                          </m:ctrlPr>
                        </m:sSupPr>
                        <m:e>
                          <m:r>
                            <a:rPr kumimoji="1" lang="en-US" altLang="ja-JP" sz="1100" b="0" i="1">
                              <a:solidFill>
                                <a:schemeClr val="tx1"/>
                              </a:solidFill>
                              <a:effectLst/>
                              <a:latin typeface="Cambria Math" panose="02040503050406030204" pitchFamily="18" charset="0"/>
                              <a:ea typeface="+mn-ea"/>
                              <a:cs typeface="+mn-cs"/>
                            </a:rPr>
                            <m:t>10</m:t>
                          </m:r>
                        </m:e>
                        <m:sup>
                          <m:r>
                            <a:rPr kumimoji="1" lang="en-US" altLang="ja-JP" sz="1100" b="0" i="1">
                              <a:solidFill>
                                <a:schemeClr val="tx1"/>
                              </a:solidFill>
                              <a:effectLst/>
                              <a:latin typeface="Cambria Math" panose="02040503050406030204" pitchFamily="18" charset="0"/>
                              <a:ea typeface="+mn-ea"/>
                              <a:cs typeface="+mn-cs"/>
                            </a:rPr>
                            <m:t>−3</m:t>
                          </m:r>
                        </m:sup>
                      </m:sSup>
                    </m:e>
                  </m:nary>
                </m:oMath>
              </a14:m>
              <a:r>
                <a:rPr kumimoji="1" lang="en-US" altLang="ja-JP" sz="1100"/>
                <a:t>                       (for hot water)</a:t>
              </a:r>
            </a:p>
            <a:p>
              <a:pPr algn="l"/>
              <a:endParaRPr kumimoji="1" lang="en-US" altLang="ja-JP" sz="1100" b="0" i="0">
                <a:solidFill>
                  <a:schemeClr val="tx1"/>
                </a:solidFill>
                <a:effectLst/>
                <a:latin typeface="+mn-lt"/>
                <a:ea typeface="+mn-ea"/>
                <a:cs typeface="+mn-cs"/>
              </a:endParaRPr>
            </a:p>
            <a:p>
              <a:pPr algn="l"/>
              <a:r>
                <a:rPr kumimoji="1" lang="en-US" altLang="ja-JP" sz="1100" b="0" i="0">
                  <a:solidFill>
                    <a:schemeClr val="tx1"/>
                  </a:solidFill>
                  <a:effectLst/>
                  <a:latin typeface="+mn-lt"/>
                  <a:ea typeface="+mn-ea"/>
                  <a:cs typeface="+mn-cs"/>
                </a:rPr>
                <a:t>Where:</a:t>
              </a: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𝑉𝑆𝑇</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en-US" sz="1100"/>
                <a:t>   </a:t>
              </a:r>
              <a:r>
                <a:rPr kumimoji="1" lang="ja-JP" altLang="en-US" sz="1100" baseline="0"/>
                <a:t>   </a:t>
              </a:r>
              <a:r>
                <a:rPr kumimoji="1" lang="en-US" altLang="ja-JP" sz="1100"/>
                <a:t>: Volume of steam consumption</a:t>
              </a:r>
              <a:r>
                <a:rPr kumimoji="1" lang="en-US" altLang="ja-JP" sz="1100" baseline="0"/>
                <a:t> </a:t>
              </a:r>
              <a:r>
                <a:rPr kumimoji="1" lang="en-US" altLang="ja-JP" sz="1100"/>
                <a:t>between time </a:t>
              </a:r>
              <a:r>
                <a:rPr kumimoji="1" lang="en-US" altLang="ja-JP" sz="1100" i="1"/>
                <a:t>t-1</a:t>
              </a:r>
              <a:r>
                <a:rPr kumimoji="1" lang="en-US" altLang="ja-JP" sz="1100"/>
                <a:t> and </a:t>
              </a:r>
              <a:r>
                <a:rPr kumimoji="1" lang="en-US" altLang="ja-JP" sz="1100" i="1"/>
                <a:t>t</a:t>
              </a:r>
              <a:r>
                <a:rPr kumimoji="1" lang="en-US" altLang="ja-JP" sz="1100"/>
                <a:t> [m</a:t>
              </a:r>
              <a:r>
                <a:rPr kumimoji="1" lang="en-US" altLang="ja-JP" sz="1100" baseline="30000"/>
                <a:t>3</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𝑉𝐹𝑊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en-US" altLang="ja-JP" sz="1100"/>
                <a:t>    : </a:t>
              </a:r>
              <a:r>
                <a:rPr kumimoji="1" lang="en-US" altLang="ja-JP" sz="1100">
                  <a:solidFill>
                    <a:schemeClr val="tx1"/>
                  </a:solidFill>
                  <a:effectLst/>
                  <a:latin typeface="+mn-lt"/>
                  <a:ea typeface="+mn-ea"/>
                  <a:cs typeface="+mn-cs"/>
                </a:rPr>
                <a:t>Volume of feed</a:t>
              </a:r>
              <a:r>
                <a:rPr kumimoji="1" lang="en-US" altLang="ja-JP" sz="1100" baseline="0">
                  <a:solidFill>
                    <a:schemeClr val="tx1"/>
                  </a:solidFill>
                  <a:effectLst/>
                  <a:latin typeface="+mn-lt"/>
                  <a:ea typeface="+mn-ea"/>
                  <a:cs typeface="+mn-cs"/>
                </a:rPr>
                <a:t> water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𝑉𝐻𝑊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Volume of</a:t>
              </a:r>
              <a:r>
                <a:rPr kumimoji="1" lang="en-US" altLang="ja-JP" sz="1100" baseline="0">
                  <a:solidFill>
                    <a:schemeClr val="tx1"/>
                  </a:solidFill>
                  <a:effectLst/>
                  <a:latin typeface="+mn-lt"/>
                  <a:ea typeface="+mn-ea"/>
                  <a:cs typeface="+mn-cs"/>
                </a:rPr>
                <a:t> hot </a:t>
              </a:r>
              <a:r>
                <a:rPr kumimoji="1" lang="en-US" altLang="ja-JP" sz="1100">
                  <a:solidFill>
                    <a:schemeClr val="tx1"/>
                  </a:solidFill>
                  <a:effectLst/>
                  <a:latin typeface="+mn-lt"/>
                  <a:ea typeface="+mn-ea"/>
                  <a:cs typeface="+mn-cs"/>
                </a:rPr>
                <a:t>water consumption</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𝑂𝑈𝑇</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en-US" altLang="ja-JP" sz="1100"/>
                <a:t>   : Outlet temperature of hot water at time </a:t>
              </a:r>
              <a:r>
                <a:rPr kumimoji="1" lang="en-US" altLang="ja-JP" sz="1100" i="1"/>
                <a:t>t</a:t>
              </a:r>
              <a:r>
                <a:rPr kumimoji="1" lang="en-US" altLang="ja-JP" sz="1100"/>
                <a:t> </a:t>
              </a:r>
              <a:r>
                <a:rPr kumimoji="1" lang="en-US" altLang="ja-JP" sz="1100" baseline="0"/>
                <a:t>[K</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oMath>
              </a14:m>
              <a:r>
                <a:rPr kumimoji="1" lang="en-US" altLang="ja-JP" sz="1100">
                  <a:solidFill>
                    <a:schemeClr val="tx1"/>
                  </a:solidFill>
                  <a:effectLst/>
                  <a:latin typeface="+mn-lt"/>
                  <a:ea typeface="+mn-ea"/>
                  <a:cs typeface="+mn-cs"/>
                </a:rPr>
                <a:t>     : Inlet temperature of feed water at time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[K]</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h</m:t>
                  </m:r>
                </m:oMath>
              </a14:m>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 Specific enthalpy of steam [MJ/tonne]</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𝑣</m:t>
                  </m:r>
                </m:oMath>
              </a14:m>
              <a:r>
                <a:rPr kumimoji="1" lang="en-US" altLang="ja-JP" sz="1100">
                  <a:solidFill>
                    <a:schemeClr val="tx1"/>
                  </a:solidFill>
                  <a:effectLst/>
                  <a:latin typeface="+mn-lt"/>
                  <a:ea typeface="+mn-ea"/>
                  <a:cs typeface="+mn-cs"/>
                </a:rPr>
                <a:t>                : Specific volume of steam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/tonne]</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100">
                <a:effectLst/>
              </a:endParaRP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oMath>
              </a14:m>
              <a:r>
                <a:rPr kumimoji="1" lang="en-US" altLang="ja-JP" sz="1100" b="0" i="1">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Cambria Math" panose="02040503050406030204" pitchFamily="18" charset="0"/>
                  <a:ea typeface="+mn-ea"/>
                  <a:cs typeface="+mn-cs"/>
                </a:rPr>
                <a:t>     </a:t>
              </a:r>
              <a:r>
                <a:rPr kumimoji="1" lang="en-US" altLang="ja-JP" sz="1100">
                  <a:solidFill>
                    <a:schemeClr val="tx1"/>
                  </a:solidFill>
                  <a:effectLst/>
                  <a:latin typeface="+mn-lt"/>
                  <a:ea typeface="+mn-ea"/>
                  <a:cs typeface="+mn-cs"/>
                </a:rPr>
                <a:t>: Specific</a:t>
              </a:r>
              <a:r>
                <a:rPr kumimoji="1" lang="en-US" altLang="ja-JP" sz="1100" baseline="0">
                  <a:solidFill>
                    <a:schemeClr val="tx1"/>
                  </a:solidFill>
                  <a:effectLst/>
                  <a:latin typeface="+mn-lt"/>
                  <a:ea typeface="+mn-ea"/>
                  <a:cs typeface="+mn-cs"/>
                </a:rPr>
                <a:t> heat capacity of water [MJ/tonne</a:t>
              </a:r>
              <a:r>
                <a:rPr kumimoji="1" lang="en-US" altLang="ja-JP" sz="1100" baseline="0">
                  <a:solidFill>
                    <a:schemeClr val="tx1"/>
                  </a:solidFill>
                  <a:effectLst/>
                  <a:latin typeface="+mn-lt"/>
                  <a:ea typeface="+mn-ea"/>
                  <a:cs typeface="+mn-cs"/>
                  <a:sym typeface="Wingdings" panose="05000000000000000000" pitchFamily="2" charset="2"/>
                </a:rPr>
                <a:t></a:t>
              </a:r>
              <a:r>
                <a:rPr kumimoji="1" lang="en-US" altLang="ja-JP" sz="1100" baseline="0">
                  <a:solidFill>
                    <a:schemeClr val="tx1"/>
                  </a:solidFill>
                  <a:effectLst/>
                  <a:latin typeface="+mn-lt"/>
                  <a:ea typeface="+mn-ea"/>
                  <a:cs typeface="+mn-cs"/>
                </a:rPr>
                <a:t>K]</a:t>
              </a:r>
            </a:p>
            <a:p>
              <a:pPr algn="l"/>
              <a14:m>
                <m:oMath xmlns:m="http://schemas.openxmlformats.org/officeDocument/2006/math">
                  <m:r>
                    <a:rPr kumimoji="1" lang="ja-JP" altLang="ja-JP"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oMath>
              </a14:m>
              <a:r>
                <a:rPr kumimoji="1" lang="en-US" altLang="ja-JP" sz="1100" b="0" i="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Density of water [tonne/m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r>
                <a:rPr kumimoji="1" lang="en-US" altLang="ja-JP" sz="1100" baseline="0">
                  <a:solidFill>
                    <a:schemeClr val="tx1"/>
                  </a:solidFill>
                  <a:effectLst/>
                  <a:latin typeface="+mn-lt"/>
                  <a:ea typeface="+mn-ea"/>
                  <a:cs typeface="+mn-cs"/>
                </a:rPr>
                <a:t> </a:t>
              </a:r>
              <a:endParaRPr kumimoji="1" lang="en-US" altLang="ja-JP" sz="1100" b="0" i="1">
                <a:solidFill>
                  <a:schemeClr val="tx1"/>
                </a:solidFill>
                <a:effectLst/>
                <a:latin typeface="Cambria Math" panose="02040503050406030204" pitchFamily="18" charset="0"/>
                <a:ea typeface="+mn-ea"/>
                <a:cs typeface="+mn-cs"/>
              </a:endParaRPr>
            </a:p>
            <a:p>
              <a:pPr algn="l"/>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𝑡</m:t>
                  </m:r>
                </m:oMath>
              </a14:m>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Choice>
      <mc:Fallback xmlns="">
        <xdr:sp macro="" textlink="">
          <xdr:nvSpPr>
            <xdr:cNvPr id="3" name="テキスト ボックス 2"/>
            <xdr:cNvSpPr txBox="1"/>
          </xdr:nvSpPr>
          <xdr:spPr>
            <a:xfrm>
              <a:off x="8572500" y="7299325"/>
              <a:ext cx="5759450" cy="2743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10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Cambria Math" panose="02040503050406030204" pitchFamily="18" charset="0"/>
                  <a:ea typeface="+mn-ea"/>
                  <a:cs typeface="+mn-cs"/>
                </a:rPr>
                <a:t>𝐻𝐺〗_(𝑖,𝑗,𝑝)= ∑_𝑡▒(〖𝑉𝑆𝑇〗_(𝑖,𝑗,𝑡)  ×ℎ × 𝑣^(−1)  − 〖𝑉𝐹𝑊〗_(𝑖,𝑗,𝑡)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a:t>
              </a:r>
              <a:r>
                <a:rPr kumimoji="1" lang="en-US" altLang="ja-JP" sz="1100" b="0" i="0">
                  <a:solidFill>
                    <a:schemeClr val="tx1"/>
                  </a:solidFill>
                  <a:effectLst/>
                  <a:latin typeface="Cambria Math" panose="02040503050406030204" pitchFamily="18" charset="0"/>
                  <a:ea typeface="+mn-ea"/>
                  <a:cs typeface="+mn-cs"/>
                </a:rPr>
                <a:t>𝑇_(𝐼𝑁,𝑖,𝑗,𝑡)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a:t>
              </a:r>
              <a:r>
                <a:rPr kumimoji="1" lang="en-US" altLang="ja-JP" sz="1100" b="0" i="0">
                  <a:solidFill>
                    <a:schemeClr val="tx1"/>
                  </a:solidFill>
                  <a:effectLst/>
                  <a:latin typeface="Cambria Math" panose="02040503050406030204" pitchFamily="18" charset="0"/>
                  <a:ea typeface="+mn-ea"/>
                  <a:cs typeface="+mn-cs"/>
                </a:rPr>
                <a:t>𝐶_𝑝  ×</a:t>
              </a:r>
              <a:r>
                <a:rPr kumimoji="1" lang="ja-JP" altLang="en-US"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〖10〗^(−3)</a:t>
              </a:r>
              <a:r>
                <a:rPr kumimoji="1" lang="en-US" altLang="ja-JP" sz="1100" i="1">
                  <a:latin typeface="Cambria Math" panose="02040503050406030204" pitchFamily="18" charset="0"/>
                </a:rPr>
                <a:t>    </a:t>
              </a:r>
              <a:r>
                <a:rPr kumimoji="1" lang="en-US" altLang="ja-JP" sz="1100">
                  <a:solidFill>
                    <a:schemeClr val="tx1"/>
                  </a:solidFill>
                  <a:effectLst/>
                  <a:latin typeface="+mn-lt"/>
                  <a:ea typeface="+mn-ea"/>
                  <a:cs typeface="+mn-cs"/>
                </a:rPr>
                <a:t>(for steam)</a:t>
              </a:r>
              <a:endParaRPr lang="ja-JP" altLang="ja-JP" sz="1100">
                <a:effectLst/>
              </a:endParaRPr>
            </a:p>
            <a:p>
              <a:pPr algn="l"/>
              <a:r>
                <a:rPr kumimoji="1" lang="en-US" altLang="ja-JP" sz="110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Cambria Math" panose="02040503050406030204" pitchFamily="18" charset="0"/>
                  <a:ea typeface="+mn-ea"/>
                  <a:cs typeface="+mn-cs"/>
                </a:rPr>
                <a:t>𝐻𝐺〗_(𝑖,𝑗,𝑝)= ∑_𝑡▒〖[〖𝑉𝐻𝑊〗_(𝑖,𝑗,𝑡)  × (𝑇_(𝑂𝑈𝑇,𝑖,𝑗,𝑡)  − 𝑇_(𝐼𝑁,𝑖,𝑗,𝑡) )]  × 𝐶_𝑝  ×</a:t>
              </a:r>
              <a:r>
                <a:rPr kumimoji="1" lang="ja-JP" altLang="en-US"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×〖10〗^(−3) 〗</a:t>
              </a:r>
              <a:r>
                <a:rPr kumimoji="1" lang="en-US" altLang="ja-JP" sz="1100"/>
                <a:t>                       (for hot water)</a:t>
              </a:r>
            </a:p>
            <a:p>
              <a:pPr algn="l"/>
              <a:endParaRPr kumimoji="1" lang="en-US" altLang="ja-JP" sz="1100" b="0" i="0">
                <a:solidFill>
                  <a:schemeClr val="tx1"/>
                </a:solidFill>
                <a:effectLst/>
                <a:latin typeface="+mn-lt"/>
                <a:ea typeface="+mn-ea"/>
                <a:cs typeface="+mn-cs"/>
              </a:endParaRPr>
            </a:p>
            <a:p>
              <a:pPr algn="l"/>
              <a:r>
                <a:rPr kumimoji="1" lang="en-US" altLang="ja-JP" sz="1100" b="0" i="0">
                  <a:solidFill>
                    <a:schemeClr val="tx1"/>
                  </a:solidFill>
                  <a:effectLst/>
                  <a:latin typeface="+mn-lt"/>
                  <a:ea typeface="+mn-ea"/>
                  <a:cs typeface="+mn-cs"/>
                </a:rPr>
                <a:t>Where:</a:t>
              </a:r>
            </a:p>
            <a:p>
              <a:pPr algn="l"/>
              <a:r>
                <a:rPr kumimoji="1" lang="en-US" altLang="ja-JP" sz="1100" b="0" i="0">
                  <a:solidFill>
                    <a:schemeClr val="tx1"/>
                  </a:solidFill>
                  <a:effectLst/>
                  <a:latin typeface="Cambria Math" panose="02040503050406030204" pitchFamily="18" charset="0"/>
                  <a:ea typeface="+mn-ea"/>
                  <a:cs typeface="+mn-cs"/>
                </a:rPr>
                <a:t>〖𝑉𝑆𝑇〗_(𝑖,𝑗,𝑡)</a:t>
              </a:r>
              <a:r>
                <a:rPr kumimoji="1" lang="ja-JP" altLang="en-US" sz="1100"/>
                <a:t>   </a:t>
              </a:r>
              <a:r>
                <a:rPr kumimoji="1" lang="ja-JP" altLang="en-US" sz="1100" baseline="0"/>
                <a:t>   </a:t>
              </a:r>
              <a:r>
                <a:rPr kumimoji="1" lang="en-US" altLang="ja-JP" sz="1100"/>
                <a:t>: Volume of steam consumption</a:t>
              </a:r>
              <a:r>
                <a:rPr kumimoji="1" lang="en-US" altLang="ja-JP" sz="1100" baseline="0"/>
                <a:t> </a:t>
              </a:r>
              <a:r>
                <a:rPr kumimoji="1" lang="en-US" altLang="ja-JP" sz="1100"/>
                <a:t>between time </a:t>
              </a:r>
              <a:r>
                <a:rPr kumimoji="1" lang="en-US" altLang="ja-JP" sz="1100" i="1"/>
                <a:t>t-1</a:t>
              </a:r>
              <a:r>
                <a:rPr kumimoji="1" lang="en-US" altLang="ja-JP" sz="1100"/>
                <a:t> and </a:t>
              </a:r>
              <a:r>
                <a:rPr kumimoji="1" lang="en-US" altLang="ja-JP" sz="1100" i="1"/>
                <a:t>t</a:t>
              </a:r>
              <a:r>
                <a:rPr kumimoji="1" lang="en-US" altLang="ja-JP" sz="1100"/>
                <a:t> [m</a:t>
              </a:r>
              <a:r>
                <a:rPr kumimoji="1" lang="en-US" altLang="ja-JP" sz="1100" baseline="30000"/>
                <a:t>3</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〖𝑉𝐹𝑊〗_(𝑖,𝑗,𝑡)</a:t>
              </a:r>
              <a:r>
                <a:rPr kumimoji="1" lang="en-US" altLang="ja-JP" sz="1100"/>
                <a:t>    : </a:t>
              </a:r>
              <a:r>
                <a:rPr kumimoji="1" lang="en-US" altLang="ja-JP" sz="1100">
                  <a:solidFill>
                    <a:schemeClr val="tx1"/>
                  </a:solidFill>
                  <a:effectLst/>
                  <a:latin typeface="+mn-lt"/>
                  <a:ea typeface="+mn-ea"/>
                  <a:cs typeface="+mn-cs"/>
                </a:rPr>
                <a:t>Volume of feed</a:t>
              </a:r>
              <a:r>
                <a:rPr kumimoji="1" lang="en-US" altLang="ja-JP" sz="1100" baseline="0">
                  <a:solidFill>
                    <a:schemeClr val="tx1"/>
                  </a:solidFill>
                  <a:effectLst/>
                  <a:latin typeface="+mn-lt"/>
                  <a:ea typeface="+mn-ea"/>
                  <a:cs typeface="+mn-cs"/>
                </a:rPr>
                <a:t> water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〖𝑉𝐻𝑊〗_(𝑖,𝑗,𝑡)</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Volume of</a:t>
              </a:r>
              <a:r>
                <a:rPr kumimoji="1" lang="en-US" altLang="ja-JP" sz="1100" baseline="0">
                  <a:solidFill>
                    <a:schemeClr val="tx1"/>
                  </a:solidFill>
                  <a:effectLst/>
                  <a:latin typeface="+mn-lt"/>
                  <a:ea typeface="+mn-ea"/>
                  <a:cs typeface="+mn-cs"/>
                </a:rPr>
                <a:t> hot </a:t>
              </a:r>
              <a:r>
                <a:rPr kumimoji="1" lang="en-US" altLang="ja-JP" sz="1100">
                  <a:solidFill>
                    <a:schemeClr val="tx1"/>
                  </a:solidFill>
                  <a:effectLst/>
                  <a:latin typeface="+mn-lt"/>
                  <a:ea typeface="+mn-ea"/>
                  <a:cs typeface="+mn-cs"/>
                </a:rPr>
                <a:t>water consumption</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algn="l"/>
              <a:r>
                <a:rPr kumimoji="1" lang="en-US" altLang="ja-JP" sz="1100" b="0" i="0">
                  <a:solidFill>
                    <a:schemeClr val="tx1"/>
                  </a:solidFill>
                  <a:effectLst/>
                  <a:latin typeface="Cambria Math" panose="02040503050406030204" pitchFamily="18" charset="0"/>
                  <a:ea typeface="+mn-ea"/>
                  <a:cs typeface="+mn-cs"/>
                </a:rPr>
                <a:t>𝑇_(𝑂𝑈𝑇,𝑖,𝑗,𝑡)</a:t>
              </a:r>
              <a:r>
                <a:rPr kumimoji="1" lang="en-US" altLang="ja-JP" sz="1100"/>
                <a:t>   : Outlet temperature of hot water at time </a:t>
              </a:r>
              <a:r>
                <a:rPr kumimoji="1" lang="en-US" altLang="ja-JP" sz="1100" i="1"/>
                <a:t>t</a:t>
              </a:r>
              <a:r>
                <a:rPr kumimoji="1" lang="en-US" altLang="ja-JP" sz="1100"/>
                <a:t> </a:t>
              </a:r>
              <a:r>
                <a:rPr kumimoji="1" lang="en-US" altLang="ja-JP" sz="1100" baseline="0"/>
                <a:t>[K</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𝑇_(𝐼𝑁,𝑖,𝑗,𝑡)  </a:t>
              </a:r>
              <a:r>
                <a:rPr kumimoji="1" lang="en-US" altLang="ja-JP" sz="1100">
                  <a:solidFill>
                    <a:schemeClr val="tx1"/>
                  </a:solidFill>
                  <a:effectLst/>
                  <a:latin typeface="+mn-lt"/>
                  <a:ea typeface="+mn-ea"/>
                  <a:cs typeface="+mn-cs"/>
                </a:rPr>
                <a:t>     : Inlet temperature of feed water at time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[K]</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ℎ</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 Specific enthalpy of steam [MJ/tonne]</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𝑣</a:t>
              </a:r>
              <a:r>
                <a:rPr kumimoji="1" lang="en-US" altLang="ja-JP" sz="1100">
                  <a:solidFill>
                    <a:schemeClr val="tx1"/>
                  </a:solidFill>
                  <a:effectLst/>
                  <a:latin typeface="+mn-lt"/>
                  <a:ea typeface="+mn-ea"/>
                  <a:cs typeface="+mn-cs"/>
                </a:rPr>
                <a:t>                : Specific volume of steam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/tonne]</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100">
                <a:effectLst/>
              </a:endParaRPr>
            </a:p>
            <a:p>
              <a:pPr algn="l"/>
              <a:r>
                <a:rPr kumimoji="1" lang="en-US" altLang="ja-JP" sz="1100" b="0" i="0">
                  <a:solidFill>
                    <a:schemeClr val="tx1"/>
                  </a:solidFill>
                  <a:effectLst/>
                  <a:latin typeface="Cambria Math" panose="02040503050406030204" pitchFamily="18" charset="0"/>
                  <a:ea typeface="+mn-ea"/>
                  <a:cs typeface="+mn-cs"/>
                </a:rPr>
                <a:t>𝐶_𝑝</a:t>
              </a:r>
              <a:r>
                <a:rPr kumimoji="1" lang="en-US" altLang="ja-JP" sz="1100" b="0" i="1">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Cambria Math" panose="02040503050406030204" pitchFamily="18" charset="0"/>
                  <a:ea typeface="+mn-ea"/>
                  <a:cs typeface="+mn-cs"/>
                </a:rPr>
                <a:t>     </a:t>
              </a:r>
              <a:r>
                <a:rPr kumimoji="1" lang="en-US" altLang="ja-JP" sz="1100">
                  <a:solidFill>
                    <a:schemeClr val="tx1"/>
                  </a:solidFill>
                  <a:effectLst/>
                  <a:latin typeface="+mn-lt"/>
                  <a:ea typeface="+mn-ea"/>
                  <a:cs typeface="+mn-cs"/>
                </a:rPr>
                <a:t>: Specific</a:t>
              </a:r>
              <a:r>
                <a:rPr kumimoji="1" lang="en-US" altLang="ja-JP" sz="1100" baseline="0">
                  <a:solidFill>
                    <a:schemeClr val="tx1"/>
                  </a:solidFill>
                  <a:effectLst/>
                  <a:latin typeface="+mn-lt"/>
                  <a:ea typeface="+mn-ea"/>
                  <a:cs typeface="+mn-cs"/>
                </a:rPr>
                <a:t> heat capacity of water [MJ/tonne</a:t>
              </a:r>
              <a:r>
                <a:rPr kumimoji="1" lang="en-US" altLang="ja-JP" sz="1100" baseline="0">
                  <a:solidFill>
                    <a:schemeClr val="tx1"/>
                  </a:solidFill>
                  <a:effectLst/>
                  <a:latin typeface="+mn-lt"/>
                  <a:ea typeface="+mn-ea"/>
                  <a:cs typeface="+mn-cs"/>
                  <a:sym typeface="Wingdings" panose="05000000000000000000" pitchFamily="2" charset="2"/>
                </a:rPr>
                <a:t></a:t>
              </a:r>
              <a:r>
                <a:rPr kumimoji="1" lang="en-US" altLang="ja-JP" sz="1100" baseline="0">
                  <a:solidFill>
                    <a:schemeClr val="tx1"/>
                  </a:solidFill>
                  <a:effectLst/>
                  <a:latin typeface="+mn-lt"/>
                  <a:ea typeface="+mn-ea"/>
                  <a:cs typeface="+mn-cs"/>
                </a:rPr>
                <a:t>K]</a:t>
              </a:r>
            </a:p>
            <a:p>
              <a:pPr algn="l"/>
              <a:r>
                <a:rPr kumimoji="1" lang="ja-JP" altLang="ja-JP"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Density of water [tonne/m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r>
                <a:rPr kumimoji="1" lang="en-US" altLang="ja-JP" sz="1100" baseline="0">
                  <a:solidFill>
                    <a:schemeClr val="tx1"/>
                  </a:solidFill>
                  <a:effectLst/>
                  <a:latin typeface="+mn-lt"/>
                  <a:ea typeface="+mn-ea"/>
                  <a:cs typeface="+mn-cs"/>
                </a:rPr>
                <a:t> </a:t>
              </a:r>
              <a:endParaRPr kumimoji="1" lang="en-US" altLang="ja-JP" sz="1100" b="0" i="1">
                <a:solidFill>
                  <a:schemeClr val="tx1"/>
                </a:solidFill>
                <a:effectLst/>
                <a:latin typeface="Cambria Math" panose="02040503050406030204" pitchFamily="18" charset="0"/>
                <a:ea typeface="+mn-ea"/>
                <a:cs typeface="+mn-cs"/>
              </a:endParaRPr>
            </a:p>
            <a:p>
              <a:pPr algn="l"/>
              <a:r>
                <a:rPr kumimoji="1" lang="en-US" altLang="ja-JP" sz="1100" b="0" i="0">
                  <a:solidFill>
                    <a:schemeClr val="tx1"/>
                  </a:solidFill>
                  <a:effectLst/>
                  <a:latin typeface="Cambria Math" panose="02040503050406030204" pitchFamily="18" charset="0"/>
                  <a:ea typeface="+mn-ea"/>
                  <a:cs typeface="+mn-cs"/>
                </a:rPr>
                <a:t>𝑡</a:t>
              </a:r>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Fallback>
    </mc:AlternateContent>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2"/>
  <sheetViews>
    <sheetView showGridLines="0" tabSelected="1" view="pageBreakPreview" zoomScale="70" zoomScaleNormal="60" zoomScaleSheetLayoutView="70" workbookViewId="0"/>
  </sheetViews>
  <sheetFormatPr defaultColWidth="9" defaultRowHeight="14" x14ac:dyDescent="0.2"/>
  <cols>
    <col min="1" max="1" width="3.6328125" style="1" customWidth="1"/>
    <col min="2" max="3" width="12.6328125" style="1" customWidth="1"/>
    <col min="4" max="5" width="20.6328125" style="1" customWidth="1"/>
    <col min="6" max="7" width="12.6328125" style="1" customWidth="1"/>
    <col min="8" max="8" width="15.6328125" style="1" customWidth="1"/>
    <col min="9" max="9" width="90.6328125" style="1" customWidth="1"/>
    <col min="10" max="10" width="13.6328125" style="1" customWidth="1"/>
    <col min="11" max="11" width="20.6328125" style="1" customWidth="1"/>
    <col min="12" max="16384" width="9" style="1"/>
  </cols>
  <sheetData>
    <row r="1" spans="1:11" ht="18" customHeight="1" x14ac:dyDescent="0.2">
      <c r="K1" s="12" t="s">
        <v>113</v>
      </c>
    </row>
    <row r="2" spans="1:11" ht="18" customHeight="1" x14ac:dyDescent="0.2">
      <c r="K2" s="12" t="s">
        <v>243</v>
      </c>
    </row>
    <row r="3" spans="1:11" ht="27.75" customHeight="1" x14ac:dyDescent="0.2">
      <c r="A3" s="69" t="s">
        <v>200</v>
      </c>
      <c r="B3" s="18"/>
      <c r="C3" s="18"/>
      <c r="D3" s="18"/>
      <c r="E3" s="18"/>
      <c r="F3" s="18"/>
      <c r="G3" s="18"/>
      <c r="H3" s="18"/>
      <c r="I3" s="18"/>
      <c r="J3" s="18"/>
      <c r="K3" s="19"/>
    </row>
    <row r="5" spans="1:11" ht="18.75" customHeight="1" x14ac:dyDescent="0.2">
      <c r="A5" s="6" t="s">
        <v>114</v>
      </c>
      <c r="B5" s="6"/>
    </row>
    <row r="6" spans="1:11" ht="18.75" customHeight="1" x14ac:dyDescent="0.2">
      <c r="A6" s="6"/>
      <c r="B6" s="56" t="s">
        <v>92</v>
      </c>
      <c r="C6" s="56" t="s">
        <v>93</v>
      </c>
      <c r="D6" s="56" t="s">
        <v>94</v>
      </c>
      <c r="E6" s="56" t="s">
        <v>95</v>
      </c>
      <c r="F6" s="56" t="s">
        <v>96</v>
      </c>
      <c r="G6" s="56" t="s">
        <v>97</v>
      </c>
      <c r="H6" s="56" t="s">
        <v>98</v>
      </c>
      <c r="I6" s="56" t="s">
        <v>99</v>
      </c>
      <c r="J6" s="56" t="s">
        <v>100</v>
      </c>
      <c r="K6" s="56" t="s">
        <v>101</v>
      </c>
    </row>
    <row r="7" spans="1:11" s="10" customFormat="1" ht="39" customHeight="1" x14ac:dyDescent="0.2">
      <c r="B7" s="56" t="s">
        <v>102</v>
      </c>
      <c r="C7" s="56" t="s">
        <v>103</v>
      </c>
      <c r="D7" s="56" t="s">
        <v>104</v>
      </c>
      <c r="E7" s="56" t="s">
        <v>105</v>
      </c>
      <c r="F7" s="56" t="s">
        <v>106</v>
      </c>
      <c r="G7" s="56" t="s">
        <v>107</v>
      </c>
      <c r="H7" s="56" t="s">
        <v>108</v>
      </c>
      <c r="I7" s="56" t="s">
        <v>109</v>
      </c>
      <c r="J7" s="56" t="s">
        <v>110</v>
      </c>
      <c r="K7" s="56" t="s">
        <v>111</v>
      </c>
    </row>
    <row r="8" spans="1:11" ht="150" customHeight="1" x14ac:dyDescent="0.2">
      <c r="B8" s="57">
        <v>1</v>
      </c>
      <c r="C8" s="58" t="s">
        <v>115</v>
      </c>
      <c r="D8" s="59" t="s">
        <v>116</v>
      </c>
      <c r="E8" s="60" t="s">
        <v>43</v>
      </c>
      <c r="F8" s="61" t="s">
        <v>25</v>
      </c>
      <c r="G8" s="95" t="s">
        <v>27</v>
      </c>
      <c r="H8" s="96" t="s">
        <v>28</v>
      </c>
      <c r="I8" s="97" t="s">
        <v>117</v>
      </c>
      <c r="J8" s="95" t="s">
        <v>54</v>
      </c>
      <c r="K8" s="98" t="s">
        <v>149</v>
      </c>
    </row>
    <row r="9" spans="1:11" ht="409.5" customHeight="1" x14ac:dyDescent="0.2">
      <c r="B9" s="174">
        <v>2</v>
      </c>
      <c r="C9" s="176" t="s">
        <v>118</v>
      </c>
      <c r="D9" s="178" t="s">
        <v>119</v>
      </c>
      <c r="E9" s="180" t="s">
        <v>44</v>
      </c>
      <c r="F9" s="182" t="s">
        <v>26</v>
      </c>
      <c r="G9" s="184" t="s">
        <v>27</v>
      </c>
      <c r="H9" s="186" t="s">
        <v>56</v>
      </c>
      <c r="I9" s="188" t="s">
        <v>151</v>
      </c>
      <c r="J9" s="190" t="s">
        <v>55</v>
      </c>
      <c r="K9" s="192" t="s">
        <v>149</v>
      </c>
    </row>
    <row r="10" spans="1:11" ht="198.75" customHeight="1" x14ac:dyDescent="0.2">
      <c r="B10" s="175"/>
      <c r="C10" s="177"/>
      <c r="D10" s="179"/>
      <c r="E10" s="181"/>
      <c r="F10" s="183"/>
      <c r="G10" s="185"/>
      <c r="H10" s="187"/>
      <c r="I10" s="189"/>
      <c r="J10" s="191"/>
      <c r="K10" s="193"/>
    </row>
    <row r="11" spans="1:11" ht="160" customHeight="1" x14ac:dyDescent="0.2">
      <c r="B11" s="57">
        <v>3</v>
      </c>
      <c r="C11" s="58" t="s">
        <v>89</v>
      </c>
      <c r="D11" s="59" t="s">
        <v>120</v>
      </c>
      <c r="E11" s="60" t="s">
        <v>90</v>
      </c>
      <c r="F11" s="61" t="s">
        <v>26</v>
      </c>
      <c r="G11" s="95" t="s">
        <v>27</v>
      </c>
      <c r="H11" s="99" t="s">
        <v>56</v>
      </c>
      <c r="I11" s="100" t="s">
        <v>121</v>
      </c>
      <c r="J11" s="101" t="s">
        <v>54</v>
      </c>
      <c r="K11" s="102" t="s">
        <v>152</v>
      </c>
    </row>
    <row r="12" spans="1:11" ht="200.15" customHeight="1" x14ac:dyDescent="0.2">
      <c r="B12" s="57">
        <v>4</v>
      </c>
      <c r="C12" s="58" t="s">
        <v>122</v>
      </c>
      <c r="D12" s="59" t="s">
        <v>123</v>
      </c>
      <c r="E12" s="60" t="s">
        <v>44</v>
      </c>
      <c r="F12" s="61" t="s">
        <v>124</v>
      </c>
      <c r="G12" s="95" t="s">
        <v>58</v>
      </c>
      <c r="H12" s="103" t="s">
        <v>57</v>
      </c>
      <c r="I12" s="97" t="s">
        <v>125</v>
      </c>
      <c r="J12" s="99" t="s">
        <v>55</v>
      </c>
      <c r="K12" s="98" t="s">
        <v>149</v>
      </c>
    </row>
    <row r="13" spans="1:11" ht="100" customHeight="1" x14ac:dyDescent="0.2">
      <c r="B13" s="57" t="s">
        <v>73</v>
      </c>
      <c r="C13" s="58" t="s">
        <v>126</v>
      </c>
      <c r="D13" s="59" t="s">
        <v>127</v>
      </c>
      <c r="E13" s="107"/>
      <c r="F13" s="61" t="s">
        <v>81</v>
      </c>
      <c r="G13" s="95" t="s">
        <v>74</v>
      </c>
      <c r="H13" s="96" t="s">
        <v>75</v>
      </c>
      <c r="I13" s="104" t="s">
        <v>128</v>
      </c>
      <c r="J13" s="105" t="s">
        <v>129</v>
      </c>
      <c r="K13" s="106" t="s">
        <v>130</v>
      </c>
    </row>
    <row r="14" spans="1:11" ht="8.25" customHeight="1" x14ac:dyDescent="0.2">
      <c r="K14" s="62"/>
    </row>
    <row r="15" spans="1:11" ht="20.149999999999999" customHeight="1" x14ac:dyDescent="0.2">
      <c r="A15" s="6" t="s">
        <v>131</v>
      </c>
    </row>
    <row r="16" spans="1:11" ht="20.149999999999999" customHeight="1" x14ac:dyDescent="0.2">
      <c r="B16" s="63" t="s">
        <v>6</v>
      </c>
      <c r="C16" s="197" t="s">
        <v>7</v>
      </c>
      <c r="D16" s="197"/>
      <c r="E16" s="63" t="s">
        <v>8</v>
      </c>
      <c r="F16" s="63" t="s">
        <v>9</v>
      </c>
      <c r="G16" s="197" t="s">
        <v>10</v>
      </c>
      <c r="H16" s="197"/>
      <c r="I16" s="197"/>
      <c r="J16" s="197" t="s">
        <v>11</v>
      </c>
      <c r="K16" s="197"/>
    </row>
    <row r="17" spans="1:11" ht="39" customHeight="1" x14ac:dyDescent="0.2">
      <c r="B17" s="63" t="s">
        <v>12</v>
      </c>
      <c r="C17" s="197" t="s">
        <v>13</v>
      </c>
      <c r="D17" s="197"/>
      <c r="E17" s="63" t="s">
        <v>14</v>
      </c>
      <c r="F17" s="63" t="s">
        <v>15</v>
      </c>
      <c r="G17" s="197" t="s">
        <v>16</v>
      </c>
      <c r="H17" s="197"/>
      <c r="I17" s="197"/>
      <c r="J17" s="197" t="s">
        <v>17</v>
      </c>
      <c r="K17" s="197"/>
    </row>
    <row r="18" spans="1:11" ht="30" customHeight="1" x14ac:dyDescent="0.2">
      <c r="B18" s="61" t="s">
        <v>132</v>
      </c>
      <c r="C18" s="195" t="s">
        <v>24</v>
      </c>
      <c r="D18" s="195"/>
      <c r="E18" s="64">
        <f>'MPS(calc_process)'!F16</f>
        <v>89</v>
      </c>
      <c r="F18" s="61" t="s">
        <v>45</v>
      </c>
      <c r="G18" s="194" t="s">
        <v>72</v>
      </c>
      <c r="H18" s="194"/>
      <c r="I18" s="194"/>
      <c r="J18" s="194" t="s">
        <v>154</v>
      </c>
      <c r="K18" s="194"/>
    </row>
    <row r="19" spans="1:11" ht="100" customHeight="1" x14ac:dyDescent="0.2">
      <c r="B19" s="61" t="s">
        <v>133</v>
      </c>
      <c r="C19" s="195" t="s">
        <v>134</v>
      </c>
      <c r="D19" s="195"/>
      <c r="E19" s="61" t="s">
        <v>43</v>
      </c>
      <c r="F19" s="65" t="s">
        <v>135</v>
      </c>
      <c r="G19" s="194" t="s">
        <v>77</v>
      </c>
      <c r="H19" s="194"/>
      <c r="I19" s="194"/>
      <c r="J19" s="194" t="s">
        <v>149</v>
      </c>
      <c r="K19" s="194"/>
    </row>
    <row r="20" spans="1:11" ht="130" customHeight="1" x14ac:dyDescent="0.2">
      <c r="B20" s="61" t="s">
        <v>136</v>
      </c>
      <c r="C20" s="195" t="s">
        <v>137</v>
      </c>
      <c r="D20" s="195"/>
      <c r="E20" s="61" t="s">
        <v>44</v>
      </c>
      <c r="F20" s="65" t="s">
        <v>138</v>
      </c>
      <c r="G20" s="194" t="s">
        <v>53</v>
      </c>
      <c r="H20" s="194"/>
      <c r="I20" s="194"/>
      <c r="J20" s="194" t="s">
        <v>149</v>
      </c>
      <c r="K20" s="194"/>
    </row>
    <row r="21" spans="1:11" ht="100" customHeight="1" x14ac:dyDescent="0.2">
      <c r="B21" s="61" t="s">
        <v>139</v>
      </c>
      <c r="C21" s="195" t="s">
        <v>140</v>
      </c>
      <c r="D21" s="195"/>
      <c r="E21" s="61" t="s">
        <v>44</v>
      </c>
      <c r="F21" s="65" t="s">
        <v>141</v>
      </c>
      <c r="G21" s="194" t="s">
        <v>78</v>
      </c>
      <c r="H21" s="194"/>
      <c r="I21" s="194"/>
      <c r="J21" s="194" t="s">
        <v>149</v>
      </c>
      <c r="K21" s="194"/>
    </row>
    <row r="22" spans="1:11" ht="100" customHeight="1" x14ac:dyDescent="0.2">
      <c r="B22" s="61" t="s">
        <v>142</v>
      </c>
      <c r="C22" s="195" t="s">
        <v>143</v>
      </c>
      <c r="D22" s="195"/>
      <c r="E22" s="61" t="s">
        <v>44</v>
      </c>
      <c r="F22" s="65" t="s">
        <v>141</v>
      </c>
      <c r="G22" s="194" t="s">
        <v>79</v>
      </c>
      <c r="H22" s="194"/>
      <c r="I22" s="194"/>
      <c r="J22" s="194" t="s">
        <v>149</v>
      </c>
      <c r="K22" s="194"/>
    </row>
    <row r="23" spans="1:11" ht="100" customHeight="1" x14ac:dyDescent="0.2">
      <c r="B23" s="61" t="s">
        <v>144</v>
      </c>
      <c r="C23" s="196" t="s">
        <v>145</v>
      </c>
      <c r="D23" s="196"/>
      <c r="E23" s="61" t="s">
        <v>64</v>
      </c>
      <c r="F23" s="66" t="s">
        <v>65</v>
      </c>
      <c r="G23" s="194" t="s">
        <v>66</v>
      </c>
      <c r="H23" s="194"/>
      <c r="I23" s="194"/>
      <c r="J23" s="198" t="s">
        <v>150</v>
      </c>
      <c r="K23" s="199"/>
    </row>
    <row r="24" spans="1:11" ht="6.75" customHeight="1" x14ac:dyDescent="0.2"/>
    <row r="25" spans="1:11" ht="18.75" customHeight="1" x14ac:dyDescent="0.2">
      <c r="A25" s="4" t="s">
        <v>146</v>
      </c>
      <c r="B25" s="4"/>
    </row>
    <row r="26" spans="1:11" ht="17.5" thickBot="1" x14ac:dyDescent="0.25">
      <c r="B26" s="200" t="s">
        <v>147</v>
      </c>
      <c r="C26" s="201"/>
      <c r="D26" s="67" t="s">
        <v>15</v>
      </c>
    </row>
    <row r="27" spans="1:11" ht="16.5" thickBot="1" x14ac:dyDescent="0.25">
      <c r="B27" s="202">
        <f>ROUNDDOWN('MPS(calc_process)'!H6, 0)</f>
        <v>21793</v>
      </c>
      <c r="C27" s="203"/>
      <c r="D27" s="68" t="s">
        <v>148</v>
      </c>
    </row>
    <row r="28" spans="1:11" ht="20.149999999999999" customHeight="1" x14ac:dyDescent="0.2">
      <c r="B28" s="5"/>
      <c r="C28" s="5"/>
      <c r="F28" s="11"/>
      <c r="G28" s="11"/>
    </row>
    <row r="29" spans="1:11" ht="18.75" customHeight="1" x14ac:dyDescent="0.2">
      <c r="A29" s="6" t="s">
        <v>5</v>
      </c>
    </row>
    <row r="30" spans="1:11" ht="18" customHeight="1" x14ac:dyDescent="0.2">
      <c r="B30" s="70" t="s">
        <v>19</v>
      </c>
      <c r="C30" s="173" t="s">
        <v>20</v>
      </c>
      <c r="D30" s="173"/>
      <c r="E30" s="173"/>
      <c r="F30" s="173"/>
      <c r="G30" s="173"/>
      <c r="H30" s="173"/>
      <c r="I30" s="173"/>
      <c r="J30" s="173"/>
      <c r="K30" s="173"/>
    </row>
    <row r="31" spans="1:11" ht="18" customHeight="1" x14ac:dyDescent="0.2">
      <c r="B31" s="70" t="s">
        <v>18</v>
      </c>
      <c r="C31" s="173" t="s">
        <v>21</v>
      </c>
      <c r="D31" s="173"/>
      <c r="E31" s="173"/>
      <c r="F31" s="173"/>
      <c r="G31" s="173"/>
      <c r="H31" s="173"/>
      <c r="I31" s="173"/>
      <c r="J31" s="173"/>
      <c r="K31" s="173"/>
    </row>
    <row r="32" spans="1:11" ht="18" customHeight="1" x14ac:dyDescent="0.2">
      <c r="B32" s="70" t="s">
        <v>22</v>
      </c>
      <c r="C32" s="173" t="s">
        <v>23</v>
      </c>
      <c r="D32" s="173"/>
      <c r="E32" s="173"/>
      <c r="F32" s="173"/>
      <c r="G32" s="173"/>
      <c r="H32" s="173"/>
      <c r="I32" s="173"/>
      <c r="J32" s="173"/>
      <c r="K32" s="173"/>
    </row>
  </sheetData>
  <sheetProtection algorithmName="SHA-512" hashValue="jxQjw9eVm0jKBRFem7ClO7kkSenVp20ZVm44RsinlJenG8XmEUu8ixXmEDs4gSCiI/Uibwls7UwGEuduWnGvZA==" saltValue="okJ9lymzWTSBX4wTgsWMTw==" spinCount="100000" sheet="1" objects="1" scenarios="1" formatCells="0" formatRows="0"/>
  <mergeCells count="39">
    <mergeCell ref="G16:I16"/>
    <mergeCell ref="J20:K20"/>
    <mergeCell ref="J21:K21"/>
    <mergeCell ref="G17:I17"/>
    <mergeCell ref="C30:K30"/>
    <mergeCell ref="J23:K23"/>
    <mergeCell ref="J22:K22"/>
    <mergeCell ref="J19:K19"/>
    <mergeCell ref="J16:K16"/>
    <mergeCell ref="J17:K17"/>
    <mergeCell ref="J18:K18"/>
    <mergeCell ref="C16:D16"/>
    <mergeCell ref="C17:D17"/>
    <mergeCell ref="B26:C26"/>
    <mergeCell ref="B27:C27"/>
    <mergeCell ref="C18:D18"/>
    <mergeCell ref="G23:I23"/>
    <mergeCell ref="G21:I21"/>
    <mergeCell ref="C19:D19"/>
    <mergeCell ref="C22:D22"/>
    <mergeCell ref="C20:D20"/>
    <mergeCell ref="C21:D21"/>
    <mergeCell ref="C23:D23"/>
    <mergeCell ref="C31:K31"/>
    <mergeCell ref="C32:K32"/>
    <mergeCell ref="B9:B10"/>
    <mergeCell ref="C9:C10"/>
    <mergeCell ref="D9:D10"/>
    <mergeCell ref="E9:E10"/>
    <mergeCell ref="F9:F10"/>
    <mergeCell ref="G9:G10"/>
    <mergeCell ref="H9:H10"/>
    <mergeCell ref="I9:I10"/>
    <mergeCell ref="J9:J10"/>
    <mergeCell ref="K9:K10"/>
    <mergeCell ref="G18:I18"/>
    <mergeCell ref="G19:I19"/>
    <mergeCell ref="G22:I22"/>
    <mergeCell ref="G20:I20"/>
  </mergeCells>
  <phoneticPr fontId="2"/>
  <pageMargins left="0.70866141732283472" right="0.70866141732283472" top="0.74803149606299213" bottom="0.74803149606299213" header="0.31496062992125984" footer="0.31496062992125984"/>
  <pageSetup paperSize="9" scale="3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62"/>
  <sheetViews>
    <sheetView showGridLines="0" view="pageBreakPreview" topLeftCell="A2" zoomScale="70" zoomScaleNormal="50" zoomScaleSheetLayoutView="70" workbookViewId="0">
      <selection activeCell="A2" sqref="A2"/>
    </sheetView>
  </sheetViews>
  <sheetFormatPr defaultColWidth="9" defaultRowHeight="14" x14ac:dyDescent="0.2"/>
  <cols>
    <col min="1" max="1" width="3.453125" style="13" customWidth="1"/>
    <col min="2" max="2" width="17.26953125" style="13" customWidth="1"/>
    <col min="3" max="8" width="30.6328125" style="13" customWidth="1"/>
    <col min="9" max="9" width="7.08984375" style="13" customWidth="1"/>
    <col min="10" max="17" width="30.6328125" style="13" customWidth="1"/>
    <col min="18" max="22" width="20.6328125" style="13" customWidth="1"/>
    <col min="23" max="16384" width="9" style="13"/>
  </cols>
  <sheetData>
    <row r="1" spans="1:20" ht="18" customHeight="1" x14ac:dyDescent="0.2">
      <c r="J1" s="16"/>
      <c r="Q1" s="16" t="str">
        <f>'MPS(input)'!K1</f>
        <v>Monitoring Spreadsheet: JCM_ID_AM016_ver01.0</v>
      </c>
    </row>
    <row r="2" spans="1:20" ht="18" customHeight="1" x14ac:dyDescent="0.2">
      <c r="J2" s="16"/>
      <c r="Q2" s="16" t="str">
        <f>'MPS(input)'!K2</f>
        <v>Reference Number: ID019</v>
      </c>
    </row>
    <row r="3" spans="1:20" s="89" customFormat="1" ht="27.75" customHeight="1" x14ac:dyDescent="0.2">
      <c r="A3" s="69" t="s">
        <v>201</v>
      </c>
      <c r="B3" s="18"/>
      <c r="C3" s="18"/>
      <c r="D3" s="18"/>
      <c r="E3" s="18"/>
      <c r="F3" s="18"/>
      <c r="G3" s="18"/>
      <c r="H3" s="18"/>
      <c r="I3" s="18"/>
      <c r="J3" s="18"/>
      <c r="K3" s="18"/>
      <c r="L3" s="18"/>
      <c r="M3" s="18"/>
      <c r="N3" s="18"/>
      <c r="O3" s="18"/>
      <c r="P3" s="18"/>
      <c r="Q3" s="18"/>
      <c r="R3" s="18"/>
      <c r="S3" s="18"/>
      <c r="T3" s="19"/>
    </row>
    <row r="4" spans="1:20" s="17" customFormat="1" ht="13.5" customHeight="1" x14ac:dyDescent="0.2">
      <c r="A4" s="14"/>
      <c r="B4" s="14"/>
      <c r="C4" s="14"/>
      <c r="D4" s="14"/>
      <c r="E4" s="14"/>
      <c r="F4" s="14"/>
      <c r="G4" s="14"/>
      <c r="H4" s="14"/>
      <c r="I4" s="14"/>
      <c r="J4" s="14"/>
      <c r="K4" s="14"/>
      <c r="L4" s="14"/>
      <c r="M4" s="15"/>
    </row>
    <row r="5" spans="1:20" x14ac:dyDescent="0.2">
      <c r="A5" s="71" t="s">
        <v>86</v>
      </c>
    </row>
    <row r="6" spans="1:20" ht="96" customHeight="1" x14ac:dyDescent="0.2">
      <c r="B6" s="197" t="s">
        <v>12</v>
      </c>
      <c r="C6" s="227" t="s">
        <v>31</v>
      </c>
      <c r="D6" s="227"/>
      <c r="E6" s="213" t="s">
        <v>155</v>
      </c>
      <c r="F6" s="214"/>
      <c r="G6" s="213" t="s">
        <v>156</v>
      </c>
      <c r="H6" s="247"/>
      <c r="I6" s="214"/>
      <c r="J6" s="72" t="s">
        <v>82</v>
      </c>
    </row>
    <row r="7" spans="1:20" ht="39" customHeight="1" x14ac:dyDescent="0.2">
      <c r="B7" s="197"/>
      <c r="C7" s="65" t="s">
        <v>29</v>
      </c>
      <c r="D7" s="65" t="s">
        <v>30</v>
      </c>
      <c r="E7" s="205" t="s">
        <v>157</v>
      </c>
      <c r="F7" s="206"/>
      <c r="G7" s="209" t="s">
        <v>158</v>
      </c>
      <c r="H7" s="248"/>
      <c r="I7" s="210"/>
      <c r="J7" s="65" t="s">
        <v>159</v>
      </c>
    </row>
    <row r="8" spans="1:20" ht="100" customHeight="1" x14ac:dyDescent="0.2">
      <c r="B8" s="63" t="s">
        <v>13</v>
      </c>
      <c r="C8" s="73" t="s">
        <v>38</v>
      </c>
      <c r="D8" s="73" t="s">
        <v>160</v>
      </c>
      <c r="E8" s="207" t="s">
        <v>161</v>
      </c>
      <c r="F8" s="208"/>
      <c r="G8" s="207" t="s">
        <v>162</v>
      </c>
      <c r="H8" s="249"/>
      <c r="I8" s="208"/>
      <c r="J8" s="74" t="s">
        <v>163</v>
      </c>
    </row>
    <row r="9" spans="1:20" ht="39" customHeight="1" x14ac:dyDescent="0.2">
      <c r="B9" s="63" t="s">
        <v>1</v>
      </c>
      <c r="C9" s="65" t="s">
        <v>32</v>
      </c>
      <c r="D9" s="65" t="s">
        <v>33</v>
      </c>
      <c r="E9" s="209" t="s">
        <v>25</v>
      </c>
      <c r="F9" s="210"/>
      <c r="G9" s="217" t="s">
        <v>164</v>
      </c>
      <c r="H9" s="250"/>
      <c r="I9" s="218"/>
      <c r="J9" s="65" t="s">
        <v>165</v>
      </c>
    </row>
    <row r="10" spans="1:20" ht="20.149999999999999" customHeight="1" x14ac:dyDescent="0.2">
      <c r="B10" s="227" t="s">
        <v>34</v>
      </c>
      <c r="C10" s="168">
        <v>1</v>
      </c>
      <c r="D10" s="168">
        <v>1</v>
      </c>
      <c r="E10" s="245">
        <v>42163</v>
      </c>
      <c r="F10" s="246"/>
      <c r="G10" s="251">
        <v>0.877</v>
      </c>
      <c r="H10" s="252"/>
      <c r="I10" s="253"/>
      <c r="J10" s="75">
        <f t="shared" ref="J10:J14" si="0">IF(OR(C10="",D10=""),"",E10*G10)</f>
        <v>36976.951000000001</v>
      </c>
    </row>
    <row r="11" spans="1:20" ht="20.149999999999999" customHeight="1" x14ac:dyDescent="0.2">
      <c r="B11" s="227"/>
      <c r="C11" s="90"/>
      <c r="D11" s="90"/>
      <c r="E11" s="211"/>
      <c r="F11" s="212"/>
      <c r="G11" s="254"/>
      <c r="H11" s="255"/>
      <c r="I11" s="256"/>
      <c r="J11" s="75" t="str">
        <f t="shared" si="0"/>
        <v/>
      </c>
    </row>
    <row r="12" spans="1:20" ht="20.149999999999999" customHeight="1" x14ac:dyDescent="0.2">
      <c r="B12" s="227"/>
      <c r="C12" s="90"/>
      <c r="D12" s="90"/>
      <c r="E12" s="211"/>
      <c r="F12" s="212"/>
      <c r="G12" s="254"/>
      <c r="H12" s="255"/>
      <c r="I12" s="256"/>
      <c r="J12" s="75" t="str">
        <f t="shared" si="0"/>
        <v/>
      </c>
    </row>
    <row r="13" spans="1:20" ht="20.149999999999999" customHeight="1" x14ac:dyDescent="0.2">
      <c r="B13" s="227"/>
      <c r="C13" s="90"/>
      <c r="D13" s="90"/>
      <c r="E13" s="211"/>
      <c r="F13" s="212"/>
      <c r="G13" s="254"/>
      <c r="H13" s="255"/>
      <c r="I13" s="256"/>
      <c r="J13" s="75" t="str">
        <f t="shared" si="0"/>
        <v/>
      </c>
    </row>
    <row r="14" spans="1:20" ht="20.149999999999999" customHeight="1" thickBot="1" x14ac:dyDescent="0.25">
      <c r="B14" s="227"/>
      <c r="C14" s="90"/>
      <c r="D14" s="90"/>
      <c r="E14" s="211"/>
      <c r="F14" s="212"/>
      <c r="G14" s="254"/>
      <c r="H14" s="255"/>
      <c r="I14" s="256"/>
      <c r="J14" s="75" t="str">
        <f t="shared" si="0"/>
        <v/>
      </c>
    </row>
    <row r="15" spans="1:20" ht="39" customHeight="1" thickBot="1" x14ac:dyDescent="0.25">
      <c r="B15" s="76" t="s">
        <v>39</v>
      </c>
      <c r="C15" s="65" t="s">
        <v>40</v>
      </c>
      <c r="D15" s="65" t="s">
        <v>41</v>
      </c>
      <c r="E15" s="217" t="s">
        <v>42</v>
      </c>
      <c r="F15" s="218"/>
      <c r="G15" s="217" t="s">
        <v>40</v>
      </c>
      <c r="H15" s="250"/>
      <c r="I15" s="262"/>
      <c r="J15" s="77">
        <f>SUM(J10:J14)</f>
        <v>36976.951000000001</v>
      </c>
    </row>
    <row r="16" spans="1:20" ht="13.5" customHeight="1" x14ac:dyDescent="0.2"/>
    <row r="17" spans="1:17" x14ac:dyDescent="0.2">
      <c r="A17" s="71" t="s">
        <v>87</v>
      </c>
    </row>
    <row r="18" spans="1:17" ht="96" customHeight="1" x14ac:dyDescent="0.2">
      <c r="B18" s="197" t="s">
        <v>12</v>
      </c>
      <c r="C18" s="227" t="s">
        <v>31</v>
      </c>
      <c r="D18" s="227"/>
      <c r="E18" s="215" t="s">
        <v>166</v>
      </c>
      <c r="F18" s="216"/>
      <c r="G18" s="215" t="s">
        <v>167</v>
      </c>
      <c r="H18" s="269"/>
      <c r="I18" s="216"/>
      <c r="J18" s="72" t="s">
        <v>83</v>
      </c>
    </row>
    <row r="19" spans="1:17" ht="39" customHeight="1" x14ac:dyDescent="0.2">
      <c r="B19" s="197"/>
      <c r="C19" s="65" t="s">
        <v>29</v>
      </c>
      <c r="D19" s="65" t="s">
        <v>30</v>
      </c>
      <c r="E19" s="205" t="s">
        <v>168</v>
      </c>
      <c r="F19" s="206"/>
      <c r="G19" s="61" t="s">
        <v>169</v>
      </c>
      <c r="H19" s="209" t="s">
        <v>170</v>
      </c>
      <c r="I19" s="210"/>
      <c r="J19" s="65" t="s">
        <v>171</v>
      </c>
    </row>
    <row r="20" spans="1:17" ht="100" customHeight="1" x14ac:dyDescent="0.2">
      <c r="B20" s="63" t="s">
        <v>13</v>
      </c>
      <c r="C20" s="73" t="s">
        <v>37</v>
      </c>
      <c r="D20" s="73" t="s">
        <v>160</v>
      </c>
      <c r="E20" s="207" t="s">
        <v>172</v>
      </c>
      <c r="F20" s="208"/>
      <c r="G20" s="74" t="s">
        <v>49</v>
      </c>
      <c r="H20" s="207" t="s">
        <v>173</v>
      </c>
      <c r="I20" s="208"/>
      <c r="J20" s="74" t="s">
        <v>174</v>
      </c>
    </row>
    <row r="21" spans="1:17" ht="39" customHeight="1" x14ac:dyDescent="0.2">
      <c r="B21" s="63" t="s">
        <v>1</v>
      </c>
      <c r="C21" s="65" t="s">
        <v>32</v>
      </c>
      <c r="D21" s="65" t="s">
        <v>33</v>
      </c>
      <c r="E21" s="209" t="s">
        <v>26</v>
      </c>
      <c r="F21" s="210"/>
      <c r="G21" s="61" t="s">
        <v>35</v>
      </c>
      <c r="H21" s="217" t="s">
        <v>175</v>
      </c>
      <c r="I21" s="218"/>
      <c r="J21" s="65" t="s">
        <v>165</v>
      </c>
    </row>
    <row r="22" spans="1:17" ht="20.149999999999999" customHeight="1" x14ac:dyDescent="0.2">
      <c r="B22" s="227" t="s">
        <v>34</v>
      </c>
      <c r="C22" s="168">
        <v>1</v>
      </c>
      <c r="D22" s="168">
        <v>1</v>
      </c>
      <c r="E22" s="245">
        <v>60846</v>
      </c>
      <c r="F22" s="246"/>
      <c r="G22" s="263">
        <f>'MPS(calc_process)'!F16</f>
        <v>89</v>
      </c>
      <c r="H22" s="265">
        <v>5.4300000000000001E-2</v>
      </c>
      <c r="I22" s="266"/>
      <c r="J22" s="75">
        <f>IF(OR(C22="",D22=""),"",E22*(100/$G$22)*H22)</f>
        <v>3712.2896629213487</v>
      </c>
    </row>
    <row r="23" spans="1:17" ht="20.149999999999999" customHeight="1" x14ac:dyDescent="0.2">
      <c r="B23" s="227"/>
      <c r="C23" s="90"/>
      <c r="D23" s="90"/>
      <c r="E23" s="211"/>
      <c r="F23" s="212"/>
      <c r="G23" s="264"/>
      <c r="H23" s="267"/>
      <c r="I23" s="268"/>
      <c r="J23" s="75" t="str">
        <f>IF(OR(C23="",D23=""),"",E23*(100/$G$22)*H23)</f>
        <v/>
      </c>
    </row>
    <row r="24" spans="1:17" ht="20.149999999999999" customHeight="1" x14ac:dyDescent="0.2">
      <c r="B24" s="227"/>
      <c r="C24" s="90"/>
      <c r="D24" s="90"/>
      <c r="E24" s="211"/>
      <c r="F24" s="212"/>
      <c r="G24" s="264"/>
      <c r="H24" s="267"/>
      <c r="I24" s="268"/>
      <c r="J24" s="75" t="str">
        <f>IF(OR(C24="",D24=""),"",E24*(100/$G$22)*H24)</f>
        <v/>
      </c>
    </row>
    <row r="25" spans="1:17" ht="20.149999999999999" customHeight="1" x14ac:dyDescent="0.2">
      <c r="B25" s="227"/>
      <c r="C25" s="90"/>
      <c r="D25" s="90"/>
      <c r="E25" s="211"/>
      <c r="F25" s="212"/>
      <c r="G25" s="264"/>
      <c r="H25" s="267"/>
      <c r="I25" s="268"/>
      <c r="J25" s="75" t="str">
        <f>IF(OR(C25="",D25=""),"",E25*(100/$G$22)*H25)</f>
        <v/>
      </c>
    </row>
    <row r="26" spans="1:17" ht="20.149999999999999" customHeight="1" thickBot="1" x14ac:dyDescent="0.25">
      <c r="B26" s="227"/>
      <c r="C26" s="90"/>
      <c r="D26" s="90"/>
      <c r="E26" s="211"/>
      <c r="F26" s="212"/>
      <c r="G26" s="264"/>
      <c r="H26" s="267"/>
      <c r="I26" s="268"/>
      <c r="J26" s="75" t="str">
        <f>IF(OR(C26="",D26=""),"",E26*(100/$G$22)*H26)</f>
        <v/>
      </c>
    </row>
    <row r="27" spans="1:17" ht="39" customHeight="1" thickBot="1" x14ac:dyDescent="0.25">
      <c r="B27" s="76" t="s">
        <v>39</v>
      </c>
      <c r="C27" s="65" t="s">
        <v>40</v>
      </c>
      <c r="D27" s="65" t="s">
        <v>41</v>
      </c>
      <c r="E27" s="217" t="s">
        <v>42</v>
      </c>
      <c r="F27" s="218"/>
      <c r="G27" s="65" t="s">
        <v>40</v>
      </c>
      <c r="H27" s="217" t="s">
        <v>41</v>
      </c>
      <c r="I27" s="262"/>
      <c r="J27" s="77">
        <f>SUM(J22:J26)</f>
        <v>3712.2896629213487</v>
      </c>
    </row>
    <row r="28" spans="1:17" ht="13.5" customHeight="1" x14ac:dyDescent="0.2"/>
    <row r="29" spans="1:17" x14ac:dyDescent="0.2">
      <c r="A29" s="78" t="s">
        <v>88</v>
      </c>
    </row>
    <row r="30" spans="1:17" x14ac:dyDescent="0.2">
      <c r="A30" s="78"/>
      <c r="B30" s="20" t="s">
        <v>91</v>
      </c>
      <c r="C30" s="167" t="s">
        <v>112</v>
      </c>
    </row>
    <row r="31" spans="1:17" ht="96" customHeight="1" x14ac:dyDescent="0.2">
      <c r="B31" s="197" t="s">
        <v>12</v>
      </c>
      <c r="C31" s="213" t="s">
        <v>31</v>
      </c>
      <c r="D31" s="247"/>
      <c r="E31" s="247"/>
      <c r="F31" s="214"/>
      <c r="G31" s="213" t="s">
        <v>62</v>
      </c>
      <c r="H31" s="214"/>
      <c r="I31" s="79"/>
      <c r="J31" s="215" t="s">
        <v>166</v>
      </c>
      <c r="K31" s="269"/>
      <c r="L31" s="216"/>
      <c r="M31" s="215" t="s">
        <v>167</v>
      </c>
      <c r="N31" s="269"/>
      <c r="O31" s="269"/>
      <c r="P31" s="216"/>
      <c r="Q31" s="72" t="s">
        <v>83</v>
      </c>
    </row>
    <row r="32" spans="1:17" ht="39" customHeight="1" x14ac:dyDescent="0.2">
      <c r="B32" s="197"/>
      <c r="C32" s="65" t="s">
        <v>30</v>
      </c>
      <c r="D32" s="65" t="s">
        <v>29</v>
      </c>
      <c r="E32" s="217" t="s">
        <v>61</v>
      </c>
      <c r="F32" s="218"/>
      <c r="G32" s="80" t="s">
        <v>176</v>
      </c>
      <c r="H32" s="80" t="s">
        <v>177</v>
      </c>
      <c r="I32" s="260"/>
      <c r="J32" s="205" t="s">
        <v>178</v>
      </c>
      <c r="K32" s="206"/>
      <c r="L32" s="61" t="s">
        <v>179</v>
      </c>
      <c r="M32" s="61" t="s">
        <v>169</v>
      </c>
      <c r="N32" s="209" t="s">
        <v>170</v>
      </c>
      <c r="O32" s="210"/>
      <c r="P32" s="61" t="s">
        <v>180</v>
      </c>
      <c r="Q32" s="65" t="s">
        <v>171</v>
      </c>
    </row>
    <row r="33" spans="2:17" ht="99.75" customHeight="1" x14ac:dyDescent="0.2">
      <c r="B33" s="63" t="s">
        <v>13</v>
      </c>
      <c r="C33" s="73" t="s">
        <v>160</v>
      </c>
      <c r="D33" s="73" t="s">
        <v>37</v>
      </c>
      <c r="E33" s="81" t="s">
        <v>181</v>
      </c>
      <c r="F33" s="82" t="s">
        <v>69</v>
      </c>
      <c r="G33" s="81" t="s">
        <v>182</v>
      </c>
      <c r="H33" s="81" t="s">
        <v>183</v>
      </c>
      <c r="I33" s="261"/>
      <c r="J33" s="207" t="s">
        <v>184</v>
      </c>
      <c r="K33" s="208"/>
      <c r="L33" s="83" t="s">
        <v>185</v>
      </c>
      <c r="M33" s="74" t="s">
        <v>24</v>
      </c>
      <c r="N33" s="207" t="s">
        <v>173</v>
      </c>
      <c r="O33" s="208"/>
      <c r="P33" s="83" t="s">
        <v>67</v>
      </c>
      <c r="Q33" s="73" t="s">
        <v>186</v>
      </c>
    </row>
    <row r="34" spans="2:17" ht="39" customHeight="1" x14ac:dyDescent="0.2">
      <c r="B34" s="63" t="s">
        <v>1</v>
      </c>
      <c r="C34" s="65" t="s">
        <v>32</v>
      </c>
      <c r="D34" s="65" t="s">
        <v>32</v>
      </c>
      <c r="E34" s="80" t="s">
        <v>59</v>
      </c>
      <c r="F34" s="80" t="s">
        <v>59</v>
      </c>
      <c r="G34" s="80" t="s">
        <v>63</v>
      </c>
      <c r="H34" s="80" t="s">
        <v>63</v>
      </c>
      <c r="I34" s="84" t="s">
        <v>71</v>
      </c>
      <c r="J34" s="209" t="s">
        <v>26</v>
      </c>
      <c r="K34" s="210"/>
      <c r="L34" s="85" t="s">
        <v>80</v>
      </c>
      <c r="M34" s="61" t="s">
        <v>35</v>
      </c>
      <c r="N34" s="217" t="s">
        <v>141</v>
      </c>
      <c r="O34" s="218"/>
      <c r="P34" s="86" t="s">
        <v>68</v>
      </c>
      <c r="Q34" s="65" t="s">
        <v>187</v>
      </c>
    </row>
    <row r="35" spans="2:17" ht="20.149999999999999" customHeight="1" x14ac:dyDescent="0.2">
      <c r="B35" s="227" t="s">
        <v>34</v>
      </c>
      <c r="C35" s="285"/>
      <c r="D35" s="168"/>
      <c r="E35" s="169"/>
      <c r="F35" s="169"/>
      <c r="G35" s="87" t="str">
        <f>IF(AND(F35="Steam boiler",P35&lt;&gt;"",E35&lt;&gt;""),P35*24*$L$35*2257/10^6,
     IF(AND(F35="Hot water boiler",P35&lt;&gt;"",E35&lt;&gt;""),P35*24*$L$35*3.6/10^3,""))</f>
        <v/>
      </c>
      <c r="H35" s="222" t="str">
        <f>IF(AND(G35="",G36="",G37=""),"",SUM(G35:G37))</f>
        <v/>
      </c>
      <c r="I35" s="257" t="s">
        <v>71</v>
      </c>
      <c r="J35" s="233"/>
      <c r="K35" s="234"/>
      <c r="L35" s="282">
        <f>'MPS(input)'!E13</f>
        <v>0</v>
      </c>
      <c r="M35" s="231">
        <f>'MPS(calc_process)'!F16</f>
        <v>89</v>
      </c>
      <c r="N35" s="270"/>
      <c r="O35" s="271"/>
      <c r="P35" s="170"/>
      <c r="Q35" s="222" t="str">
        <f>IF(OR(C35="",D35=""),"",
     MIN(J35,H35)*(100/$M$35)*N35)</f>
        <v/>
      </c>
    </row>
    <row r="36" spans="2:17" ht="20.149999999999999" customHeight="1" x14ac:dyDescent="0.2">
      <c r="B36" s="227"/>
      <c r="C36" s="285"/>
      <c r="D36" s="168"/>
      <c r="E36" s="169"/>
      <c r="F36" s="169"/>
      <c r="G36" s="87" t="str">
        <f t="shared" ref="G36:G49" si="1">IF(AND(F36="Steam boiler",P36&lt;&gt;"",E36&lt;&gt;""),P36*24*$L$35*2257/10^6,
     IF(AND(F36="Hot water boiler",P36&lt;&gt;"",E36&lt;&gt;""),P36*24*$L$35*3.6/10^3,""))</f>
        <v/>
      </c>
      <c r="H36" s="225"/>
      <c r="I36" s="258"/>
      <c r="J36" s="235"/>
      <c r="K36" s="236"/>
      <c r="L36" s="283"/>
      <c r="M36" s="232"/>
      <c r="N36" s="272"/>
      <c r="O36" s="273"/>
      <c r="P36" s="170"/>
      <c r="Q36" s="225"/>
    </row>
    <row r="37" spans="2:17" ht="20.149999999999999" customHeight="1" x14ac:dyDescent="0.2">
      <c r="B37" s="227"/>
      <c r="C37" s="285"/>
      <c r="D37" s="168"/>
      <c r="E37" s="169"/>
      <c r="F37" s="169"/>
      <c r="G37" s="87" t="str">
        <f t="shared" si="1"/>
        <v/>
      </c>
      <c r="H37" s="226"/>
      <c r="I37" s="259"/>
      <c r="J37" s="237"/>
      <c r="K37" s="238"/>
      <c r="L37" s="283"/>
      <c r="M37" s="232"/>
      <c r="N37" s="274"/>
      <c r="O37" s="275"/>
      <c r="P37" s="92"/>
      <c r="Q37" s="226"/>
    </row>
    <row r="38" spans="2:17" ht="20.149999999999999" customHeight="1" x14ac:dyDescent="0.2">
      <c r="B38" s="227"/>
      <c r="C38" s="230"/>
      <c r="D38" s="90"/>
      <c r="E38" s="91"/>
      <c r="F38" s="91"/>
      <c r="G38" s="87" t="str">
        <f t="shared" si="1"/>
        <v/>
      </c>
      <c r="H38" s="222" t="str">
        <f t="shared" ref="H38" si="2">IF(AND(G38="",G39="",G40=""),"",SUM(G38:G40))</f>
        <v/>
      </c>
      <c r="I38" s="257" t="s">
        <v>71</v>
      </c>
      <c r="J38" s="239"/>
      <c r="K38" s="240"/>
      <c r="L38" s="283"/>
      <c r="M38" s="232"/>
      <c r="N38" s="276"/>
      <c r="O38" s="277"/>
      <c r="P38" s="92"/>
      <c r="Q38" s="222" t="str">
        <f>IF(OR(C38="",D38=""),"",
     MIN(J38,H38)*(100/$M$35)*N38)</f>
        <v/>
      </c>
    </row>
    <row r="39" spans="2:17" ht="20.149999999999999" customHeight="1" x14ac:dyDescent="0.2">
      <c r="B39" s="227"/>
      <c r="C39" s="230"/>
      <c r="D39" s="90"/>
      <c r="E39" s="91"/>
      <c r="F39" s="91"/>
      <c r="G39" s="87" t="str">
        <f t="shared" si="1"/>
        <v/>
      </c>
      <c r="H39" s="225"/>
      <c r="I39" s="258"/>
      <c r="J39" s="241"/>
      <c r="K39" s="242"/>
      <c r="L39" s="283"/>
      <c r="M39" s="232"/>
      <c r="N39" s="278"/>
      <c r="O39" s="279"/>
      <c r="P39" s="92"/>
      <c r="Q39" s="225"/>
    </row>
    <row r="40" spans="2:17" ht="20.149999999999999" customHeight="1" x14ac:dyDescent="0.2">
      <c r="B40" s="227"/>
      <c r="C40" s="230"/>
      <c r="D40" s="90"/>
      <c r="E40" s="91"/>
      <c r="F40" s="91"/>
      <c r="G40" s="87" t="str">
        <f t="shared" si="1"/>
        <v/>
      </c>
      <c r="H40" s="226"/>
      <c r="I40" s="259"/>
      <c r="J40" s="243"/>
      <c r="K40" s="244"/>
      <c r="L40" s="283"/>
      <c r="M40" s="232"/>
      <c r="N40" s="280"/>
      <c r="O40" s="281"/>
      <c r="P40" s="92"/>
      <c r="Q40" s="226"/>
    </row>
    <row r="41" spans="2:17" ht="20.149999999999999" customHeight="1" x14ac:dyDescent="0.2">
      <c r="B41" s="227"/>
      <c r="C41" s="230"/>
      <c r="D41" s="90"/>
      <c r="E41" s="91"/>
      <c r="F41" s="91"/>
      <c r="G41" s="87" t="str">
        <f t="shared" si="1"/>
        <v/>
      </c>
      <c r="H41" s="222" t="str">
        <f t="shared" ref="H41" si="3">IF(AND(G41="",G42="",G43=""),"",SUM(G41:G43))</f>
        <v/>
      </c>
      <c r="I41" s="257" t="s">
        <v>71</v>
      </c>
      <c r="J41" s="239"/>
      <c r="K41" s="240"/>
      <c r="L41" s="283"/>
      <c r="M41" s="232"/>
      <c r="N41" s="276"/>
      <c r="O41" s="277"/>
      <c r="P41" s="92"/>
      <c r="Q41" s="222" t="str">
        <f>IF(OR(C41="",D41=""),"",
     MIN(J41,H41)*(100/$M$35)*N41)</f>
        <v/>
      </c>
    </row>
    <row r="42" spans="2:17" ht="20.149999999999999" customHeight="1" x14ac:dyDescent="0.2">
      <c r="B42" s="227"/>
      <c r="C42" s="230"/>
      <c r="D42" s="90"/>
      <c r="E42" s="91"/>
      <c r="F42" s="91"/>
      <c r="G42" s="87" t="str">
        <f t="shared" si="1"/>
        <v/>
      </c>
      <c r="H42" s="225"/>
      <c r="I42" s="258"/>
      <c r="J42" s="241"/>
      <c r="K42" s="242"/>
      <c r="L42" s="283"/>
      <c r="M42" s="232"/>
      <c r="N42" s="278"/>
      <c r="O42" s="279"/>
      <c r="P42" s="92"/>
      <c r="Q42" s="225"/>
    </row>
    <row r="43" spans="2:17" ht="20.149999999999999" customHeight="1" x14ac:dyDescent="0.2">
      <c r="B43" s="227"/>
      <c r="C43" s="230"/>
      <c r="D43" s="90"/>
      <c r="E43" s="91"/>
      <c r="F43" s="91"/>
      <c r="G43" s="87" t="str">
        <f t="shared" si="1"/>
        <v/>
      </c>
      <c r="H43" s="226"/>
      <c r="I43" s="259"/>
      <c r="J43" s="243"/>
      <c r="K43" s="244"/>
      <c r="L43" s="283"/>
      <c r="M43" s="232"/>
      <c r="N43" s="280"/>
      <c r="O43" s="281"/>
      <c r="P43" s="92"/>
      <c r="Q43" s="226"/>
    </row>
    <row r="44" spans="2:17" ht="20.149999999999999" customHeight="1" x14ac:dyDescent="0.2">
      <c r="B44" s="227"/>
      <c r="C44" s="230"/>
      <c r="D44" s="90"/>
      <c r="E44" s="91"/>
      <c r="F44" s="91"/>
      <c r="G44" s="87" t="str">
        <f t="shared" si="1"/>
        <v/>
      </c>
      <c r="H44" s="222" t="str">
        <f t="shared" ref="H44" si="4">IF(AND(G44="",G45="",G46=""),"",SUM(G44:G46))</f>
        <v/>
      </c>
      <c r="I44" s="257" t="s">
        <v>71</v>
      </c>
      <c r="J44" s="239"/>
      <c r="K44" s="240"/>
      <c r="L44" s="283"/>
      <c r="M44" s="232"/>
      <c r="N44" s="276"/>
      <c r="O44" s="277"/>
      <c r="P44" s="92"/>
      <c r="Q44" s="222" t="str">
        <f>IF(OR(C44="",D44=""),"",
     MIN(J44,H44)*(100/$M$35)*N44)</f>
        <v/>
      </c>
    </row>
    <row r="45" spans="2:17" ht="20.149999999999999" customHeight="1" x14ac:dyDescent="0.2">
      <c r="B45" s="227"/>
      <c r="C45" s="230"/>
      <c r="D45" s="90"/>
      <c r="E45" s="91"/>
      <c r="F45" s="91"/>
      <c r="G45" s="87" t="str">
        <f t="shared" si="1"/>
        <v/>
      </c>
      <c r="H45" s="225"/>
      <c r="I45" s="258"/>
      <c r="J45" s="241"/>
      <c r="K45" s="242"/>
      <c r="L45" s="283"/>
      <c r="M45" s="232"/>
      <c r="N45" s="278"/>
      <c r="O45" s="279"/>
      <c r="P45" s="92"/>
      <c r="Q45" s="225"/>
    </row>
    <row r="46" spans="2:17" ht="20.149999999999999" customHeight="1" x14ac:dyDescent="0.2">
      <c r="B46" s="227"/>
      <c r="C46" s="230"/>
      <c r="D46" s="90"/>
      <c r="E46" s="91"/>
      <c r="F46" s="91"/>
      <c r="G46" s="87" t="str">
        <f t="shared" si="1"/>
        <v/>
      </c>
      <c r="H46" s="226"/>
      <c r="I46" s="259"/>
      <c r="J46" s="243"/>
      <c r="K46" s="244"/>
      <c r="L46" s="283"/>
      <c r="M46" s="232"/>
      <c r="N46" s="280"/>
      <c r="O46" s="281"/>
      <c r="P46" s="92"/>
      <c r="Q46" s="226"/>
    </row>
    <row r="47" spans="2:17" ht="20.149999999999999" customHeight="1" x14ac:dyDescent="0.2">
      <c r="B47" s="227"/>
      <c r="C47" s="230"/>
      <c r="D47" s="90"/>
      <c r="E47" s="91"/>
      <c r="F47" s="91"/>
      <c r="G47" s="87" t="str">
        <f t="shared" si="1"/>
        <v/>
      </c>
      <c r="H47" s="222" t="str">
        <f>IF(AND(G47="",G48="",G49=""),"",SUM(G47:G49))</f>
        <v/>
      </c>
      <c r="I47" s="257" t="s">
        <v>71</v>
      </c>
      <c r="J47" s="239"/>
      <c r="K47" s="240"/>
      <c r="L47" s="283"/>
      <c r="M47" s="232"/>
      <c r="N47" s="276"/>
      <c r="O47" s="277"/>
      <c r="P47" s="92"/>
      <c r="Q47" s="222" t="str">
        <f>IF(OR(C47="",D47=""),"",
     MIN(J47,H47)*(100/$M$35)*N47)</f>
        <v/>
      </c>
    </row>
    <row r="48" spans="2:17" ht="20.149999999999999" customHeight="1" x14ac:dyDescent="0.2">
      <c r="B48" s="227"/>
      <c r="C48" s="230"/>
      <c r="D48" s="90"/>
      <c r="E48" s="91"/>
      <c r="F48" s="91"/>
      <c r="G48" s="87" t="str">
        <f t="shared" si="1"/>
        <v/>
      </c>
      <c r="H48" s="225"/>
      <c r="I48" s="258"/>
      <c r="J48" s="241"/>
      <c r="K48" s="242"/>
      <c r="L48" s="283"/>
      <c r="M48" s="232"/>
      <c r="N48" s="278"/>
      <c r="O48" s="279"/>
      <c r="P48" s="92"/>
      <c r="Q48" s="225"/>
    </row>
    <row r="49" spans="1:17" ht="20.149999999999999" customHeight="1" thickBot="1" x14ac:dyDescent="0.25">
      <c r="B49" s="227"/>
      <c r="C49" s="230"/>
      <c r="D49" s="90"/>
      <c r="E49" s="91"/>
      <c r="F49" s="91"/>
      <c r="G49" s="87" t="str">
        <f t="shared" si="1"/>
        <v/>
      </c>
      <c r="H49" s="226"/>
      <c r="I49" s="259"/>
      <c r="J49" s="243"/>
      <c r="K49" s="244"/>
      <c r="L49" s="284"/>
      <c r="M49" s="232"/>
      <c r="N49" s="280"/>
      <c r="O49" s="281"/>
      <c r="P49" s="92"/>
      <c r="Q49" s="226"/>
    </row>
    <row r="50" spans="1:17" ht="39" customHeight="1" thickBot="1" x14ac:dyDescent="0.25">
      <c r="B50" s="76" t="s">
        <v>39</v>
      </c>
      <c r="C50" s="65" t="s">
        <v>32</v>
      </c>
      <c r="D50" s="65" t="s">
        <v>32</v>
      </c>
      <c r="E50" s="80" t="s">
        <v>70</v>
      </c>
      <c r="F50" s="80" t="s">
        <v>70</v>
      </c>
      <c r="G50" s="80" t="s">
        <v>70</v>
      </c>
      <c r="H50" s="80" t="s">
        <v>70</v>
      </c>
      <c r="I50" s="80" t="s">
        <v>70</v>
      </c>
      <c r="J50" s="217" t="s">
        <v>32</v>
      </c>
      <c r="K50" s="218"/>
      <c r="L50" s="88" t="s">
        <v>76</v>
      </c>
      <c r="M50" s="65" t="s">
        <v>32</v>
      </c>
      <c r="N50" s="219" t="s">
        <v>32</v>
      </c>
      <c r="O50" s="219"/>
      <c r="P50" s="65" t="s">
        <v>70</v>
      </c>
      <c r="Q50" s="77">
        <f>SUM(Q35:Q49)</f>
        <v>0</v>
      </c>
    </row>
    <row r="51" spans="1:17" ht="13.5" customHeight="1" x14ac:dyDescent="0.2"/>
    <row r="52" spans="1:17" x14ac:dyDescent="0.2">
      <c r="A52" s="71" t="s">
        <v>60</v>
      </c>
    </row>
    <row r="53" spans="1:17" ht="96" customHeight="1" x14ac:dyDescent="0.2">
      <c r="B53" s="197" t="s">
        <v>12</v>
      </c>
      <c r="C53" s="213" t="s">
        <v>31</v>
      </c>
      <c r="D53" s="214"/>
      <c r="E53" s="213" t="s">
        <v>188</v>
      </c>
      <c r="F53" s="214"/>
      <c r="G53" s="215" t="s">
        <v>189</v>
      </c>
      <c r="H53" s="216"/>
      <c r="I53" s="204" t="s">
        <v>36</v>
      </c>
      <c r="J53" s="204"/>
    </row>
    <row r="54" spans="1:17" ht="39" customHeight="1" x14ac:dyDescent="0.2">
      <c r="B54" s="197"/>
      <c r="C54" s="217" t="s">
        <v>29</v>
      </c>
      <c r="D54" s="218"/>
      <c r="E54" s="205" t="s">
        <v>190</v>
      </c>
      <c r="F54" s="206"/>
      <c r="G54" s="61" t="s">
        <v>191</v>
      </c>
      <c r="H54" s="61" t="s">
        <v>192</v>
      </c>
      <c r="I54" s="219" t="s">
        <v>193</v>
      </c>
      <c r="J54" s="219"/>
    </row>
    <row r="55" spans="1:17" ht="84.75" customHeight="1" x14ac:dyDescent="0.2">
      <c r="B55" s="63" t="s">
        <v>13</v>
      </c>
      <c r="C55" s="228" t="s">
        <v>37</v>
      </c>
      <c r="D55" s="229"/>
      <c r="E55" s="207" t="s">
        <v>194</v>
      </c>
      <c r="F55" s="208"/>
      <c r="G55" s="74" t="s">
        <v>195</v>
      </c>
      <c r="H55" s="74" t="s">
        <v>196</v>
      </c>
      <c r="I55" s="220" t="s">
        <v>197</v>
      </c>
      <c r="J55" s="220"/>
    </row>
    <row r="56" spans="1:17" ht="39" customHeight="1" x14ac:dyDescent="0.2">
      <c r="B56" s="63" t="s">
        <v>1</v>
      </c>
      <c r="C56" s="219" t="s">
        <v>32</v>
      </c>
      <c r="D56" s="219"/>
      <c r="E56" s="209" t="s">
        <v>198</v>
      </c>
      <c r="F56" s="210"/>
      <c r="G56" s="65" t="s">
        <v>199</v>
      </c>
      <c r="H56" s="65" t="s">
        <v>141</v>
      </c>
      <c r="I56" s="219" t="s">
        <v>165</v>
      </c>
      <c r="J56" s="219"/>
    </row>
    <row r="57" spans="1:17" ht="19.5" customHeight="1" x14ac:dyDescent="0.2">
      <c r="B57" s="227" t="s">
        <v>34</v>
      </c>
      <c r="C57" s="230">
        <v>1</v>
      </c>
      <c r="D57" s="230"/>
      <c r="E57" s="211">
        <v>8904075</v>
      </c>
      <c r="F57" s="212"/>
      <c r="G57" s="171">
        <v>36.4</v>
      </c>
      <c r="H57" s="168">
        <v>5.8299999999999998E-2</v>
      </c>
      <c r="I57" s="221">
        <f>IF(C57="","",(E57*G57*10^(-3)*H57))</f>
        <v>18895.515639000001</v>
      </c>
      <c r="J57" s="221"/>
    </row>
    <row r="58" spans="1:17" ht="20.149999999999999" customHeight="1" x14ac:dyDescent="0.2">
      <c r="B58" s="227"/>
      <c r="C58" s="230"/>
      <c r="D58" s="230"/>
      <c r="E58" s="211"/>
      <c r="F58" s="212"/>
      <c r="G58" s="93"/>
      <c r="H58" s="94"/>
      <c r="I58" s="221" t="str">
        <f t="shared" ref="I58:I61" si="5">IF(C58="","",(E58*G58*10^(-3)*H58))</f>
        <v/>
      </c>
      <c r="J58" s="221"/>
    </row>
    <row r="59" spans="1:17" ht="20.149999999999999" customHeight="1" x14ac:dyDescent="0.2">
      <c r="B59" s="227"/>
      <c r="C59" s="230"/>
      <c r="D59" s="230"/>
      <c r="E59" s="211"/>
      <c r="F59" s="212"/>
      <c r="G59" s="93"/>
      <c r="H59" s="94"/>
      <c r="I59" s="221" t="str">
        <f t="shared" si="5"/>
        <v/>
      </c>
      <c r="J59" s="221"/>
    </row>
    <row r="60" spans="1:17" ht="20.149999999999999" customHeight="1" x14ac:dyDescent="0.2">
      <c r="B60" s="227"/>
      <c r="C60" s="230"/>
      <c r="D60" s="230"/>
      <c r="E60" s="211"/>
      <c r="F60" s="212"/>
      <c r="G60" s="93"/>
      <c r="H60" s="94"/>
      <c r="I60" s="221" t="str">
        <f t="shared" si="5"/>
        <v/>
      </c>
      <c r="J60" s="221"/>
    </row>
    <row r="61" spans="1:17" ht="20.149999999999999" customHeight="1" thickBot="1" x14ac:dyDescent="0.25">
      <c r="B61" s="227"/>
      <c r="C61" s="230"/>
      <c r="D61" s="230"/>
      <c r="E61" s="211"/>
      <c r="F61" s="212"/>
      <c r="G61" s="93"/>
      <c r="H61" s="94"/>
      <c r="I61" s="222" t="str">
        <f t="shared" si="5"/>
        <v/>
      </c>
      <c r="J61" s="222"/>
    </row>
    <row r="62" spans="1:17" ht="39" customHeight="1" thickBot="1" x14ac:dyDescent="0.25">
      <c r="B62" s="76" t="s">
        <v>39</v>
      </c>
      <c r="C62" s="219" t="s">
        <v>40</v>
      </c>
      <c r="D62" s="219"/>
      <c r="E62" s="217" t="s">
        <v>42</v>
      </c>
      <c r="F62" s="218"/>
      <c r="G62" s="65" t="s">
        <v>40</v>
      </c>
      <c r="H62" s="80" t="s">
        <v>41</v>
      </c>
      <c r="I62" s="223">
        <f>SUM(I57:I61)</f>
        <v>18895.515639000001</v>
      </c>
      <c r="J62" s="224"/>
    </row>
  </sheetData>
  <sheetProtection algorithmName="SHA-512" hashValue="SHKVt5FQIroKEtc3UUMJr0VHa5+Ocp+68FOHlUIHucWCMNPZ/mvBvt9TK0ltWXCpYnnXktVSSoEHwuwUzia1hA==" saltValue="71RwfeWiWQo5unlmhRwfhQ==" spinCount="100000" sheet="1" objects="1" scenarios="1" formatCells="0" formatRows="0"/>
  <mergeCells count="128">
    <mergeCell ref="C35:C37"/>
    <mergeCell ref="C38:C40"/>
    <mergeCell ref="C41:C43"/>
    <mergeCell ref="C44:C46"/>
    <mergeCell ref="C47:C49"/>
    <mergeCell ref="H38:H40"/>
    <mergeCell ref="H41:H43"/>
    <mergeCell ref="H44:H46"/>
    <mergeCell ref="H47:H49"/>
    <mergeCell ref="H35:H37"/>
    <mergeCell ref="H21:I21"/>
    <mergeCell ref="N35:O37"/>
    <mergeCell ref="N38:O40"/>
    <mergeCell ref="N41:O43"/>
    <mergeCell ref="N44:O46"/>
    <mergeCell ref="N47:O49"/>
    <mergeCell ref="J50:K50"/>
    <mergeCell ref="N50:O50"/>
    <mergeCell ref="L35:L49"/>
    <mergeCell ref="N32:O32"/>
    <mergeCell ref="J33:K33"/>
    <mergeCell ref="N33:O33"/>
    <mergeCell ref="J34:K34"/>
    <mergeCell ref="N34:O34"/>
    <mergeCell ref="M31:P31"/>
    <mergeCell ref="B31:B32"/>
    <mergeCell ref="J32:K32"/>
    <mergeCell ref="G15:I15"/>
    <mergeCell ref="B22:B26"/>
    <mergeCell ref="B18:B19"/>
    <mergeCell ref="C18:D18"/>
    <mergeCell ref="E24:F24"/>
    <mergeCell ref="E25:F25"/>
    <mergeCell ref="E26:F26"/>
    <mergeCell ref="E15:F15"/>
    <mergeCell ref="E19:F19"/>
    <mergeCell ref="E20:F20"/>
    <mergeCell ref="E21:F21"/>
    <mergeCell ref="E22:F22"/>
    <mergeCell ref="E18:F18"/>
    <mergeCell ref="C31:F31"/>
    <mergeCell ref="E32:F32"/>
    <mergeCell ref="G31:H31"/>
    <mergeCell ref="J31:L31"/>
    <mergeCell ref="H25:I25"/>
    <mergeCell ref="H26:I26"/>
    <mergeCell ref="G18:I18"/>
    <mergeCell ref="H19:I19"/>
    <mergeCell ref="H20:I20"/>
    <mergeCell ref="E27:F27"/>
    <mergeCell ref="I35:I37"/>
    <mergeCell ref="I38:I40"/>
    <mergeCell ref="I41:I43"/>
    <mergeCell ref="I44:I46"/>
    <mergeCell ref="I47:I49"/>
    <mergeCell ref="I32:I33"/>
    <mergeCell ref="H27:I27"/>
    <mergeCell ref="G22:G26"/>
    <mergeCell ref="H22:I22"/>
    <mergeCell ref="H23:I23"/>
    <mergeCell ref="H24:I24"/>
    <mergeCell ref="E23:F23"/>
    <mergeCell ref="G6:I6"/>
    <mergeCell ref="G7:I7"/>
    <mergeCell ref="G8:I8"/>
    <mergeCell ref="G9:I9"/>
    <mergeCell ref="G10:I10"/>
    <mergeCell ref="G11:I11"/>
    <mergeCell ref="G12:I12"/>
    <mergeCell ref="G13:I13"/>
    <mergeCell ref="G14:I14"/>
    <mergeCell ref="B6:B7"/>
    <mergeCell ref="B10:B14"/>
    <mergeCell ref="C6:D6"/>
    <mergeCell ref="E6:F6"/>
    <mergeCell ref="E7:F7"/>
    <mergeCell ref="E8:F8"/>
    <mergeCell ref="E9:F9"/>
    <mergeCell ref="E10:F10"/>
    <mergeCell ref="E11:F11"/>
    <mergeCell ref="E12:F12"/>
    <mergeCell ref="E13:F13"/>
    <mergeCell ref="E14:F14"/>
    <mergeCell ref="Q35:Q37"/>
    <mergeCell ref="Q38:Q40"/>
    <mergeCell ref="Q41:Q43"/>
    <mergeCell ref="Q44:Q46"/>
    <mergeCell ref="Q47:Q49"/>
    <mergeCell ref="C62:D62"/>
    <mergeCell ref="C53:D53"/>
    <mergeCell ref="C54:D54"/>
    <mergeCell ref="B57:B61"/>
    <mergeCell ref="C55:D55"/>
    <mergeCell ref="C56:D56"/>
    <mergeCell ref="C57:D57"/>
    <mergeCell ref="C58:D58"/>
    <mergeCell ref="C59:D59"/>
    <mergeCell ref="C60:D60"/>
    <mergeCell ref="C61:D61"/>
    <mergeCell ref="B53:B54"/>
    <mergeCell ref="B35:B49"/>
    <mergeCell ref="M35:M49"/>
    <mergeCell ref="J35:K37"/>
    <mergeCell ref="J38:K40"/>
    <mergeCell ref="J41:K43"/>
    <mergeCell ref="J44:K46"/>
    <mergeCell ref="J47:K49"/>
    <mergeCell ref="E62:F62"/>
    <mergeCell ref="I54:J54"/>
    <mergeCell ref="I55:J55"/>
    <mergeCell ref="I56:J56"/>
    <mergeCell ref="I57:J57"/>
    <mergeCell ref="I58:J58"/>
    <mergeCell ref="I59:J59"/>
    <mergeCell ref="I60:J60"/>
    <mergeCell ref="I61:J61"/>
    <mergeCell ref="I62:J62"/>
    <mergeCell ref="I53:J53"/>
    <mergeCell ref="E54:F54"/>
    <mergeCell ref="E55:F55"/>
    <mergeCell ref="E56:F56"/>
    <mergeCell ref="E57:F57"/>
    <mergeCell ref="E58:F58"/>
    <mergeCell ref="E59:F59"/>
    <mergeCell ref="E60:F60"/>
    <mergeCell ref="E61:F61"/>
    <mergeCell ref="E53:F53"/>
    <mergeCell ref="G53:H53"/>
  </mergeCells>
  <phoneticPr fontId="10"/>
  <dataValidations count="2">
    <dataValidation type="list" allowBlank="1" showInputMessage="1" showErrorMessage="1" sqref="F35:F49">
      <formula1>"Steam boiler, Hot water boiler"</formula1>
    </dataValidation>
    <dataValidation type="list" allowBlank="1" showInputMessage="1" showErrorMessage="1" sqref="C30">
      <formula1>"Yes,No"</formula1>
    </dataValidation>
  </dataValidations>
  <pageMargins left="0.70866141732283472" right="0.70866141732283472" top="0.74803149606299213" bottom="0.74803149606299213" header="0.31496062992125984" footer="0.31496062992125984"/>
  <pageSetup paperSize="9" scale="2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7"/>
  <sheetViews>
    <sheetView showGridLines="0" view="pageBreakPreview" zoomScale="80" zoomScaleNormal="100" zoomScaleSheetLayoutView="80" workbookViewId="0"/>
  </sheetViews>
  <sheetFormatPr defaultColWidth="9" defaultRowHeight="14" x14ac:dyDescent="0.2"/>
  <cols>
    <col min="1" max="4" width="3.6328125" style="1" customWidth="1"/>
    <col min="5" max="5" width="29.26953125" style="1" customWidth="1"/>
    <col min="6" max="6" width="8.6328125" style="1" customWidth="1"/>
    <col min="7" max="7" width="12.6328125" style="1" customWidth="1"/>
    <col min="8" max="8" width="20.6328125" style="1" customWidth="1"/>
    <col min="9" max="9" width="12.6328125" style="7" customWidth="1"/>
    <col min="10" max="10" width="12.6328125" style="1" customWidth="1"/>
    <col min="11" max="16384" width="9" style="1"/>
  </cols>
  <sheetData>
    <row r="1" spans="1:10" ht="18" customHeight="1" x14ac:dyDescent="0.2">
      <c r="I1" s="1"/>
      <c r="J1" s="12" t="str">
        <f>'MPS(input)'!K1</f>
        <v>Monitoring Spreadsheet: JCM_ID_AM016_ver01.0</v>
      </c>
    </row>
    <row r="2" spans="1:10" ht="18" customHeight="1" x14ac:dyDescent="0.2">
      <c r="I2" s="1"/>
      <c r="J2" s="12" t="str">
        <f>'MPS(input)'!K2</f>
        <v>Reference Number: ID019</v>
      </c>
    </row>
    <row r="3" spans="1:10" ht="27.75" customHeight="1" x14ac:dyDescent="0.2">
      <c r="A3" s="288" t="s">
        <v>202</v>
      </c>
      <c r="B3" s="288"/>
      <c r="C3" s="288"/>
      <c r="D3" s="288"/>
      <c r="E3" s="288"/>
      <c r="F3" s="288"/>
      <c r="G3" s="288"/>
      <c r="H3" s="288"/>
      <c r="I3" s="288"/>
      <c r="J3" s="288"/>
    </row>
    <row r="4" spans="1:10" ht="11.25" customHeight="1" x14ac:dyDescent="0.2">
      <c r="I4" s="1"/>
      <c r="J4" s="7"/>
    </row>
    <row r="5" spans="1:10" ht="18.75" customHeight="1" thickBot="1" x14ac:dyDescent="0.25">
      <c r="A5" s="27" t="s">
        <v>2</v>
      </c>
      <c r="B5" s="32"/>
      <c r="C5" s="33"/>
      <c r="D5" s="33"/>
      <c r="E5" s="34"/>
      <c r="F5" s="35"/>
      <c r="G5" s="24" t="s">
        <v>3</v>
      </c>
      <c r="H5" s="48" t="s">
        <v>0</v>
      </c>
      <c r="I5" s="24" t="s">
        <v>1</v>
      </c>
      <c r="J5" s="25" t="s">
        <v>4</v>
      </c>
    </row>
    <row r="6" spans="1:10" ht="18.75" customHeight="1" thickBot="1" x14ac:dyDescent="0.25">
      <c r="A6" s="28"/>
      <c r="B6" s="36" t="s">
        <v>203</v>
      </c>
      <c r="C6" s="37"/>
      <c r="D6" s="37"/>
      <c r="E6" s="37"/>
      <c r="F6" s="38"/>
      <c r="G6" s="46" t="s">
        <v>154</v>
      </c>
      <c r="H6" s="52">
        <f>H8-H13</f>
        <v>21793.72502392135</v>
      </c>
      <c r="I6" s="47" t="s">
        <v>204</v>
      </c>
      <c r="J6" s="26" t="s">
        <v>205</v>
      </c>
    </row>
    <row r="7" spans="1:10" ht="18.75" customHeight="1" thickBot="1" x14ac:dyDescent="0.25">
      <c r="A7" s="27" t="s">
        <v>46</v>
      </c>
      <c r="B7" s="39"/>
      <c r="C7" s="33"/>
      <c r="D7" s="40"/>
      <c r="E7" s="40"/>
      <c r="F7" s="41"/>
      <c r="G7" s="24"/>
      <c r="H7" s="49"/>
      <c r="I7" s="22"/>
      <c r="J7" s="24"/>
    </row>
    <row r="8" spans="1:10" ht="18.75" customHeight="1" thickBot="1" x14ac:dyDescent="0.25">
      <c r="A8" s="29"/>
      <c r="B8" s="42" t="s">
        <v>206</v>
      </c>
      <c r="C8" s="37"/>
      <c r="D8" s="37"/>
      <c r="E8" s="37"/>
      <c r="F8" s="38"/>
      <c r="G8" s="46" t="s">
        <v>153</v>
      </c>
      <c r="H8" s="53">
        <f>SUM(H9:H10)</f>
        <v>40689.240662921351</v>
      </c>
      <c r="I8" s="47" t="s">
        <v>204</v>
      </c>
      <c r="J8" s="50" t="s">
        <v>207</v>
      </c>
    </row>
    <row r="9" spans="1:10" ht="37.5" customHeight="1" x14ac:dyDescent="0.2">
      <c r="A9" s="29"/>
      <c r="B9" s="30"/>
      <c r="C9" s="289" t="s">
        <v>84</v>
      </c>
      <c r="D9" s="290"/>
      <c r="E9" s="290"/>
      <c r="F9" s="291"/>
      <c r="G9" s="50" t="s">
        <v>153</v>
      </c>
      <c r="H9" s="54">
        <f>'MPS(input_separate)'!J15</f>
        <v>36976.951000000001</v>
      </c>
      <c r="I9" s="50" t="s">
        <v>204</v>
      </c>
      <c r="J9" s="50" t="s">
        <v>208</v>
      </c>
    </row>
    <row r="10" spans="1:10" ht="18.75" customHeight="1" x14ac:dyDescent="0.2">
      <c r="A10" s="29"/>
      <c r="B10" s="30"/>
      <c r="C10" s="289" t="s">
        <v>85</v>
      </c>
      <c r="D10" s="290"/>
      <c r="E10" s="290"/>
      <c r="F10" s="291"/>
      <c r="G10" s="287" t="s">
        <v>154</v>
      </c>
      <c r="H10" s="292">
        <f>IF('MPS(input_separate)'!C30="No",'MPS(input_separate)'!J27,
IF('MPS(input_separate)'!C30="Yes",'MPS(input_separate)'!Q50,""))</f>
        <v>3712.2896629213487</v>
      </c>
      <c r="I10" s="287" t="s">
        <v>204</v>
      </c>
      <c r="J10" s="287" t="s">
        <v>209</v>
      </c>
    </row>
    <row r="11" spans="1:10" ht="18.75" customHeight="1" x14ac:dyDescent="0.2">
      <c r="A11" s="28"/>
      <c r="B11" s="31"/>
      <c r="C11" s="289" t="str">
        <f>"("&amp;IF('MPS(input_separate)'!C30="Yes","Option 2", IF('MPS(input_separate)'!C30="No","Option 1",""))&amp;" is selected)"</f>
        <v>(Option 1 is selected)</v>
      </c>
      <c r="D11" s="290"/>
      <c r="E11" s="290"/>
      <c r="F11" s="51"/>
      <c r="G11" s="287"/>
      <c r="H11" s="292"/>
      <c r="I11" s="287"/>
      <c r="J11" s="287"/>
    </row>
    <row r="12" spans="1:10" ht="18.75" customHeight="1" thickBot="1" x14ac:dyDescent="0.25">
      <c r="A12" s="27" t="s">
        <v>47</v>
      </c>
      <c r="B12" s="23"/>
      <c r="C12" s="23"/>
      <c r="D12" s="23"/>
      <c r="E12" s="22"/>
      <c r="F12" s="22"/>
      <c r="G12" s="24"/>
      <c r="H12" s="27"/>
      <c r="I12" s="22"/>
      <c r="J12" s="24"/>
    </row>
    <row r="13" spans="1:10" ht="18.75" customHeight="1" thickBot="1" x14ac:dyDescent="0.25">
      <c r="A13" s="28"/>
      <c r="B13" s="43" t="s">
        <v>48</v>
      </c>
      <c r="C13" s="44"/>
      <c r="D13" s="44"/>
      <c r="E13" s="44"/>
      <c r="F13" s="45"/>
      <c r="G13" s="46" t="s">
        <v>153</v>
      </c>
      <c r="H13" s="53">
        <f>'MPS(input_separate)'!I62</f>
        <v>18895.515639000001</v>
      </c>
      <c r="I13" s="47" t="s">
        <v>204</v>
      </c>
      <c r="J13" s="50" t="s">
        <v>210</v>
      </c>
    </row>
    <row r="14" spans="1:10" x14ac:dyDescent="0.2">
      <c r="A14" s="2"/>
      <c r="B14" s="2"/>
      <c r="C14" s="2"/>
      <c r="D14" s="2"/>
      <c r="E14" s="2"/>
      <c r="F14" s="9"/>
      <c r="G14" s="8"/>
      <c r="H14" s="8"/>
      <c r="I14" s="3"/>
    </row>
    <row r="15" spans="1:10" ht="21.75" customHeight="1" x14ac:dyDescent="0.2">
      <c r="B15" s="1" t="s">
        <v>51</v>
      </c>
      <c r="E15" s="2"/>
      <c r="F15" s="5"/>
    </row>
    <row r="16" spans="1:10" ht="21.75" customHeight="1" x14ac:dyDescent="0.2">
      <c r="B16" s="286" t="s">
        <v>211</v>
      </c>
      <c r="C16" s="286"/>
      <c r="D16" s="286" t="s">
        <v>50</v>
      </c>
      <c r="E16" s="286"/>
      <c r="F16" s="55">
        <v>89</v>
      </c>
      <c r="G16" s="21" t="s">
        <v>52</v>
      </c>
      <c r="H16" s="3"/>
    </row>
    <row r="17" spans="5:8" s="7" customFormat="1" x14ac:dyDescent="0.2">
      <c r="E17" s="2"/>
      <c r="F17" s="2"/>
      <c r="G17" s="2"/>
      <c r="H17" s="2"/>
    </row>
  </sheetData>
  <sheetProtection algorithmName="SHA-512" hashValue="loxQNGQ2NemWz9ISTO3yaiYlm/i6NGna7OVxw7L7OXy85TScbzEGax/i4jbBXJgbBqS4/KZhk19G6DxIisLK+A==" saltValue="MqMiMwUJ9/wQVIStUHdUQg==" spinCount="100000" sheet="1" objects="1" scenarios="1"/>
  <mergeCells count="10">
    <mergeCell ref="B16:C16"/>
    <mergeCell ref="D16:E16"/>
    <mergeCell ref="J10:J11"/>
    <mergeCell ref="A3:J3"/>
    <mergeCell ref="C9:F9"/>
    <mergeCell ref="C10:F10"/>
    <mergeCell ref="G10:G11"/>
    <mergeCell ref="H10:H11"/>
    <mergeCell ref="I10:I11"/>
    <mergeCell ref="C11:E11"/>
  </mergeCells>
  <phoneticPr fontId="2"/>
  <pageMargins left="0.70866141732283472" right="0.70866141732283472" top="0.74803149606299213" bottom="0.74803149606299213" header="0.31496062992125984" footer="0.31496062992125984"/>
  <pageSetup paperSize="9" scale="79"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election activeCell="G6" sqref="G6"/>
    </sheetView>
  </sheetViews>
  <sheetFormatPr defaultRowHeight="13" x14ac:dyDescent="0.2"/>
  <cols>
    <col min="1" max="1" width="3.6328125" style="108" customWidth="1"/>
    <col min="2" max="2" width="36.36328125" style="108" customWidth="1"/>
    <col min="3" max="3" width="49.08984375" style="108" customWidth="1"/>
    <col min="4" max="256" width="9" style="108"/>
    <col min="257" max="257" width="3.6328125" style="108" customWidth="1"/>
    <col min="258" max="258" width="36.36328125" style="108" customWidth="1"/>
    <col min="259" max="259" width="49.08984375" style="108" customWidth="1"/>
    <col min="260" max="512" width="9" style="108"/>
    <col min="513" max="513" width="3.6328125" style="108" customWidth="1"/>
    <col min="514" max="514" width="36.36328125" style="108" customWidth="1"/>
    <col min="515" max="515" width="49.08984375" style="108" customWidth="1"/>
    <col min="516" max="768" width="9" style="108"/>
    <col min="769" max="769" width="3.6328125" style="108" customWidth="1"/>
    <col min="770" max="770" width="36.36328125" style="108" customWidth="1"/>
    <col min="771" max="771" width="49.08984375" style="108" customWidth="1"/>
    <col min="772" max="1024" width="9" style="108"/>
    <col min="1025" max="1025" width="3.6328125" style="108" customWidth="1"/>
    <col min="1026" max="1026" width="36.36328125" style="108" customWidth="1"/>
    <col min="1027" max="1027" width="49.08984375" style="108" customWidth="1"/>
    <col min="1028" max="1280" width="9" style="108"/>
    <col min="1281" max="1281" width="3.6328125" style="108" customWidth="1"/>
    <col min="1282" max="1282" width="36.36328125" style="108" customWidth="1"/>
    <col min="1283" max="1283" width="49.08984375" style="108" customWidth="1"/>
    <col min="1284" max="1536" width="9" style="108"/>
    <col min="1537" max="1537" width="3.6328125" style="108" customWidth="1"/>
    <col min="1538" max="1538" width="36.36328125" style="108" customWidth="1"/>
    <col min="1539" max="1539" width="49.08984375" style="108" customWidth="1"/>
    <col min="1540" max="1792" width="9" style="108"/>
    <col min="1793" max="1793" width="3.6328125" style="108" customWidth="1"/>
    <col min="1794" max="1794" width="36.36328125" style="108" customWidth="1"/>
    <col min="1795" max="1795" width="49.08984375" style="108" customWidth="1"/>
    <col min="1796" max="2048" width="9" style="108"/>
    <col min="2049" max="2049" width="3.6328125" style="108" customWidth="1"/>
    <col min="2050" max="2050" width="36.36328125" style="108" customWidth="1"/>
    <col min="2051" max="2051" width="49.08984375" style="108" customWidth="1"/>
    <col min="2052" max="2304" width="9" style="108"/>
    <col min="2305" max="2305" width="3.6328125" style="108" customWidth="1"/>
    <col min="2306" max="2306" width="36.36328125" style="108" customWidth="1"/>
    <col min="2307" max="2307" width="49.08984375" style="108" customWidth="1"/>
    <col min="2308" max="2560" width="9" style="108"/>
    <col min="2561" max="2561" width="3.6328125" style="108" customWidth="1"/>
    <col min="2562" max="2562" width="36.36328125" style="108" customWidth="1"/>
    <col min="2563" max="2563" width="49.08984375" style="108" customWidth="1"/>
    <col min="2564" max="2816" width="9" style="108"/>
    <col min="2817" max="2817" width="3.6328125" style="108" customWidth="1"/>
    <col min="2818" max="2818" width="36.36328125" style="108" customWidth="1"/>
    <col min="2819" max="2819" width="49.08984375" style="108" customWidth="1"/>
    <col min="2820" max="3072" width="9" style="108"/>
    <col min="3073" max="3073" width="3.6328125" style="108" customWidth="1"/>
    <col min="3074" max="3074" width="36.36328125" style="108" customWidth="1"/>
    <col min="3075" max="3075" width="49.08984375" style="108" customWidth="1"/>
    <col min="3076" max="3328" width="9" style="108"/>
    <col min="3329" max="3329" width="3.6328125" style="108" customWidth="1"/>
    <col min="3330" max="3330" width="36.36328125" style="108" customWidth="1"/>
    <col min="3331" max="3331" width="49.08984375" style="108" customWidth="1"/>
    <col min="3332" max="3584" width="9" style="108"/>
    <col min="3585" max="3585" width="3.6328125" style="108" customWidth="1"/>
    <col min="3586" max="3586" width="36.36328125" style="108" customWidth="1"/>
    <col min="3587" max="3587" width="49.08984375" style="108" customWidth="1"/>
    <col min="3588" max="3840" width="9" style="108"/>
    <col min="3841" max="3841" width="3.6328125" style="108" customWidth="1"/>
    <col min="3842" max="3842" width="36.36328125" style="108" customWidth="1"/>
    <col min="3843" max="3843" width="49.08984375" style="108" customWidth="1"/>
    <col min="3844" max="4096" width="9" style="108"/>
    <col min="4097" max="4097" width="3.6328125" style="108" customWidth="1"/>
    <col min="4098" max="4098" width="36.36328125" style="108" customWidth="1"/>
    <col min="4099" max="4099" width="49.08984375" style="108" customWidth="1"/>
    <col min="4100" max="4352" width="9" style="108"/>
    <col min="4353" max="4353" width="3.6328125" style="108" customWidth="1"/>
    <col min="4354" max="4354" width="36.36328125" style="108" customWidth="1"/>
    <col min="4355" max="4355" width="49.08984375" style="108" customWidth="1"/>
    <col min="4356" max="4608" width="9" style="108"/>
    <col min="4609" max="4609" width="3.6328125" style="108" customWidth="1"/>
    <col min="4610" max="4610" width="36.36328125" style="108" customWidth="1"/>
    <col min="4611" max="4611" width="49.08984375" style="108" customWidth="1"/>
    <col min="4612" max="4864" width="9" style="108"/>
    <col min="4865" max="4865" width="3.6328125" style="108" customWidth="1"/>
    <col min="4866" max="4866" width="36.36328125" style="108" customWidth="1"/>
    <col min="4867" max="4867" width="49.08984375" style="108" customWidth="1"/>
    <col min="4868" max="5120" width="9" style="108"/>
    <col min="5121" max="5121" width="3.6328125" style="108" customWidth="1"/>
    <col min="5122" max="5122" width="36.36328125" style="108" customWidth="1"/>
    <col min="5123" max="5123" width="49.08984375" style="108" customWidth="1"/>
    <col min="5124" max="5376" width="9" style="108"/>
    <col min="5377" max="5377" width="3.6328125" style="108" customWidth="1"/>
    <col min="5378" max="5378" width="36.36328125" style="108" customWidth="1"/>
    <col min="5379" max="5379" width="49.08984375" style="108" customWidth="1"/>
    <col min="5380" max="5632" width="9" style="108"/>
    <col min="5633" max="5633" width="3.6328125" style="108" customWidth="1"/>
    <col min="5634" max="5634" width="36.36328125" style="108" customWidth="1"/>
    <col min="5635" max="5635" width="49.08984375" style="108" customWidth="1"/>
    <col min="5636" max="5888" width="9" style="108"/>
    <col min="5889" max="5889" width="3.6328125" style="108" customWidth="1"/>
    <col min="5890" max="5890" width="36.36328125" style="108" customWidth="1"/>
    <col min="5891" max="5891" width="49.08984375" style="108" customWidth="1"/>
    <col min="5892" max="6144" width="9" style="108"/>
    <col min="6145" max="6145" width="3.6328125" style="108" customWidth="1"/>
    <col min="6146" max="6146" width="36.36328125" style="108" customWidth="1"/>
    <col min="6147" max="6147" width="49.08984375" style="108" customWidth="1"/>
    <col min="6148" max="6400" width="9" style="108"/>
    <col min="6401" max="6401" width="3.6328125" style="108" customWidth="1"/>
    <col min="6402" max="6402" width="36.36328125" style="108" customWidth="1"/>
    <col min="6403" max="6403" width="49.08984375" style="108" customWidth="1"/>
    <col min="6404" max="6656" width="9" style="108"/>
    <col min="6657" max="6657" width="3.6328125" style="108" customWidth="1"/>
    <col min="6658" max="6658" width="36.36328125" style="108" customWidth="1"/>
    <col min="6659" max="6659" width="49.08984375" style="108" customWidth="1"/>
    <col min="6660" max="6912" width="9" style="108"/>
    <col min="6913" max="6913" width="3.6328125" style="108" customWidth="1"/>
    <col min="6914" max="6914" width="36.36328125" style="108" customWidth="1"/>
    <col min="6915" max="6915" width="49.08984375" style="108" customWidth="1"/>
    <col min="6916" max="7168" width="9" style="108"/>
    <col min="7169" max="7169" width="3.6328125" style="108" customWidth="1"/>
    <col min="7170" max="7170" width="36.36328125" style="108" customWidth="1"/>
    <col min="7171" max="7171" width="49.08984375" style="108" customWidth="1"/>
    <col min="7172" max="7424" width="9" style="108"/>
    <col min="7425" max="7425" width="3.6328125" style="108" customWidth="1"/>
    <col min="7426" max="7426" width="36.36328125" style="108" customWidth="1"/>
    <col min="7427" max="7427" width="49.08984375" style="108" customWidth="1"/>
    <col min="7428" max="7680" width="9" style="108"/>
    <col min="7681" max="7681" width="3.6328125" style="108" customWidth="1"/>
    <col min="7682" max="7682" width="36.36328125" style="108" customWidth="1"/>
    <col min="7683" max="7683" width="49.08984375" style="108" customWidth="1"/>
    <col min="7684" max="7936" width="9" style="108"/>
    <col min="7937" max="7937" width="3.6328125" style="108" customWidth="1"/>
    <col min="7938" max="7938" width="36.36328125" style="108" customWidth="1"/>
    <col min="7939" max="7939" width="49.08984375" style="108" customWidth="1"/>
    <col min="7940" max="8192" width="9" style="108"/>
    <col min="8193" max="8193" width="3.6328125" style="108" customWidth="1"/>
    <col min="8194" max="8194" width="36.36328125" style="108" customWidth="1"/>
    <col min="8195" max="8195" width="49.08984375" style="108" customWidth="1"/>
    <col min="8196" max="8448" width="9" style="108"/>
    <col min="8449" max="8449" width="3.6328125" style="108" customWidth="1"/>
    <col min="8450" max="8450" width="36.36328125" style="108" customWidth="1"/>
    <col min="8451" max="8451" width="49.08984375" style="108" customWidth="1"/>
    <col min="8452" max="8704" width="9" style="108"/>
    <col min="8705" max="8705" width="3.6328125" style="108" customWidth="1"/>
    <col min="8706" max="8706" width="36.36328125" style="108" customWidth="1"/>
    <col min="8707" max="8707" width="49.08984375" style="108" customWidth="1"/>
    <col min="8708" max="8960" width="9" style="108"/>
    <col min="8961" max="8961" width="3.6328125" style="108" customWidth="1"/>
    <col min="8962" max="8962" width="36.36328125" style="108" customWidth="1"/>
    <col min="8963" max="8963" width="49.08984375" style="108" customWidth="1"/>
    <col min="8964" max="9216" width="9" style="108"/>
    <col min="9217" max="9217" width="3.6328125" style="108" customWidth="1"/>
    <col min="9218" max="9218" width="36.36328125" style="108" customWidth="1"/>
    <col min="9219" max="9219" width="49.08984375" style="108" customWidth="1"/>
    <col min="9220" max="9472" width="9" style="108"/>
    <col min="9473" max="9473" width="3.6328125" style="108" customWidth="1"/>
    <col min="9474" max="9474" width="36.36328125" style="108" customWidth="1"/>
    <col min="9475" max="9475" width="49.08984375" style="108" customWidth="1"/>
    <col min="9476" max="9728" width="9" style="108"/>
    <col min="9729" max="9729" width="3.6328125" style="108" customWidth="1"/>
    <col min="9730" max="9730" width="36.36328125" style="108" customWidth="1"/>
    <col min="9731" max="9731" width="49.08984375" style="108" customWidth="1"/>
    <col min="9732" max="9984" width="9" style="108"/>
    <col min="9985" max="9985" width="3.6328125" style="108" customWidth="1"/>
    <col min="9986" max="9986" width="36.36328125" style="108" customWidth="1"/>
    <col min="9987" max="9987" width="49.08984375" style="108" customWidth="1"/>
    <col min="9988" max="10240" width="9" style="108"/>
    <col min="10241" max="10241" width="3.6328125" style="108" customWidth="1"/>
    <col min="10242" max="10242" width="36.36328125" style="108" customWidth="1"/>
    <col min="10243" max="10243" width="49.08984375" style="108" customWidth="1"/>
    <col min="10244" max="10496" width="9" style="108"/>
    <col min="10497" max="10497" width="3.6328125" style="108" customWidth="1"/>
    <col min="10498" max="10498" width="36.36328125" style="108" customWidth="1"/>
    <col min="10499" max="10499" width="49.08984375" style="108" customWidth="1"/>
    <col min="10500" max="10752" width="9" style="108"/>
    <col min="10753" max="10753" width="3.6328125" style="108" customWidth="1"/>
    <col min="10754" max="10754" width="36.36328125" style="108" customWidth="1"/>
    <col min="10755" max="10755" width="49.08984375" style="108" customWidth="1"/>
    <col min="10756" max="11008" width="9" style="108"/>
    <col min="11009" max="11009" width="3.6328125" style="108" customWidth="1"/>
    <col min="11010" max="11010" width="36.36328125" style="108" customWidth="1"/>
    <col min="11011" max="11011" width="49.08984375" style="108" customWidth="1"/>
    <col min="11012" max="11264" width="9" style="108"/>
    <col min="11265" max="11265" width="3.6328125" style="108" customWidth="1"/>
    <col min="11266" max="11266" width="36.36328125" style="108" customWidth="1"/>
    <col min="11267" max="11267" width="49.08984375" style="108" customWidth="1"/>
    <col min="11268" max="11520" width="9" style="108"/>
    <col min="11521" max="11521" width="3.6328125" style="108" customWidth="1"/>
    <col min="11522" max="11522" width="36.36328125" style="108" customWidth="1"/>
    <col min="11523" max="11523" width="49.08984375" style="108" customWidth="1"/>
    <col min="11524" max="11776" width="9" style="108"/>
    <col min="11777" max="11777" width="3.6328125" style="108" customWidth="1"/>
    <col min="11778" max="11778" width="36.36328125" style="108" customWidth="1"/>
    <col min="11779" max="11779" width="49.08984375" style="108" customWidth="1"/>
    <col min="11780" max="12032" width="9" style="108"/>
    <col min="12033" max="12033" width="3.6328125" style="108" customWidth="1"/>
    <col min="12034" max="12034" width="36.36328125" style="108" customWidth="1"/>
    <col min="12035" max="12035" width="49.08984375" style="108" customWidth="1"/>
    <col min="12036" max="12288" width="9" style="108"/>
    <col min="12289" max="12289" width="3.6328125" style="108" customWidth="1"/>
    <col min="12290" max="12290" width="36.36328125" style="108" customWidth="1"/>
    <col min="12291" max="12291" width="49.08984375" style="108" customWidth="1"/>
    <col min="12292" max="12544" width="9" style="108"/>
    <col min="12545" max="12545" width="3.6328125" style="108" customWidth="1"/>
    <col min="12546" max="12546" width="36.36328125" style="108" customWidth="1"/>
    <col min="12547" max="12547" width="49.08984375" style="108" customWidth="1"/>
    <col min="12548" max="12800" width="9" style="108"/>
    <col min="12801" max="12801" width="3.6328125" style="108" customWidth="1"/>
    <col min="12802" max="12802" width="36.36328125" style="108" customWidth="1"/>
    <col min="12803" max="12803" width="49.08984375" style="108" customWidth="1"/>
    <col min="12804" max="13056" width="9" style="108"/>
    <col min="13057" max="13057" width="3.6328125" style="108" customWidth="1"/>
    <col min="13058" max="13058" width="36.36328125" style="108" customWidth="1"/>
    <col min="13059" max="13059" width="49.08984375" style="108" customWidth="1"/>
    <col min="13060" max="13312" width="9" style="108"/>
    <col min="13313" max="13313" width="3.6328125" style="108" customWidth="1"/>
    <col min="13314" max="13314" width="36.36328125" style="108" customWidth="1"/>
    <col min="13315" max="13315" width="49.08984375" style="108" customWidth="1"/>
    <col min="13316" max="13568" width="9" style="108"/>
    <col min="13569" max="13569" width="3.6328125" style="108" customWidth="1"/>
    <col min="13570" max="13570" width="36.36328125" style="108" customWidth="1"/>
    <col min="13571" max="13571" width="49.08984375" style="108" customWidth="1"/>
    <col min="13572" max="13824" width="9" style="108"/>
    <col min="13825" max="13825" width="3.6328125" style="108" customWidth="1"/>
    <col min="13826" max="13826" width="36.36328125" style="108" customWidth="1"/>
    <col min="13827" max="13827" width="49.08984375" style="108" customWidth="1"/>
    <col min="13828" max="14080" width="9" style="108"/>
    <col min="14081" max="14081" width="3.6328125" style="108" customWidth="1"/>
    <col min="14082" max="14082" width="36.36328125" style="108" customWidth="1"/>
    <col min="14083" max="14083" width="49.08984375" style="108" customWidth="1"/>
    <col min="14084" max="14336" width="9" style="108"/>
    <col min="14337" max="14337" width="3.6328125" style="108" customWidth="1"/>
    <col min="14338" max="14338" width="36.36328125" style="108" customWidth="1"/>
    <col min="14339" max="14339" width="49.08984375" style="108" customWidth="1"/>
    <col min="14340" max="14592" width="9" style="108"/>
    <col min="14593" max="14593" width="3.6328125" style="108" customWidth="1"/>
    <col min="14594" max="14594" width="36.36328125" style="108" customWidth="1"/>
    <col min="14595" max="14595" width="49.08984375" style="108" customWidth="1"/>
    <col min="14596" max="14848" width="9" style="108"/>
    <col min="14849" max="14849" width="3.6328125" style="108" customWidth="1"/>
    <col min="14850" max="14850" width="36.36328125" style="108" customWidth="1"/>
    <col min="14851" max="14851" width="49.08984375" style="108" customWidth="1"/>
    <col min="14852" max="15104" width="9" style="108"/>
    <col min="15105" max="15105" width="3.6328125" style="108" customWidth="1"/>
    <col min="15106" max="15106" width="36.36328125" style="108" customWidth="1"/>
    <col min="15107" max="15107" width="49.08984375" style="108" customWidth="1"/>
    <col min="15108" max="15360" width="9" style="108"/>
    <col min="15361" max="15361" width="3.6328125" style="108" customWidth="1"/>
    <col min="15362" max="15362" width="36.36328125" style="108" customWidth="1"/>
    <col min="15363" max="15363" width="49.08984375" style="108" customWidth="1"/>
    <col min="15364" max="15616" width="9" style="108"/>
    <col min="15617" max="15617" width="3.6328125" style="108" customWidth="1"/>
    <col min="15618" max="15618" width="36.36328125" style="108" customWidth="1"/>
    <col min="15619" max="15619" width="49.08984375" style="108" customWidth="1"/>
    <col min="15620" max="15872" width="9" style="108"/>
    <col min="15873" max="15873" width="3.6328125" style="108" customWidth="1"/>
    <col min="15874" max="15874" width="36.36328125" style="108" customWidth="1"/>
    <col min="15875" max="15875" width="49.08984375" style="108" customWidth="1"/>
    <col min="15876" max="16128" width="9" style="108"/>
    <col min="16129" max="16129" width="3.6328125" style="108" customWidth="1"/>
    <col min="16130" max="16130" width="36.36328125" style="108" customWidth="1"/>
    <col min="16131" max="16131" width="49.08984375" style="108" customWidth="1"/>
    <col min="16132" max="16384" width="9" style="108"/>
  </cols>
  <sheetData>
    <row r="1" spans="1:3" ht="18" customHeight="1" x14ac:dyDescent="0.2">
      <c r="C1" s="109" t="str">
        <f>'MPS(input)'!K1</f>
        <v>Monitoring Spreadsheet: JCM_ID_AM016_ver01.0</v>
      </c>
    </row>
    <row r="2" spans="1:3" ht="18" customHeight="1" x14ac:dyDescent="0.2">
      <c r="C2" s="109" t="str">
        <f>'MPS(input)'!K2</f>
        <v>Reference Number: ID019</v>
      </c>
    </row>
    <row r="3" spans="1:3" ht="24" customHeight="1" x14ac:dyDescent="0.2">
      <c r="A3" s="293" t="s">
        <v>212</v>
      </c>
      <c r="B3" s="293"/>
      <c r="C3" s="293"/>
    </row>
    <row r="5" spans="1:3" ht="21" customHeight="1" x14ac:dyDescent="0.2">
      <c r="B5" s="110" t="s">
        <v>213</v>
      </c>
      <c r="C5" s="110" t="s">
        <v>214</v>
      </c>
    </row>
    <row r="6" spans="1:3" ht="54" customHeight="1" x14ac:dyDescent="0.2">
      <c r="B6" s="111" t="s">
        <v>239</v>
      </c>
      <c r="C6" s="172" t="s">
        <v>235</v>
      </c>
    </row>
    <row r="7" spans="1:3" ht="54" customHeight="1" x14ac:dyDescent="0.2">
      <c r="B7" s="111" t="s">
        <v>240</v>
      </c>
      <c r="C7" s="172" t="s">
        <v>236</v>
      </c>
    </row>
    <row r="8" spans="1:3" ht="54" customHeight="1" x14ac:dyDescent="0.2">
      <c r="B8" s="111" t="s">
        <v>241</v>
      </c>
      <c r="C8" s="172" t="s">
        <v>237</v>
      </c>
    </row>
    <row r="9" spans="1:3" ht="54" customHeight="1" x14ac:dyDescent="0.2">
      <c r="B9" s="111" t="s">
        <v>242</v>
      </c>
      <c r="C9" s="172" t="s">
        <v>238</v>
      </c>
    </row>
    <row r="10" spans="1:3" ht="54" customHeight="1" x14ac:dyDescent="0.2">
      <c r="B10" s="111"/>
      <c r="C10" s="111"/>
    </row>
    <row r="11" spans="1:3" ht="54" customHeight="1" x14ac:dyDescent="0.2">
      <c r="B11" s="111"/>
      <c r="C11" s="111"/>
    </row>
    <row r="12" spans="1:3" ht="54" customHeight="1" x14ac:dyDescent="0.2">
      <c r="B12" s="111"/>
      <c r="C12" s="111"/>
    </row>
  </sheetData>
  <sheetProtection algorithmName="SHA-512" hashValue="j6icPTzP5zvisIgHgUcJ6rf4Z+n5K1F8OVpd1F7tlKAVEZjGdWoigeHleMIjwu93ge9UWRZHgOzSSaBgFmCbEA==" saltValue="7IxOlwIYExfChaqV5/pIhQ==" spinCount="100000" sheet="1" objects="1" scenarios="1" formatCells="0" formatRows="0" insertRows="0"/>
  <mergeCells count="1">
    <mergeCell ref="A3:C3"/>
  </mergeCells>
  <phoneticPr fontId="10"/>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32"/>
  <sheetViews>
    <sheetView showGridLines="0" view="pageBreakPreview" zoomScale="60" zoomScaleNormal="60" workbookViewId="0"/>
  </sheetViews>
  <sheetFormatPr defaultColWidth="9" defaultRowHeight="14" x14ac:dyDescent="0.2"/>
  <cols>
    <col min="1" max="1" width="3.6328125" style="145" customWidth="1"/>
    <col min="2" max="2" width="20.6328125" style="145" customWidth="1"/>
    <col min="3" max="4" width="12.6328125" style="145" customWidth="1"/>
    <col min="5" max="6" width="20.6328125" style="145" customWidth="1"/>
    <col min="7" max="8" width="12.6328125" style="145" customWidth="1"/>
    <col min="9" max="9" width="15.6328125" style="145" customWidth="1"/>
    <col min="10" max="10" width="90.6328125" style="145" customWidth="1"/>
    <col min="11" max="11" width="13.6328125" style="145" customWidth="1"/>
    <col min="12" max="12" width="20.6328125" style="145" customWidth="1"/>
    <col min="13" max="16384" width="9" style="145"/>
  </cols>
  <sheetData>
    <row r="1" spans="1:12" ht="18" customHeight="1" x14ac:dyDescent="0.2">
      <c r="L1" s="146" t="str">
        <f>'MPS(input)'!K1</f>
        <v>Monitoring Spreadsheet: JCM_ID_AM016_ver01.0</v>
      </c>
    </row>
    <row r="2" spans="1:12" ht="18" customHeight="1" x14ac:dyDescent="0.2">
      <c r="L2" s="146" t="str">
        <f>'MPS(input)'!K2</f>
        <v>Reference Number: ID019</v>
      </c>
    </row>
    <row r="3" spans="1:12" ht="27.75" customHeight="1" x14ac:dyDescent="0.2">
      <c r="A3" s="114" t="s">
        <v>215</v>
      </c>
      <c r="B3" s="114"/>
      <c r="C3" s="115"/>
      <c r="D3" s="115"/>
      <c r="E3" s="115"/>
      <c r="F3" s="115"/>
      <c r="G3" s="115"/>
      <c r="H3" s="115"/>
      <c r="I3" s="115"/>
      <c r="J3" s="115"/>
      <c r="K3" s="115"/>
      <c r="L3" s="116"/>
    </row>
    <row r="5" spans="1:12" ht="18.75" customHeight="1" x14ac:dyDescent="0.2">
      <c r="A5" s="147" t="s">
        <v>218</v>
      </c>
      <c r="B5" s="147"/>
      <c r="C5" s="147"/>
    </row>
    <row r="6" spans="1:12" ht="18.75" customHeight="1" x14ac:dyDescent="0.2">
      <c r="A6" s="147"/>
      <c r="B6" s="148" t="s">
        <v>92</v>
      </c>
      <c r="C6" s="148" t="s">
        <v>93</v>
      </c>
      <c r="D6" s="148" t="s">
        <v>94</v>
      </c>
      <c r="E6" s="148" t="s">
        <v>95</v>
      </c>
      <c r="F6" s="148" t="s">
        <v>96</v>
      </c>
      <c r="G6" s="148" t="s">
        <v>97</v>
      </c>
      <c r="H6" s="148" t="s">
        <v>98</v>
      </c>
      <c r="I6" s="148" t="s">
        <v>99</v>
      </c>
      <c r="J6" s="148" t="s">
        <v>100</v>
      </c>
      <c r="K6" s="148" t="s">
        <v>101</v>
      </c>
      <c r="L6" s="148" t="s">
        <v>222</v>
      </c>
    </row>
    <row r="7" spans="1:12" s="149" customFormat="1" ht="39" customHeight="1" x14ac:dyDescent="0.2">
      <c r="B7" s="148" t="s">
        <v>221</v>
      </c>
      <c r="C7" s="148" t="s">
        <v>102</v>
      </c>
      <c r="D7" s="148" t="s">
        <v>103</v>
      </c>
      <c r="E7" s="148" t="s">
        <v>104</v>
      </c>
      <c r="F7" s="148" t="s">
        <v>224</v>
      </c>
      <c r="G7" s="148" t="s">
        <v>106</v>
      </c>
      <c r="H7" s="148" t="s">
        <v>107</v>
      </c>
      <c r="I7" s="148" t="s">
        <v>108</v>
      </c>
      <c r="J7" s="148" t="s">
        <v>109</v>
      </c>
      <c r="K7" s="148" t="s">
        <v>110</v>
      </c>
      <c r="L7" s="148" t="s">
        <v>111</v>
      </c>
    </row>
    <row r="8" spans="1:12" ht="150" customHeight="1" x14ac:dyDescent="0.2">
      <c r="A8" s="162"/>
      <c r="B8" s="163"/>
      <c r="C8" s="150">
        <v>1</v>
      </c>
      <c r="D8" s="151" t="s">
        <v>115</v>
      </c>
      <c r="E8" s="152" t="s">
        <v>116</v>
      </c>
      <c r="F8" s="153" t="s">
        <v>43</v>
      </c>
      <c r="G8" s="131" t="s">
        <v>25</v>
      </c>
      <c r="H8" s="95" t="s">
        <v>27</v>
      </c>
      <c r="I8" s="96" t="s">
        <v>28</v>
      </c>
      <c r="J8" s="97" t="s">
        <v>117</v>
      </c>
      <c r="K8" s="95" t="s">
        <v>54</v>
      </c>
      <c r="L8" s="98" t="s">
        <v>233</v>
      </c>
    </row>
    <row r="9" spans="1:12" ht="409.5" customHeight="1" x14ac:dyDescent="0.2">
      <c r="A9" s="162"/>
      <c r="B9" s="308"/>
      <c r="C9" s="294">
        <v>2</v>
      </c>
      <c r="D9" s="296" t="s">
        <v>118</v>
      </c>
      <c r="E9" s="298" t="s">
        <v>119</v>
      </c>
      <c r="F9" s="300" t="s">
        <v>43</v>
      </c>
      <c r="G9" s="302" t="s">
        <v>26</v>
      </c>
      <c r="H9" s="184" t="s">
        <v>27</v>
      </c>
      <c r="I9" s="186" t="s">
        <v>56</v>
      </c>
      <c r="J9" s="188" t="s">
        <v>151</v>
      </c>
      <c r="K9" s="190" t="s">
        <v>55</v>
      </c>
      <c r="L9" s="192" t="s">
        <v>233</v>
      </c>
    </row>
    <row r="10" spans="1:12" ht="198.75" customHeight="1" x14ac:dyDescent="0.2">
      <c r="A10" s="162"/>
      <c r="B10" s="309"/>
      <c r="C10" s="295"/>
      <c r="D10" s="297"/>
      <c r="E10" s="299"/>
      <c r="F10" s="301"/>
      <c r="G10" s="303"/>
      <c r="H10" s="185"/>
      <c r="I10" s="187"/>
      <c r="J10" s="189"/>
      <c r="K10" s="191"/>
      <c r="L10" s="193"/>
    </row>
    <row r="11" spans="1:12" ht="160" customHeight="1" x14ac:dyDescent="0.2">
      <c r="A11" s="162"/>
      <c r="B11" s="163"/>
      <c r="C11" s="150">
        <v>3</v>
      </c>
      <c r="D11" s="151" t="s">
        <v>89</v>
      </c>
      <c r="E11" s="152" t="s">
        <v>120</v>
      </c>
      <c r="F11" s="153" t="s">
        <v>43</v>
      </c>
      <c r="G11" s="131" t="s">
        <v>26</v>
      </c>
      <c r="H11" s="95" t="s">
        <v>27</v>
      </c>
      <c r="I11" s="99" t="s">
        <v>56</v>
      </c>
      <c r="J11" s="100" t="s">
        <v>121</v>
      </c>
      <c r="K11" s="101" t="s">
        <v>54</v>
      </c>
      <c r="L11" s="102" t="s">
        <v>234</v>
      </c>
    </row>
    <row r="12" spans="1:12" ht="200.15" customHeight="1" x14ac:dyDescent="0.2">
      <c r="A12" s="162"/>
      <c r="B12" s="163"/>
      <c r="C12" s="150">
        <v>4</v>
      </c>
      <c r="D12" s="151" t="s">
        <v>122</v>
      </c>
      <c r="E12" s="152" t="s">
        <v>123</v>
      </c>
      <c r="F12" s="153" t="s">
        <v>43</v>
      </c>
      <c r="G12" s="131" t="s">
        <v>124</v>
      </c>
      <c r="H12" s="95" t="s">
        <v>58</v>
      </c>
      <c r="I12" s="103" t="s">
        <v>57</v>
      </c>
      <c r="J12" s="97" t="s">
        <v>125</v>
      </c>
      <c r="K12" s="99" t="s">
        <v>55</v>
      </c>
      <c r="L12" s="98" t="s">
        <v>233</v>
      </c>
    </row>
    <row r="13" spans="1:12" ht="100" customHeight="1" x14ac:dyDescent="0.2">
      <c r="A13" s="162"/>
      <c r="B13" s="163"/>
      <c r="C13" s="150" t="s">
        <v>73</v>
      </c>
      <c r="D13" s="151" t="s">
        <v>126</v>
      </c>
      <c r="E13" s="152" t="s">
        <v>127</v>
      </c>
      <c r="F13" s="107"/>
      <c r="G13" s="131" t="s">
        <v>81</v>
      </c>
      <c r="H13" s="95" t="s">
        <v>74</v>
      </c>
      <c r="I13" s="96" t="s">
        <v>75</v>
      </c>
      <c r="J13" s="104" t="s">
        <v>128</v>
      </c>
      <c r="K13" s="105" t="s">
        <v>129</v>
      </c>
      <c r="L13" s="106" t="s">
        <v>130</v>
      </c>
    </row>
    <row r="14" spans="1:12" ht="8.25" customHeight="1" x14ac:dyDescent="0.2">
      <c r="L14" s="154"/>
    </row>
    <row r="15" spans="1:12" ht="20.149999999999999" customHeight="1" x14ac:dyDescent="0.2">
      <c r="A15" s="147" t="s">
        <v>219</v>
      </c>
      <c r="B15" s="147"/>
    </row>
    <row r="16" spans="1:12" ht="20.149999999999999" customHeight="1" x14ac:dyDescent="0.2">
      <c r="B16" s="311" t="s">
        <v>6</v>
      </c>
      <c r="C16" s="312"/>
      <c r="D16" s="304" t="s">
        <v>7</v>
      </c>
      <c r="E16" s="304"/>
      <c r="F16" s="124" t="s">
        <v>8</v>
      </c>
      <c r="G16" s="124" t="s">
        <v>9</v>
      </c>
      <c r="H16" s="304" t="s">
        <v>10</v>
      </c>
      <c r="I16" s="304"/>
      <c r="J16" s="304"/>
      <c r="K16" s="304" t="s">
        <v>11</v>
      </c>
      <c r="L16" s="304"/>
    </row>
    <row r="17" spans="1:12" ht="39" customHeight="1" x14ac:dyDescent="0.2">
      <c r="B17" s="311" t="s">
        <v>12</v>
      </c>
      <c r="C17" s="312"/>
      <c r="D17" s="304" t="s">
        <v>13</v>
      </c>
      <c r="E17" s="304"/>
      <c r="F17" s="124" t="s">
        <v>14</v>
      </c>
      <c r="G17" s="124" t="s">
        <v>15</v>
      </c>
      <c r="H17" s="304" t="s">
        <v>16</v>
      </c>
      <c r="I17" s="304"/>
      <c r="J17" s="304"/>
      <c r="K17" s="304" t="s">
        <v>17</v>
      </c>
      <c r="L17" s="304"/>
    </row>
    <row r="18" spans="1:12" ht="30" customHeight="1" x14ac:dyDescent="0.2">
      <c r="B18" s="313" t="s">
        <v>132</v>
      </c>
      <c r="C18" s="314"/>
      <c r="D18" s="305" t="s">
        <v>24</v>
      </c>
      <c r="E18" s="305"/>
      <c r="F18" s="155">
        <f>'MPS(input)'!E18</f>
        <v>89</v>
      </c>
      <c r="G18" s="131" t="s">
        <v>45</v>
      </c>
      <c r="H18" s="306" t="str">
        <f>'MPS(input)'!G18</f>
        <v>Value derived from the result of survey. The default value, 89.0 [%], should be revised if necessary.</v>
      </c>
      <c r="I18" s="306"/>
      <c r="J18" s="306"/>
      <c r="K18" s="306" t="str">
        <f>'MPS(input)'!J18</f>
        <v>N/A</v>
      </c>
      <c r="L18" s="306"/>
    </row>
    <row r="19" spans="1:12" ht="100" customHeight="1" x14ac:dyDescent="0.2">
      <c r="B19" s="313" t="s">
        <v>133</v>
      </c>
      <c r="C19" s="314"/>
      <c r="D19" s="305" t="s">
        <v>134</v>
      </c>
      <c r="E19" s="305"/>
      <c r="F19" s="155" t="str">
        <f>'MPS(input)'!E19</f>
        <v>-</v>
      </c>
      <c r="G19" s="123" t="s">
        <v>135</v>
      </c>
      <c r="H19" s="306" t="str">
        <f>'MPS(input)'!G19</f>
        <v>In the order of preference:
a) value provided by fuel supplier;
b) value measured by the project participants;
c) regional or national default value; or
d) IPCC default value provided in table 1.2 of Ch.1 Vol.2 of 2006 IPCC Guidelines on National GHG Inventories. Upper value is applied.</v>
      </c>
      <c r="I19" s="306"/>
      <c r="J19" s="306"/>
      <c r="K19" s="306" t="str">
        <f>'MPS(input)'!J19</f>
        <v>Values are input on "MPS(input_separate)" sheet.</v>
      </c>
      <c r="L19" s="306"/>
    </row>
    <row r="20" spans="1:12" ht="130" customHeight="1" x14ac:dyDescent="0.2">
      <c r="B20" s="313" t="s">
        <v>136</v>
      </c>
      <c r="C20" s="314"/>
      <c r="D20" s="305" t="s">
        <v>137</v>
      </c>
      <c r="E20" s="305"/>
      <c r="F20" s="155" t="str">
        <f>'MPS(input)'!E20</f>
        <v>-</v>
      </c>
      <c r="G20" s="123" t="s">
        <v>138</v>
      </c>
      <c r="H20" s="306" t="str">
        <f>'MPS(input)'!G20</f>
        <v>[Grid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v>
      </c>
      <c r="I20" s="306"/>
      <c r="J20" s="306"/>
      <c r="K20" s="306" t="str">
        <f>'MPS(input)'!J20</f>
        <v>Values are input on "MPS(input_separate)" sheet.</v>
      </c>
      <c r="L20" s="306"/>
    </row>
    <row r="21" spans="1:12" ht="100" customHeight="1" x14ac:dyDescent="0.2">
      <c r="B21" s="313" t="s">
        <v>139</v>
      </c>
      <c r="C21" s="314"/>
      <c r="D21" s="305" t="s">
        <v>140</v>
      </c>
      <c r="E21" s="305"/>
      <c r="F21" s="155" t="str">
        <f>'MPS(input)'!E21</f>
        <v>-</v>
      </c>
      <c r="G21" s="123" t="s">
        <v>141</v>
      </c>
      <c r="H21" s="306" t="str">
        <f>'MPS(input)'!G21</f>
        <v>In the order of preference:
a) value provided by fuel supplier;
b) value measured by the project participants;
c) regional or national default value; or
d) IPCC default value provided in table 1.4 of Ch.1 Vol.2 of 2006 IPCC Guidelines on National GHG Inventories. Lower value is applied.</v>
      </c>
      <c r="I21" s="306"/>
      <c r="J21" s="306"/>
      <c r="K21" s="306" t="str">
        <f>'MPS(input)'!J21</f>
        <v>Values are input on "MPS(input_separate)" sheet.</v>
      </c>
      <c r="L21" s="306"/>
    </row>
    <row r="22" spans="1:12" ht="100" customHeight="1" x14ac:dyDescent="0.2">
      <c r="B22" s="313" t="s">
        <v>142</v>
      </c>
      <c r="C22" s="314"/>
      <c r="D22" s="305" t="s">
        <v>143</v>
      </c>
      <c r="E22" s="305"/>
      <c r="F22" s="155" t="str">
        <f>'MPS(input)'!E22</f>
        <v>-</v>
      </c>
      <c r="G22" s="123" t="s">
        <v>141</v>
      </c>
      <c r="H22" s="306" t="str">
        <f>'MPS(input)'!G22</f>
        <v>In the order of preference:
a) value provided by fuel supplier;
b) value measured by the project participants;
c) regional or national default value; or
d) IPCC default value provided in table 1.4 of Ch.1 Vol.2 of 2006 IPCC Guidelines on National GHG Inventories. Higher value is applied.</v>
      </c>
      <c r="I22" s="306"/>
      <c r="J22" s="306"/>
      <c r="K22" s="306" t="str">
        <f>'MPS(input)'!J22</f>
        <v>Values are input on "MPS(input_separate)" sheet.</v>
      </c>
      <c r="L22" s="306"/>
    </row>
    <row r="23" spans="1:12" ht="100" customHeight="1" x14ac:dyDescent="0.2">
      <c r="B23" s="313" t="s">
        <v>144</v>
      </c>
      <c r="C23" s="314"/>
      <c r="D23" s="306" t="s">
        <v>145</v>
      </c>
      <c r="E23" s="306"/>
      <c r="F23" s="155" t="str">
        <f>'MPS(input)'!E23</f>
        <v>-</v>
      </c>
      <c r="G23" s="156" t="s">
        <v>65</v>
      </c>
      <c r="H23" s="306" t="str">
        <f>'MPS(input)'!G23</f>
        <v>Catalogs, specifications prepared for the quotation or factory acceptance test data by manufacturer.</v>
      </c>
      <c r="I23" s="306"/>
      <c r="J23" s="306"/>
      <c r="K23" s="306" t="str">
        <f>'MPS(input)'!J23</f>
        <v>Values are input on "MPS(input_separate)" sheet, if Option 2 for HGi,j,p is selected.</v>
      </c>
      <c r="L23" s="306"/>
    </row>
    <row r="24" spans="1:12" ht="6.75" customHeight="1" x14ac:dyDescent="0.2"/>
    <row r="25" spans="1:12" ht="18.75" customHeight="1" x14ac:dyDescent="0.2">
      <c r="A25" s="157" t="s">
        <v>220</v>
      </c>
      <c r="B25" s="157"/>
      <c r="C25" s="157"/>
    </row>
    <row r="26" spans="1:12" ht="17.5" thickBot="1" x14ac:dyDescent="0.25">
      <c r="B26" s="158" t="s">
        <v>223</v>
      </c>
      <c r="C26" s="315" t="s">
        <v>147</v>
      </c>
      <c r="D26" s="316"/>
      <c r="E26" s="158" t="s">
        <v>15</v>
      </c>
    </row>
    <row r="27" spans="1:12" ht="16.5" thickBot="1" x14ac:dyDescent="0.25">
      <c r="B27" s="164"/>
      <c r="C27" s="317">
        <f>ROUNDDOWN('MRS(calc_process)'!H6, 0)</f>
        <v>0</v>
      </c>
      <c r="D27" s="318"/>
      <c r="E27" s="159" t="s">
        <v>148</v>
      </c>
    </row>
    <row r="28" spans="1:12" ht="20.149999999999999" customHeight="1" x14ac:dyDescent="0.2">
      <c r="C28" s="160"/>
      <c r="D28" s="160"/>
      <c r="G28" s="161"/>
      <c r="H28" s="161"/>
    </row>
    <row r="29" spans="1:12" ht="18.75" customHeight="1" x14ac:dyDescent="0.2">
      <c r="A29" s="147" t="s">
        <v>5</v>
      </c>
      <c r="B29" s="147"/>
    </row>
    <row r="30" spans="1:12" ht="18" customHeight="1" x14ac:dyDescent="0.2">
      <c r="B30" s="310" t="s">
        <v>19</v>
      </c>
      <c r="C30" s="310"/>
      <c r="D30" s="307" t="s">
        <v>20</v>
      </c>
      <c r="E30" s="307"/>
      <c r="F30" s="307"/>
      <c r="G30" s="307"/>
      <c r="H30" s="307"/>
      <c r="I30" s="307"/>
      <c r="J30" s="307"/>
      <c r="K30" s="307"/>
      <c r="L30" s="307"/>
    </row>
    <row r="31" spans="1:12" ht="18" customHeight="1" x14ac:dyDescent="0.2">
      <c r="B31" s="310" t="s">
        <v>18</v>
      </c>
      <c r="C31" s="310"/>
      <c r="D31" s="307" t="s">
        <v>21</v>
      </c>
      <c r="E31" s="307"/>
      <c r="F31" s="307"/>
      <c r="G31" s="307"/>
      <c r="H31" s="307"/>
      <c r="I31" s="307"/>
      <c r="J31" s="307"/>
      <c r="K31" s="307"/>
      <c r="L31" s="307"/>
    </row>
    <row r="32" spans="1:12" ht="18" customHeight="1" x14ac:dyDescent="0.2">
      <c r="B32" s="310" t="s">
        <v>22</v>
      </c>
      <c r="C32" s="310"/>
      <c r="D32" s="307" t="s">
        <v>23</v>
      </c>
      <c r="E32" s="307"/>
      <c r="F32" s="307"/>
      <c r="G32" s="307"/>
      <c r="H32" s="307"/>
      <c r="I32" s="307"/>
      <c r="J32" s="307"/>
      <c r="K32" s="307"/>
      <c r="L32" s="307"/>
    </row>
  </sheetData>
  <sheetProtection algorithmName="SHA-512" hashValue="QZqEAEjkuzGvZ99hgh5bWgL6U7Q/4yspNYaNWmKfXXNBJPDX78yTC7oanVGg4jeSo5wQMyjyMMTAeMxbZrsARg==" saltValue="iyzYZK/abIEZpdpMHwhOQQ==" spinCount="100000" sheet="1" objects="1" scenarios="1" formatCells="0" formatRows="0"/>
  <mergeCells count="51">
    <mergeCell ref="B20:C20"/>
    <mergeCell ref="B21:C21"/>
    <mergeCell ref="B22:C22"/>
    <mergeCell ref="B23:C23"/>
    <mergeCell ref="D31:L31"/>
    <mergeCell ref="H21:J21"/>
    <mergeCell ref="K21:L21"/>
    <mergeCell ref="D22:E22"/>
    <mergeCell ref="H22:J22"/>
    <mergeCell ref="K22:L22"/>
    <mergeCell ref="D32:L32"/>
    <mergeCell ref="B9:B10"/>
    <mergeCell ref="B30:C30"/>
    <mergeCell ref="B31:C31"/>
    <mergeCell ref="B32:C32"/>
    <mergeCell ref="B16:C16"/>
    <mergeCell ref="B17:C17"/>
    <mergeCell ref="B18:C18"/>
    <mergeCell ref="B19:C19"/>
    <mergeCell ref="D23:E23"/>
    <mergeCell ref="H23:J23"/>
    <mergeCell ref="K23:L23"/>
    <mergeCell ref="C26:D26"/>
    <mergeCell ref="C27:D27"/>
    <mergeCell ref="D30:L30"/>
    <mergeCell ref="D21:E21"/>
    <mergeCell ref="D19:E19"/>
    <mergeCell ref="H19:J19"/>
    <mergeCell ref="K19:L19"/>
    <mergeCell ref="D20:E20"/>
    <mergeCell ref="H20:J20"/>
    <mergeCell ref="K20:L20"/>
    <mergeCell ref="D17:E17"/>
    <mergeCell ref="H17:J17"/>
    <mergeCell ref="K17:L17"/>
    <mergeCell ref="D18:E18"/>
    <mergeCell ref="H18:J18"/>
    <mergeCell ref="K18:L18"/>
    <mergeCell ref="I9:I10"/>
    <mergeCell ref="J9:J10"/>
    <mergeCell ref="K9:K10"/>
    <mergeCell ref="L9:L10"/>
    <mergeCell ref="D16:E16"/>
    <mergeCell ref="H16:J16"/>
    <mergeCell ref="K16:L16"/>
    <mergeCell ref="H9:H10"/>
    <mergeCell ref="C9:C10"/>
    <mergeCell ref="D9:D10"/>
    <mergeCell ref="E9:E10"/>
    <mergeCell ref="F9:F10"/>
    <mergeCell ref="G9:G10"/>
  </mergeCells>
  <phoneticPr fontId="10"/>
  <pageMargins left="0.70866141732283472" right="0.70866141732283472" top="0.74803149606299213" bottom="0.74803149606299213" header="0.31496062992125984" footer="0.31496062992125984"/>
  <pageSetup paperSize="9" scale="35"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62"/>
  <sheetViews>
    <sheetView showGridLines="0" view="pageBreakPreview" zoomScale="60" zoomScaleNormal="50" workbookViewId="0"/>
  </sheetViews>
  <sheetFormatPr defaultColWidth="9" defaultRowHeight="14" x14ac:dyDescent="0.2"/>
  <cols>
    <col min="1" max="1" width="3.453125" style="112" customWidth="1"/>
    <col min="2" max="2" width="17.26953125" style="112" customWidth="1"/>
    <col min="3" max="8" width="30.6328125" style="112" customWidth="1"/>
    <col min="9" max="9" width="7.08984375" style="112" customWidth="1"/>
    <col min="10" max="17" width="30.6328125" style="112" customWidth="1"/>
    <col min="18" max="22" width="20.6328125" style="112" customWidth="1"/>
    <col min="23" max="16384" width="9" style="112"/>
  </cols>
  <sheetData>
    <row r="1" spans="1:20" ht="18" customHeight="1" x14ac:dyDescent="0.2">
      <c r="J1" s="113"/>
      <c r="Q1" s="113" t="str">
        <f>'MPS(input)'!K1</f>
        <v>Monitoring Spreadsheet: JCM_ID_AM016_ver01.0</v>
      </c>
    </row>
    <row r="2" spans="1:20" ht="18" customHeight="1" x14ac:dyDescent="0.2">
      <c r="J2" s="113"/>
      <c r="Q2" s="113" t="str">
        <f>'MPS(input)'!K2</f>
        <v>Reference Number: ID019</v>
      </c>
    </row>
    <row r="3" spans="1:20" s="117" customFormat="1" ht="27.75" customHeight="1" x14ac:dyDescent="0.2">
      <c r="A3" s="114" t="s">
        <v>216</v>
      </c>
      <c r="B3" s="115"/>
      <c r="C3" s="115"/>
      <c r="D3" s="115"/>
      <c r="E3" s="115"/>
      <c r="F3" s="115"/>
      <c r="G3" s="115"/>
      <c r="H3" s="115"/>
      <c r="I3" s="115"/>
      <c r="J3" s="115"/>
      <c r="K3" s="115"/>
      <c r="L3" s="115"/>
      <c r="M3" s="115"/>
      <c r="N3" s="115"/>
      <c r="O3" s="115"/>
      <c r="P3" s="115"/>
      <c r="Q3" s="115"/>
      <c r="R3" s="115"/>
      <c r="S3" s="115"/>
      <c r="T3" s="116"/>
    </row>
    <row r="4" spans="1:20" s="120" customFormat="1" ht="13.5" customHeight="1" x14ac:dyDescent="0.2">
      <c r="A4" s="118"/>
      <c r="B4" s="118"/>
      <c r="C4" s="118"/>
      <c r="D4" s="118"/>
      <c r="E4" s="118"/>
      <c r="F4" s="118"/>
      <c r="G4" s="118"/>
      <c r="H4" s="118"/>
      <c r="I4" s="118"/>
      <c r="J4" s="118"/>
      <c r="K4" s="118"/>
      <c r="L4" s="118"/>
      <c r="M4" s="119"/>
    </row>
    <row r="5" spans="1:20" x14ac:dyDescent="0.2">
      <c r="A5" s="121" t="s">
        <v>86</v>
      </c>
    </row>
    <row r="6" spans="1:20" ht="96" customHeight="1" x14ac:dyDescent="0.2">
      <c r="B6" s="304" t="s">
        <v>12</v>
      </c>
      <c r="C6" s="319" t="s">
        <v>31</v>
      </c>
      <c r="D6" s="319"/>
      <c r="E6" s="323" t="s">
        <v>225</v>
      </c>
      <c r="F6" s="324"/>
      <c r="G6" s="323" t="s">
        <v>226</v>
      </c>
      <c r="H6" s="325"/>
      <c r="I6" s="324"/>
      <c r="J6" s="122" t="s">
        <v>82</v>
      </c>
    </row>
    <row r="7" spans="1:20" ht="39" customHeight="1" x14ac:dyDescent="0.2">
      <c r="B7" s="304"/>
      <c r="C7" s="123" t="s">
        <v>29</v>
      </c>
      <c r="D7" s="123" t="s">
        <v>30</v>
      </c>
      <c r="E7" s="326" t="s">
        <v>157</v>
      </c>
      <c r="F7" s="327"/>
      <c r="G7" s="313" t="s">
        <v>158</v>
      </c>
      <c r="H7" s="328"/>
      <c r="I7" s="314"/>
      <c r="J7" s="123" t="s">
        <v>159</v>
      </c>
    </row>
    <row r="8" spans="1:20" ht="100" customHeight="1" x14ac:dyDescent="0.2">
      <c r="B8" s="124" t="s">
        <v>13</v>
      </c>
      <c r="C8" s="125" t="s">
        <v>38</v>
      </c>
      <c r="D8" s="125" t="s">
        <v>160</v>
      </c>
      <c r="E8" s="333" t="s">
        <v>161</v>
      </c>
      <c r="F8" s="334"/>
      <c r="G8" s="333" t="s">
        <v>162</v>
      </c>
      <c r="H8" s="335"/>
      <c r="I8" s="334"/>
      <c r="J8" s="126" t="s">
        <v>163</v>
      </c>
    </row>
    <row r="9" spans="1:20" ht="39" customHeight="1" x14ac:dyDescent="0.2">
      <c r="B9" s="124" t="s">
        <v>1</v>
      </c>
      <c r="C9" s="123" t="s">
        <v>32</v>
      </c>
      <c r="D9" s="123" t="s">
        <v>33</v>
      </c>
      <c r="E9" s="313" t="s">
        <v>25</v>
      </c>
      <c r="F9" s="314"/>
      <c r="G9" s="329" t="s">
        <v>164</v>
      </c>
      <c r="H9" s="331"/>
      <c r="I9" s="330"/>
      <c r="J9" s="123" t="s">
        <v>165</v>
      </c>
    </row>
    <row r="10" spans="1:20" ht="20.149999999999999" customHeight="1" x14ac:dyDescent="0.2">
      <c r="B10" s="319" t="s">
        <v>230</v>
      </c>
      <c r="C10" s="127">
        <f>IF('MPS(input_separate)'!C10&lt;&gt;"",'MPS(input_separate)'!C10,"")</f>
        <v>1</v>
      </c>
      <c r="D10" s="127">
        <f>IF('MPS(input_separate)'!D10&lt;&gt;"",'MPS(input_separate)'!D10,"")</f>
        <v>1</v>
      </c>
      <c r="E10" s="211"/>
      <c r="F10" s="212"/>
      <c r="G10" s="320">
        <f>IF('MPS(input_separate)'!G10&lt;&gt;"",'MPS(input_separate)'!G10,"")</f>
        <v>0.877</v>
      </c>
      <c r="H10" s="321"/>
      <c r="I10" s="322"/>
      <c r="J10" s="128">
        <f t="shared" ref="J10:J14" si="0">IF(OR(C10="",D10=""),"",E10*G10)</f>
        <v>0</v>
      </c>
    </row>
    <row r="11" spans="1:20" ht="20.149999999999999" customHeight="1" x14ac:dyDescent="0.2">
      <c r="B11" s="319"/>
      <c r="C11" s="127" t="str">
        <f>IF('MPS(input_separate)'!C11&lt;&gt;"",'MPS(input_separate)'!C11,"")</f>
        <v/>
      </c>
      <c r="D11" s="127" t="str">
        <f>IF('MPS(input_separate)'!D11&lt;&gt;"",'MPS(input_separate)'!D11,"")</f>
        <v/>
      </c>
      <c r="E11" s="211"/>
      <c r="F11" s="212"/>
      <c r="G11" s="320" t="str">
        <f>IF('MPS(input_separate)'!G11&lt;&gt;"",'MPS(input_separate)'!G11,"")</f>
        <v/>
      </c>
      <c r="H11" s="321"/>
      <c r="I11" s="322"/>
      <c r="J11" s="128" t="str">
        <f t="shared" si="0"/>
        <v/>
      </c>
    </row>
    <row r="12" spans="1:20" ht="20.149999999999999" customHeight="1" x14ac:dyDescent="0.2">
      <c r="B12" s="319"/>
      <c r="C12" s="127" t="str">
        <f>IF('MPS(input_separate)'!C12&lt;&gt;"",'MPS(input_separate)'!C12,"")</f>
        <v/>
      </c>
      <c r="D12" s="127" t="str">
        <f>IF('MPS(input_separate)'!D12&lt;&gt;"",'MPS(input_separate)'!D12,"")</f>
        <v/>
      </c>
      <c r="E12" s="211"/>
      <c r="F12" s="212"/>
      <c r="G12" s="320" t="str">
        <f>IF('MPS(input_separate)'!G12&lt;&gt;"",'MPS(input_separate)'!G12,"")</f>
        <v/>
      </c>
      <c r="H12" s="321"/>
      <c r="I12" s="322"/>
      <c r="J12" s="128" t="str">
        <f t="shared" si="0"/>
        <v/>
      </c>
    </row>
    <row r="13" spans="1:20" ht="20.149999999999999" customHeight="1" x14ac:dyDescent="0.2">
      <c r="B13" s="319"/>
      <c r="C13" s="127" t="str">
        <f>IF('MPS(input_separate)'!C13&lt;&gt;"",'MPS(input_separate)'!C13,"")</f>
        <v/>
      </c>
      <c r="D13" s="127" t="str">
        <f>IF('MPS(input_separate)'!D13&lt;&gt;"",'MPS(input_separate)'!D13,"")</f>
        <v/>
      </c>
      <c r="E13" s="211"/>
      <c r="F13" s="212"/>
      <c r="G13" s="320" t="str">
        <f>IF('MPS(input_separate)'!G13&lt;&gt;"",'MPS(input_separate)'!G13,"")</f>
        <v/>
      </c>
      <c r="H13" s="321"/>
      <c r="I13" s="322"/>
      <c r="J13" s="128" t="str">
        <f t="shared" si="0"/>
        <v/>
      </c>
    </row>
    <row r="14" spans="1:20" ht="20.149999999999999" customHeight="1" thickBot="1" x14ac:dyDescent="0.25">
      <c r="B14" s="319"/>
      <c r="C14" s="127" t="str">
        <f>IF('MPS(input_separate)'!C14&lt;&gt;"",'MPS(input_separate)'!C14,"")</f>
        <v/>
      </c>
      <c r="D14" s="127" t="str">
        <f>IF('MPS(input_separate)'!D14&lt;&gt;"",'MPS(input_separate)'!D14,"")</f>
        <v/>
      </c>
      <c r="E14" s="211"/>
      <c r="F14" s="212"/>
      <c r="G14" s="320" t="str">
        <f>IF('MPS(input_separate)'!G14&lt;&gt;"",'MPS(input_separate)'!G14,"")</f>
        <v/>
      </c>
      <c r="H14" s="321"/>
      <c r="I14" s="322"/>
      <c r="J14" s="128" t="str">
        <f t="shared" si="0"/>
        <v/>
      </c>
    </row>
    <row r="15" spans="1:20" ht="39" customHeight="1" thickBot="1" x14ac:dyDescent="0.25">
      <c r="B15" s="129" t="s">
        <v>39</v>
      </c>
      <c r="C15" s="123" t="s">
        <v>40</v>
      </c>
      <c r="D15" s="123" t="s">
        <v>40</v>
      </c>
      <c r="E15" s="329" t="s">
        <v>42</v>
      </c>
      <c r="F15" s="330"/>
      <c r="G15" s="329" t="s">
        <v>40</v>
      </c>
      <c r="H15" s="331"/>
      <c r="I15" s="332"/>
      <c r="J15" s="130">
        <f>SUM(J10:J14)</f>
        <v>0</v>
      </c>
    </row>
    <row r="16" spans="1:20" ht="13.5" customHeight="1" x14ac:dyDescent="0.2"/>
    <row r="17" spans="1:17" x14ac:dyDescent="0.2">
      <c r="A17" s="121" t="s">
        <v>87</v>
      </c>
    </row>
    <row r="18" spans="1:17" ht="96" customHeight="1" x14ac:dyDescent="0.2">
      <c r="B18" s="304" t="s">
        <v>12</v>
      </c>
      <c r="C18" s="319" t="s">
        <v>31</v>
      </c>
      <c r="D18" s="319"/>
      <c r="E18" s="340" t="s">
        <v>225</v>
      </c>
      <c r="F18" s="341"/>
      <c r="G18" s="340" t="s">
        <v>227</v>
      </c>
      <c r="H18" s="342"/>
      <c r="I18" s="341"/>
      <c r="J18" s="122" t="s">
        <v>83</v>
      </c>
    </row>
    <row r="19" spans="1:17" ht="39" customHeight="1" x14ac:dyDescent="0.2">
      <c r="B19" s="304"/>
      <c r="C19" s="123" t="s">
        <v>29</v>
      </c>
      <c r="D19" s="123" t="s">
        <v>30</v>
      </c>
      <c r="E19" s="326" t="s">
        <v>168</v>
      </c>
      <c r="F19" s="327"/>
      <c r="G19" s="131" t="s">
        <v>169</v>
      </c>
      <c r="H19" s="313" t="s">
        <v>170</v>
      </c>
      <c r="I19" s="314"/>
      <c r="J19" s="123" t="s">
        <v>171</v>
      </c>
    </row>
    <row r="20" spans="1:17" ht="100" customHeight="1" x14ac:dyDescent="0.2">
      <c r="B20" s="124" t="s">
        <v>13</v>
      </c>
      <c r="C20" s="125" t="s">
        <v>37</v>
      </c>
      <c r="D20" s="125" t="s">
        <v>160</v>
      </c>
      <c r="E20" s="333" t="s">
        <v>172</v>
      </c>
      <c r="F20" s="334"/>
      <c r="G20" s="126" t="s">
        <v>49</v>
      </c>
      <c r="H20" s="333" t="s">
        <v>173</v>
      </c>
      <c r="I20" s="334"/>
      <c r="J20" s="126" t="s">
        <v>174</v>
      </c>
    </row>
    <row r="21" spans="1:17" ht="39" customHeight="1" x14ac:dyDescent="0.2">
      <c r="B21" s="124" t="s">
        <v>1</v>
      </c>
      <c r="C21" s="123" t="s">
        <v>32</v>
      </c>
      <c r="D21" s="123" t="s">
        <v>33</v>
      </c>
      <c r="E21" s="313" t="s">
        <v>26</v>
      </c>
      <c r="F21" s="314"/>
      <c r="G21" s="131" t="s">
        <v>35</v>
      </c>
      <c r="H21" s="329" t="s">
        <v>175</v>
      </c>
      <c r="I21" s="330"/>
      <c r="J21" s="123" t="s">
        <v>165</v>
      </c>
    </row>
    <row r="22" spans="1:17" ht="20.149999999999999" customHeight="1" x14ac:dyDescent="0.2">
      <c r="B22" s="319" t="s">
        <v>230</v>
      </c>
      <c r="C22" s="127">
        <f>IF('MPS(input_separate)'!C22&lt;&gt;"",'MPS(input_separate)'!C22,"")</f>
        <v>1</v>
      </c>
      <c r="D22" s="127">
        <f>IF('MPS(input_separate)'!D22&lt;&gt;"",'MPS(input_separate)'!D22,"")</f>
        <v>1</v>
      </c>
      <c r="E22" s="211"/>
      <c r="F22" s="212"/>
      <c r="G22" s="336">
        <f>'MRS(calc_process)'!F16</f>
        <v>89</v>
      </c>
      <c r="H22" s="338">
        <f>IF('MPS(input_separate)'!H22&lt;&gt;"",'MPS(input_separate)'!H22,"")</f>
        <v>5.4300000000000001E-2</v>
      </c>
      <c r="I22" s="339"/>
      <c r="J22" s="128">
        <f>IF(OR(C22="",D22=""),"",E22*(100/$G$22)*H22)</f>
        <v>0</v>
      </c>
    </row>
    <row r="23" spans="1:17" ht="20.149999999999999" customHeight="1" x14ac:dyDescent="0.2">
      <c r="B23" s="319"/>
      <c r="C23" s="127" t="str">
        <f>IF('MPS(input_separate)'!C23&lt;&gt;"",'MPS(input_separate)'!C23,"")</f>
        <v/>
      </c>
      <c r="D23" s="127" t="str">
        <f>IF('MPS(input_separate)'!D23&lt;&gt;"",'MPS(input_separate)'!D23,"")</f>
        <v/>
      </c>
      <c r="E23" s="211"/>
      <c r="F23" s="212"/>
      <c r="G23" s="337"/>
      <c r="H23" s="338" t="str">
        <f>IF('MPS(input_separate)'!H23&lt;&gt;"",'MPS(input_separate)'!H23,"")</f>
        <v/>
      </c>
      <c r="I23" s="339"/>
      <c r="J23" s="128" t="str">
        <f>IF(OR(C23="",D23=""),"",E23*(100/$G$22)*H23)</f>
        <v/>
      </c>
    </row>
    <row r="24" spans="1:17" ht="20.149999999999999" customHeight="1" x14ac:dyDescent="0.2">
      <c r="B24" s="319"/>
      <c r="C24" s="127" t="str">
        <f>IF('MPS(input_separate)'!C24&lt;&gt;"",'MPS(input_separate)'!C24,"")</f>
        <v/>
      </c>
      <c r="D24" s="127" t="str">
        <f>IF('MPS(input_separate)'!D24&lt;&gt;"",'MPS(input_separate)'!D24,"")</f>
        <v/>
      </c>
      <c r="E24" s="211"/>
      <c r="F24" s="212"/>
      <c r="G24" s="337"/>
      <c r="H24" s="338" t="str">
        <f>IF('MPS(input_separate)'!H24&lt;&gt;"",'MPS(input_separate)'!H24,"")</f>
        <v/>
      </c>
      <c r="I24" s="339"/>
      <c r="J24" s="128" t="str">
        <f>IF(OR(C24="",D24=""),"",E24*(100/$G$22)*H24)</f>
        <v/>
      </c>
    </row>
    <row r="25" spans="1:17" ht="20.149999999999999" customHeight="1" x14ac:dyDescent="0.2">
      <c r="B25" s="319"/>
      <c r="C25" s="127" t="str">
        <f>IF('MPS(input_separate)'!C25&lt;&gt;"",'MPS(input_separate)'!C25,"")</f>
        <v/>
      </c>
      <c r="D25" s="127" t="str">
        <f>IF('MPS(input_separate)'!D25&lt;&gt;"",'MPS(input_separate)'!D25,"")</f>
        <v/>
      </c>
      <c r="E25" s="211"/>
      <c r="F25" s="212"/>
      <c r="G25" s="337"/>
      <c r="H25" s="338" t="str">
        <f>IF('MPS(input_separate)'!H25&lt;&gt;"",'MPS(input_separate)'!H25,"")</f>
        <v/>
      </c>
      <c r="I25" s="339"/>
      <c r="J25" s="128" t="str">
        <f>IF(OR(C25="",D25=""),"",E25*(100/$G$22)*H25)</f>
        <v/>
      </c>
    </row>
    <row r="26" spans="1:17" ht="20.149999999999999" customHeight="1" thickBot="1" x14ac:dyDescent="0.25">
      <c r="B26" s="319"/>
      <c r="C26" s="127" t="str">
        <f>IF('MPS(input_separate)'!C26&lt;&gt;"",'MPS(input_separate)'!C26,"")</f>
        <v/>
      </c>
      <c r="D26" s="127" t="str">
        <f>IF('MPS(input_separate)'!D26&lt;&gt;"",'MPS(input_separate)'!D26,"")</f>
        <v/>
      </c>
      <c r="E26" s="211"/>
      <c r="F26" s="212"/>
      <c r="G26" s="337"/>
      <c r="H26" s="338" t="str">
        <f>IF('MPS(input_separate)'!H26&lt;&gt;"",'MPS(input_separate)'!H26,"")</f>
        <v/>
      </c>
      <c r="I26" s="339"/>
      <c r="J26" s="128" t="str">
        <f>IF(OR(C26="",D26=""),"",E26*(100/$G$22)*H26)</f>
        <v/>
      </c>
    </row>
    <row r="27" spans="1:17" ht="39" customHeight="1" thickBot="1" x14ac:dyDescent="0.25">
      <c r="B27" s="129" t="s">
        <v>39</v>
      </c>
      <c r="C27" s="123" t="s">
        <v>40</v>
      </c>
      <c r="D27" s="123" t="s">
        <v>40</v>
      </c>
      <c r="E27" s="329" t="s">
        <v>42</v>
      </c>
      <c r="F27" s="330"/>
      <c r="G27" s="123" t="s">
        <v>40</v>
      </c>
      <c r="H27" s="329" t="s">
        <v>40</v>
      </c>
      <c r="I27" s="332"/>
      <c r="J27" s="130">
        <f>SUM(J22:J26)</f>
        <v>0</v>
      </c>
    </row>
    <row r="28" spans="1:17" ht="13.5" customHeight="1" x14ac:dyDescent="0.2"/>
    <row r="29" spans="1:17" x14ac:dyDescent="0.2">
      <c r="A29" s="132" t="s">
        <v>88</v>
      </c>
    </row>
    <row r="30" spans="1:17" x14ac:dyDescent="0.2">
      <c r="A30" s="132"/>
      <c r="B30" s="133" t="s">
        <v>91</v>
      </c>
      <c r="C30" s="167" t="s">
        <v>112</v>
      </c>
    </row>
    <row r="31" spans="1:17" ht="96" customHeight="1" x14ac:dyDescent="0.2">
      <c r="B31" s="304" t="s">
        <v>12</v>
      </c>
      <c r="C31" s="323" t="s">
        <v>31</v>
      </c>
      <c r="D31" s="325"/>
      <c r="E31" s="325"/>
      <c r="F31" s="324"/>
      <c r="G31" s="323" t="s">
        <v>62</v>
      </c>
      <c r="H31" s="324"/>
      <c r="I31" s="134"/>
      <c r="J31" s="340" t="s">
        <v>228</v>
      </c>
      <c r="K31" s="342"/>
      <c r="L31" s="341"/>
      <c r="M31" s="340" t="s">
        <v>226</v>
      </c>
      <c r="N31" s="342"/>
      <c r="O31" s="342"/>
      <c r="P31" s="341"/>
      <c r="Q31" s="122" t="s">
        <v>83</v>
      </c>
    </row>
    <row r="32" spans="1:17" ht="39" customHeight="1" x14ac:dyDescent="0.2">
      <c r="B32" s="304"/>
      <c r="C32" s="123" t="s">
        <v>30</v>
      </c>
      <c r="D32" s="123" t="s">
        <v>29</v>
      </c>
      <c r="E32" s="329" t="s">
        <v>61</v>
      </c>
      <c r="F32" s="330"/>
      <c r="G32" s="135" t="s">
        <v>176</v>
      </c>
      <c r="H32" s="135" t="s">
        <v>177</v>
      </c>
      <c r="I32" s="352"/>
      <c r="J32" s="326" t="s">
        <v>178</v>
      </c>
      <c r="K32" s="327"/>
      <c r="L32" s="131" t="s">
        <v>179</v>
      </c>
      <c r="M32" s="131" t="s">
        <v>169</v>
      </c>
      <c r="N32" s="313" t="s">
        <v>170</v>
      </c>
      <c r="O32" s="314"/>
      <c r="P32" s="131" t="s">
        <v>180</v>
      </c>
      <c r="Q32" s="123" t="s">
        <v>171</v>
      </c>
    </row>
    <row r="33" spans="2:17" ht="99.75" customHeight="1" x14ac:dyDescent="0.2">
      <c r="B33" s="124" t="s">
        <v>13</v>
      </c>
      <c r="C33" s="125" t="s">
        <v>160</v>
      </c>
      <c r="D33" s="125" t="s">
        <v>37</v>
      </c>
      <c r="E33" s="136" t="s">
        <v>181</v>
      </c>
      <c r="F33" s="137" t="s">
        <v>69</v>
      </c>
      <c r="G33" s="136" t="s">
        <v>182</v>
      </c>
      <c r="H33" s="136" t="s">
        <v>183</v>
      </c>
      <c r="I33" s="353"/>
      <c r="J33" s="333" t="s">
        <v>184</v>
      </c>
      <c r="K33" s="334"/>
      <c r="L33" s="138" t="s">
        <v>185</v>
      </c>
      <c r="M33" s="126" t="s">
        <v>24</v>
      </c>
      <c r="N33" s="333" t="s">
        <v>173</v>
      </c>
      <c r="O33" s="334"/>
      <c r="P33" s="138" t="s">
        <v>67</v>
      </c>
      <c r="Q33" s="125" t="s">
        <v>186</v>
      </c>
    </row>
    <row r="34" spans="2:17" ht="39" customHeight="1" x14ac:dyDescent="0.2">
      <c r="B34" s="124" t="s">
        <v>1</v>
      </c>
      <c r="C34" s="123" t="s">
        <v>32</v>
      </c>
      <c r="D34" s="123" t="s">
        <v>32</v>
      </c>
      <c r="E34" s="135" t="s">
        <v>40</v>
      </c>
      <c r="F34" s="135" t="s">
        <v>40</v>
      </c>
      <c r="G34" s="135" t="s">
        <v>63</v>
      </c>
      <c r="H34" s="135" t="s">
        <v>63</v>
      </c>
      <c r="I34" s="139" t="s">
        <v>71</v>
      </c>
      <c r="J34" s="313" t="s">
        <v>26</v>
      </c>
      <c r="K34" s="314"/>
      <c r="L34" s="140" t="s">
        <v>80</v>
      </c>
      <c r="M34" s="131" t="s">
        <v>35</v>
      </c>
      <c r="N34" s="329" t="s">
        <v>141</v>
      </c>
      <c r="O34" s="330"/>
      <c r="P34" s="141" t="s">
        <v>68</v>
      </c>
      <c r="Q34" s="123" t="s">
        <v>187</v>
      </c>
    </row>
    <row r="35" spans="2:17" ht="20.149999999999999" customHeight="1" x14ac:dyDescent="0.2">
      <c r="B35" s="319" t="s">
        <v>231</v>
      </c>
      <c r="C35" s="343" t="str">
        <f>IF('MPS(input_separate)'!C35&lt;&gt;"",'MPS(input_separate)'!C35,"")</f>
        <v/>
      </c>
      <c r="D35" s="127" t="str">
        <f>IF('MPS(input_separate)'!D35&lt;&gt;"",'MPS(input_separate)'!D35,"")</f>
        <v/>
      </c>
      <c r="E35" s="127" t="str">
        <f>IF('MPS(input_separate)'!E35&lt;&gt;"",'MPS(input_separate)'!E35,"")</f>
        <v/>
      </c>
      <c r="F35" s="127" t="str">
        <f>IF('MPS(input_separate)'!F35&lt;&gt;"",'MPS(input_separate)'!F35,"")</f>
        <v/>
      </c>
      <c r="G35" s="142" t="str">
        <f>IF(AND(F35="Steam boiler",P35&lt;&gt;"",E35&lt;&gt;""),P35*24*$L$35*2257/10^6,
     IF(AND(F35="Hot water boiler",P35&lt;&gt;"",E35&lt;&gt;""),P35*24*$L$35*3.6/10^3,""))</f>
        <v/>
      </c>
      <c r="H35" s="346" t="str">
        <f>IF(AND(G35="",G36="",G37=""),"",SUM(G35:G37))</f>
        <v/>
      </c>
      <c r="I35" s="349" t="s">
        <v>71</v>
      </c>
      <c r="J35" s="239"/>
      <c r="K35" s="240"/>
      <c r="L35" s="360">
        <f>'MRS(input)'!F13</f>
        <v>0</v>
      </c>
      <c r="M35" s="363">
        <f>'MRS(calc_process)'!F16</f>
        <v>89</v>
      </c>
      <c r="N35" s="354" t="str">
        <f>IF('MPS(input_separate)'!N35&lt;&gt;"",'MPS(input_separate)'!N35,"")</f>
        <v/>
      </c>
      <c r="O35" s="355"/>
      <c r="P35" s="143" t="str">
        <f>IF('MPS(input_separate)'!P35&lt;&gt;"",'MPS(input_separate)'!P35,"")</f>
        <v/>
      </c>
      <c r="Q35" s="346" t="str">
        <f>IF(OR(C35="",D35=""),"",
     MIN(J35,H35)*(100/$M$35)*N35)</f>
        <v/>
      </c>
    </row>
    <row r="36" spans="2:17" ht="20.149999999999999" customHeight="1" x14ac:dyDescent="0.2">
      <c r="B36" s="319"/>
      <c r="C36" s="344"/>
      <c r="D36" s="127" t="str">
        <f>IF('MPS(input_separate)'!D36&lt;&gt;"",'MPS(input_separate)'!D36,"")</f>
        <v/>
      </c>
      <c r="E36" s="127" t="str">
        <f>IF('MPS(input_separate)'!E36&lt;&gt;"",'MPS(input_separate)'!E36,"")</f>
        <v/>
      </c>
      <c r="F36" s="127" t="str">
        <f>IF('MPS(input_separate)'!F36&lt;&gt;"",'MPS(input_separate)'!F36,"")</f>
        <v/>
      </c>
      <c r="G36" s="142" t="str">
        <f t="shared" ref="G36:G49" si="1">IF(AND(F36="Steam boiler",P36&lt;&gt;"",E36&lt;&gt;""),P36*24*$L$35*2257/10^6,
     IF(AND(F36="Hot water boiler",P36&lt;&gt;"",E36&lt;&gt;""),P36*24*$L$35*3.6/10^3,""))</f>
        <v/>
      </c>
      <c r="H36" s="347"/>
      <c r="I36" s="350"/>
      <c r="J36" s="241"/>
      <c r="K36" s="242"/>
      <c r="L36" s="361"/>
      <c r="M36" s="364"/>
      <c r="N36" s="356"/>
      <c r="O36" s="357"/>
      <c r="P36" s="143" t="str">
        <f>IF('MPS(input_separate)'!P36&lt;&gt;"",'MPS(input_separate)'!P36,"")</f>
        <v/>
      </c>
      <c r="Q36" s="347"/>
    </row>
    <row r="37" spans="2:17" ht="20.149999999999999" customHeight="1" x14ac:dyDescent="0.2">
      <c r="B37" s="319"/>
      <c r="C37" s="345"/>
      <c r="D37" s="127" t="str">
        <f>IF('MPS(input_separate)'!D37&lt;&gt;"",'MPS(input_separate)'!D37,"")</f>
        <v/>
      </c>
      <c r="E37" s="127" t="str">
        <f>IF('MPS(input_separate)'!E37&lt;&gt;"",'MPS(input_separate)'!E37,"")</f>
        <v/>
      </c>
      <c r="F37" s="127" t="str">
        <f>IF('MPS(input_separate)'!F37&lt;&gt;"",'MPS(input_separate)'!F37,"")</f>
        <v/>
      </c>
      <c r="G37" s="142" t="str">
        <f t="shared" si="1"/>
        <v/>
      </c>
      <c r="H37" s="348"/>
      <c r="I37" s="351"/>
      <c r="J37" s="243"/>
      <c r="K37" s="244"/>
      <c r="L37" s="361"/>
      <c r="M37" s="364"/>
      <c r="N37" s="358"/>
      <c r="O37" s="359"/>
      <c r="P37" s="143" t="str">
        <f>IF('MPS(input_separate)'!P37&lt;&gt;"",'MPS(input_separate)'!P37,"")</f>
        <v/>
      </c>
      <c r="Q37" s="348"/>
    </row>
    <row r="38" spans="2:17" ht="20.149999999999999" customHeight="1" x14ac:dyDescent="0.2">
      <c r="B38" s="319"/>
      <c r="C38" s="343" t="str">
        <f>IF('MPS(input_separate)'!C38&lt;&gt;"",'MPS(input_separate)'!C38,"")</f>
        <v/>
      </c>
      <c r="D38" s="127" t="str">
        <f>IF('MPS(input_separate)'!D38&lt;&gt;"",'MPS(input_separate)'!D38,"")</f>
        <v/>
      </c>
      <c r="E38" s="127" t="str">
        <f>IF('MPS(input_separate)'!E38&lt;&gt;"",'MPS(input_separate)'!E38,"")</f>
        <v/>
      </c>
      <c r="F38" s="127" t="str">
        <f>IF('MPS(input_separate)'!F38&lt;&gt;"",'MPS(input_separate)'!F38,"")</f>
        <v/>
      </c>
      <c r="G38" s="142" t="str">
        <f t="shared" si="1"/>
        <v/>
      </c>
      <c r="H38" s="346" t="str">
        <f t="shared" ref="H38" si="2">IF(AND(G38="",G39="",G40=""),"",SUM(G38:G40))</f>
        <v/>
      </c>
      <c r="I38" s="349" t="s">
        <v>71</v>
      </c>
      <c r="J38" s="239"/>
      <c r="K38" s="240"/>
      <c r="L38" s="361"/>
      <c r="M38" s="364"/>
      <c r="N38" s="354" t="str">
        <f>IF('MPS(input_separate)'!N38&lt;&gt;"",'MPS(input_separate)'!N38,"")</f>
        <v/>
      </c>
      <c r="O38" s="355"/>
      <c r="P38" s="143" t="str">
        <f>IF('MPS(input_separate)'!P38&lt;&gt;"",'MPS(input_separate)'!P38,"")</f>
        <v/>
      </c>
      <c r="Q38" s="346" t="str">
        <f>IF(OR(C38="",D38=""),"",
     MIN(J38,H38)*(100/$M$35)*N38)</f>
        <v/>
      </c>
    </row>
    <row r="39" spans="2:17" ht="20.149999999999999" customHeight="1" x14ac:dyDescent="0.2">
      <c r="B39" s="319"/>
      <c r="C39" s="344"/>
      <c r="D39" s="127" t="str">
        <f>IF('MPS(input_separate)'!D39&lt;&gt;"",'MPS(input_separate)'!D39,"")</f>
        <v/>
      </c>
      <c r="E39" s="127" t="str">
        <f>IF('MPS(input_separate)'!E39&lt;&gt;"",'MPS(input_separate)'!E39,"")</f>
        <v/>
      </c>
      <c r="F39" s="127" t="str">
        <f>IF('MPS(input_separate)'!F39&lt;&gt;"",'MPS(input_separate)'!F39,"")</f>
        <v/>
      </c>
      <c r="G39" s="142" t="str">
        <f t="shared" si="1"/>
        <v/>
      </c>
      <c r="H39" s="347"/>
      <c r="I39" s="350"/>
      <c r="J39" s="241"/>
      <c r="K39" s="242"/>
      <c r="L39" s="361"/>
      <c r="M39" s="364"/>
      <c r="N39" s="356"/>
      <c r="O39" s="357"/>
      <c r="P39" s="143" t="str">
        <f>IF('MPS(input_separate)'!P39&lt;&gt;"",'MPS(input_separate)'!P39,"")</f>
        <v/>
      </c>
      <c r="Q39" s="347"/>
    </row>
    <row r="40" spans="2:17" ht="20.149999999999999" customHeight="1" x14ac:dyDescent="0.2">
      <c r="B40" s="319"/>
      <c r="C40" s="345"/>
      <c r="D40" s="127" t="str">
        <f>IF('MPS(input_separate)'!D40&lt;&gt;"",'MPS(input_separate)'!D40,"")</f>
        <v/>
      </c>
      <c r="E40" s="127" t="str">
        <f>IF('MPS(input_separate)'!E40&lt;&gt;"",'MPS(input_separate)'!E40,"")</f>
        <v/>
      </c>
      <c r="F40" s="127" t="str">
        <f>IF('MPS(input_separate)'!F40&lt;&gt;"",'MPS(input_separate)'!F40,"")</f>
        <v/>
      </c>
      <c r="G40" s="142" t="str">
        <f t="shared" si="1"/>
        <v/>
      </c>
      <c r="H40" s="348"/>
      <c r="I40" s="351"/>
      <c r="J40" s="243"/>
      <c r="K40" s="244"/>
      <c r="L40" s="361"/>
      <c r="M40" s="364"/>
      <c r="N40" s="358"/>
      <c r="O40" s="359"/>
      <c r="P40" s="143" t="str">
        <f>IF('MPS(input_separate)'!P40&lt;&gt;"",'MPS(input_separate)'!P40,"")</f>
        <v/>
      </c>
      <c r="Q40" s="348"/>
    </row>
    <row r="41" spans="2:17" ht="20.149999999999999" customHeight="1" x14ac:dyDescent="0.2">
      <c r="B41" s="319"/>
      <c r="C41" s="343" t="str">
        <f>IF('MPS(input_separate)'!C41&lt;&gt;"",'MPS(input_separate)'!C41,"")</f>
        <v/>
      </c>
      <c r="D41" s="127" t="str">
        <f>IF('MPS(input_separate)'!D41&lt;&gt;"",'MPS(input_separate)'!D41,"")</f>
        <v/>
      </c>
      <c r="E41" s="127" t="str">
        <f>IF('MPS(input_separate)'!E41&lt;&gt;"",'MPS(input_separate)'!E41,"")</f>
        <v/>
      </c>
      <c r="F41" s="127" t="str">
        <f>IF('MPS(input_separate)'!F41&lt;&gt;"",'MPS(input_separate)'!F41,"")</f>
        <v/>
      </c>
      <c r="G41" s="142" t="str">
        <f t="shared" si="1"/>
        <v/>
      </c>
      <c r="H41" s="346" t="str">
        <f t="shared" ref="H41" si="3">IF(AND(G41="",G42="",G43=""),"",SUM(G41:G43))</f>
        <v/>
      </c>
      <c r="I41" s="349" t="s">
        <v>71</v>
      </c>
      <c r="J41" s="239"/>
      <c r="K41" s="240"/>
      <c r="L41" s="361"/>
      <c r="M41" s="364"/>
      <c r="N41" s="354" t="str">
        <f>IF('MPS(input_separate)'!N41&lt;&gt;"",'MPS(input_separate)'!N41,"")</f>
        <v/>
      </c>
      <c r="O41" s="355"/>
      <c r="P41" s="143" t="str">
        <f>IF('MPS(input_separate)'!P41&lt;&gt;"",'MPS(input_separate)'!P41,"")</f>
        <v/>
      </c>
      <c r="Q41" s="346" t="str">
        <f>IF(OR(C41="",D41=""),"",
     MIN(J41,H41)*(100/$M$35)*N41)</f>
        <v/>
      </c>
    </row>
    <row r="42" spans="2:17" ht="20.149999999999999" customHeight="1" x14ac:dyDescent="0.2">
      <c r="B42" s="319"/>
      <c r="C42" s="344"/>
      <c r="D42" s="127" t="str">
        <f>IF('MPS(input_separate)'!D42&lt;&gt;"",'MPS(input_separate)'!D42,"")</f>
        <v/>
      </c>
      <c r="E42" s="127" t="str">
        <f>IF('MPS(input_separate)'!E42&lt;&gt;"",'MPS(input_separate)'!E42,"")</f>
        <v/>
      </c>
      <c r="F42" s="127" t="str">
        <f>IF('MPS(input_separate)'!F42&lt;&gt;"",'MPS(input_separate)'!F42,"")</f>
        <v/>
      </c>
      <c r="G42" s="142" t="str">
        <f t="shared" si="1"/>
        <v/>
      </c>
      <c r="H42" s="347"/>
      <c r="I42" s="350"/>
      <c r="J42" s="241"/>
      <c r="K42" s="242"/>
      <c r="L42" s="361"/>
      <c r="M42" s="364"/>
      <c r="N42" s="356"/>
      <c r="O42" s="357"/>
      <c r="P42" s="143" t="str">
        <f>IF('MPS(input_separate)'!P42&lt;&gt;"",'MPS(input_separate)'!P42,"")</f>
        <v/>
      </c>
      <c r="Q42" s="347"/>
    </row>
    <row r="43" spans="2:17" ht="20.149999999999999" customHeight="1" x14ac:dyDescent="0.2">
      <c r="B43" s="319"/>
      <c r="C43" s="345"/>
      <c r="D43" s="127" t="str">
        <f>IF('MPS(input_separate)'!D43&lt;&gt;"",'MPS(input_separate)'!D43,"")</f>
        <v/>
      </c>
      <c r="E43" s="127" t="str">
        <f>IF('MPS(input_separate)'!E43&lt;&gt;"",'MPS(input_separate)'!E43,"")</f>
        <v/>
      </c>
      <c r="F43" s="127" t="str">
        <f>IF('MPS(input_separate)'!F43&lt;&gt;"",'MPS(input_separate)'!F43,"")</f>
        <v/>
      </c>
      <c r="G43" s="142" t="str">
        <f t="shared" si="1"/>
        <v/>
      </c>
      <c r="H43" s="348"/>
      <c r="I43" s="351"/>
      <c r="J43" s="243"/>
      <c r="K43" s="244"/>
      <c r="L43" s="361"/>
      <c r="M43" s="364"/>
      <c r="N43" s="358"/>
      <c r="O43" s="359"/>
      <c r="P43" s="143" t="str">
        <f>IF('MPS(input_separate)'!P43&lt;&gt;"",'MPS(input_separate)'!P43,"")</f>
        <v/>
      </c>
      <c r="Q43" s="348"/>
    </row>
    <row r="44" spans="2:17" ht="20.149999999999999" customHeight="1" x14ac:dyDescent="0.2">
      <c r="B44" s="319"/>
      <c r="C44" s="343" t="str">
        <f>IF('MPS(input_separate)'!C44&lt;&gt;"",'MPS(input_separate)'!C44,"")</f>
        <v/>
      </c>
      <c r="D44" s="127" t="str">
        <f>IF('MPS(input_separate)'!D44&lt;&gt;"",'MPS(input_separate)'!D44,"")</f>
        <v/>
      </c>
      <c r="E44" s="127" t="str">
        <f>IF('MPS(input_separate)'!E44&lt;&gt;"",'MPS(input_separate)'!E44,"")</f>
        <v/>
      </c>
      <c r="F44" s="127" t="str">
        <f>IF('MPS(input_separate)'!F44&lt;&gt;"",'MPS(input_separate)'!F44,"")</f>
        <v/>
      </c>
      <c r="G44" s="142" t="str">
        <f t="shared" si="1"/>
        <v/>
      </c>
      <c r="H44" s="346" t="str">
        <f t="shared" ref="H44" si="4">IF(AND(G44="",G45="",G46=""),"",SUM(G44:G46))</f>
        <v/>
      </c>
      <c r="I44" s="349" t="s">
        <v>71</v>
      </c>
      <c r="J44" s="239"/>
      <c r="K44" s="240"/>
      <c r="L44" s="361"/>
      <c r="M44" s="364"/>
      <c r="N44" s="354" t="str">
        <f>IF('MPS(input_separate)'!N44&lt;&gt;"",'MPS(input_separate)'!N44,"")</f>
        <v/>
      </c>
      <c r="O44" s="355"/>
      <c r="P44" s="143" t="str">
        <f>IF('MPS(input_separate)'!P44&lt;&gt;"",'MPS(input_separate)'!P44,"")</f>
        <v/>
      </c>
      <c r="Q44" s="346" t="str">
        <f>IF(OR(C44="",D44=""),"",
     MIN(J44,H44)*(100/$M$35)*N44)</f>
        <v/>
      </c>
    </row>
    <row r="45" spans="2:17" ht="20.149999999999999" customHeight="1" x14ac:dyDescent="0.2">
      <c r="B45" s="319"/>
      <c r="C45" s="344"/>
      <c r="D45" s="127" t="str">
        <f>IF('MPS(input_separate)'!D45&lt;&gt;"",'MPS(input_separate)'!D45,"")</f>
        <v/>
      </c>
      <c r="E45" s="127" t="str">
        <f>IF('MPS(input_separate)'!E45&lt;&gt;"",'MPS(input_separate)'!E45,"")</f>
        <v/>
      </c>
      <c r="F45" s="127" t="str">
        <f>IF('MPS(input_separate)'!F45&lt;&gt;"",'MPS(input_separate)'!F45,"")</f>
        <v/>
      </c>
      <c r="G45" s="142" t="str">
        <f t="shared" si="1"/>
        <v/>
      </c>
      <c r="H45" s="347"/>
      <c r="I45" s="350"/>
      <c r="J45" s="241"/>
      <c r="K45" s="242"/>
      <c r="L45" s="361"/>
      <c r="M45" s="364"/>
      <c r="N45" s="356"/>
      <c r="O45" s="357"/>
      <c r="P45" s="143" t="str">
        <f>IF('MPS(input_separate)'!P45&lt;&gt;"",'MPS(input_separate)'!P45,"")</f>
        <v/>
      </c>
      <c r="Q45" s="347"/>
    </row>
    <row r="46" spans="2:17" ht="20.149999999999999" customHeight="1" x14ac:dyDescent="0.2">
      <c r="B46" s="319"/>
      <c r="C46" s="345"/>
      <c r="D46" s="127" t="str">
        <f>IF('MPS(input_separate)'!D46&lt;&gt;"",'MPS(input_separate)'!D46,"")</f>
        <v/>
      </c>
      <c r="E46" s="127" t="str">
        <f>IF('MPS(input_separate)'!E46&lt;&gt;"",'MPS(input_separate)'!E46,"")</f>
        <v/>
      </c>
      <c r="F46" s="127" t="str">
        <f>IF('MPS(input_separate)'!F46&lt;&gt;"",'MPS(input_separate)'!F46,"")</f>
        <v/>
      </c>
      <c r="G46" s="142" t="str">
        <f t="shared" si="1"/>
        <v/>
      </c>
      <c r="H46" s="348"/>
      <c r="I46" s="351"/>
      <c r="J46" s="243"/>
      <c r="K46" s="244"/>
      <c r="L46" s="361"/>
      <c r="M46" s="364"/>
      <c r="N46" s="358"/>
      <c r="O46" s="359"/>
      <c r="P46" s="143" t="str">
        <f>IF('MPS(input_separate)'!P46&lt;&gt;"",'MPS(input_separate)'!P46,"")</f>
        <v/>
      </c>
      <c r="Q46" s="348"/>
    </row>
    <row r="47" spans="2:17" ht="20.149999999999999" customHeight="1" x14ac:dyDescent="0.2">
      <c r="B47" s="319"/>
      <c r="C47" s="343" t="str">
        <f>IF('MPS(input_separate)'!C47&lt;&gt;"",'MPS(input_separate)'!C47,"")</f>
        <v/>
      </c>
      <c r="D47" s="127" t="str">
        <f>IF('MPS(input_separate)'!D47&lt;&gt;"",'MPS(input_separate)'!D47,"")</f>
        <v/>
      </c>
      <c r="E47" s="127" t="str">
        <f>IF('MPS(input_separate)'!E47&lt;&gt;"",'MPS(input_separate)'!E47,"")</f>
        <v/>
      </c>
      <c r="F47" s="127" t="str">
        <f>IF('MPS(input_separate)'!F47&lt;&gt;"",'MPS(input_separate)'!F47,"")</f>
        <v/>
      </c>
      <c r="G47" s="142" t="str">
        <f t="shared" si="1"/>
        <v/>
      </c>
      <c r="H47" s="346" t="str">
        <f>IF(AND(G47="",G48="",G49=""),"",SUM(G47:G49))</f>
        <v/>
      </c>
      <c r="I47" s="349" t="s">
        <v>71</v>
      </c>
      <c r="J47" s="239"/>
      <c r="K47" s="240"/>
      <c r="L47" s="361"/>
      <c r="M47" s="364"/>
      <c r="N47" s="354" t="str">
        <f>IF('MPS(input_separate)'!N47&lt;&gt;"",'MPS(input_separate)'!N47,"")</f>
        <v/>
      </c>
      <c r="O47" s="355"/>
      <c r="P47" s="143" t="str">
        <f>IF('MPS(input_separate)'!P47&lt;&gt;"",'MPS(input_separate)'!P47,"")</f>
        <v/>
      </c>
      <c r="Q47" s="346" t="str">
        <f>IF(OR(C47="",D47=""),"",
     MIN(J47,H47)*(100/$M$35)*N47)</f>
        <v/>
      </c>
    </row>
    <row r="48" spans="2:17" ht="20.149999999999999" customHeight="1" x14ac:dyDescent="0.2">
      <c r="B48" s="319"/>
      <c r="C48" s="344"/>
      <c r="D48" s="127" t="str">
        <f>IF('MPS(input_separate)'!D48&lt;&gt;"",'MPS(input_separate)'!D48,"")</f>
        <v/>
      </c>
      <c r="E48" s="127" t="str">
        <f>IF('MPS(input_separate)'!E48&lt;&gt;"",'MPS(input_separate)'!E48,"")</f>
        <v/>
      </c>
      <c r="F48" s="127" t="str">
        <f>IF('MPS(input_separate)'!F48&lt;&gt;"",'MPS(input_separate)'!F48,"")</f>
        <v/>
      </c>
      <c r="G48" s="142" t="str">
        <f t="shared" si="1"/>
        <v/>
      </c>
      <c r="H48" s="347"/>
      <c r="I48" s="350"/>
      <c r="J48" s="241"/>
      <c r="K48" s="242"/>
      <c r="L48" s="361"/>
      <c r="M48" s="364"/>
      <c r="N48" s="356"/>
      <c r="O48" s="357"/>
      <c r="P48" s="143" t="str">
        <f>IF('MPS(input_separate)'!P48&lt;&gt;"",'MPS(input_separate)'!P48,"")</f>
        <v/>
      </c>
      <c r="Q48" s="347"/>
    </row>
    <row r="49" spans="1:17" ht="20.149999999999999" customHeight="1" thickBot="1" x14ac:dyDescent="0.25">
      <c r="B49" s="319"/>
      <c r="C49" s="345"/>
      <c r="D49" s="127" t="str">
        <f>IF('MPS(input_separate)'!D49&lt;&gt;"",'MPS(input_separate)'!D49,"")</f>
        <v/>
      </c>
      <c r="E49" s="127" t="str">
        <f>IF('MPS(input_separate)'!E49&lt;&gt;"",'MPS(input_separate)'!E49,"")</f>
        <v/>
      </c>
      <c r="F49" s="127" t="str">
        <f>IF('MPS(input_separate)'!F49&lt;&gt;"",'MPS(input_separate)'!F49,"")</f>
        <v/>
      </c>
      <c r="G49" s="142" t="str">
        <f t="shared" si="1"/>
        <v/>
      </c>
      <c r="H49" s="348"/>
      <c r="I49" s="351"/>
      <c r="J49" s="243"/>
      <c r="K49" s="244"/>
      <c r="L49" s="362"/>
      <c r="M49" s="364"/>
      <c r="N49" s="358"/>
      <c r="O49" s="359"/>
      <c r="P49" s="143" t="str">
        <f>IF('MPS(input_separate)'!P49&lt;&gt;"",'MPS(input_separate)'!P49,"")</f>
        <v/>
      </c>
      <c r="Q49" s="348"/>
    </row>
    <row r="50" spans="1:17" ht="39" customHeight="1" thickBot="1" x14ac:dyDescent="0.25">
      <c r="B50" s="129" t="s">
        <v>39</v>
      </c>
      <c r="C50" s="123" t="s">
        <v>32</v>
      </c>
      <c r="D50" s="123" t="s">
        <v>32</v>
      </c>
      <c r="E50" s="135" t="s">
        <v>40</v>
      </c>
      <c r="F50" s="135" t="s">
        <v>40</v>
      </c>
      <c r="G50" s="135" t="s">
        <v>40</v>
      </c>
      <c r="H50" s="135" t="s">
        <v>40</v>
      </c>
      <c r="I50" s="135" t="s">
        <v>40</v>
      </c>
      <c r="J50" s="329" t="s">
        <v>32</v>
      </c>
      <c r="K50" s="330"/>
      <c r="L50" s="144" t="s">
        <v>40</v>
      </c>
      <c r="M50" s="123" t="s">
        <v>32</v>
      </c>
      <c r="N50" s="366" t="s">
        <v>32</v>
      </c>
      <c r="O50" s="366"/>
      <c r="P50" s="123" t="s">
        <v>40</v>
      </c>
      <c r="Q50" s="130">
        <f>SUM(Q35:Q49)</f>
        <v>0</v>
      </c>
    </row>
    <row r="51" spans="1:17" ht="13.5" customHeight="1" x14ac:dyDescent="0.2"/>
    <row r="52" spans="1:17" x14ac:dyDescent="0.2">
      <c r="A52" s="121" t="s">
        <v>60</v>
      </c>
    </row>
    <row r="53" spans="1:17" ht="96" customHeight="1" x14ac:dyDescent="0.2">
      <c r="B53" s="304" t="s">
        <v>12</v>
      </c>
      <c r="C53" s="323" t="s">
        <v>31</v>
      </c>
      <c r="D53" s="324"/>
      <c r="E53" s="323" t="s">
        <v>229</v>
      </c>
      <c r="F53" s="324"/>
      <c r="G53" s="340" t="s">
        <v>227</v>
      </c>
      <c r="H53" s="341"/>
      <c r="I53" s="365" t="s">
        <v>36</v>
      </c>
      <c r="J53" s="365"/>
    </row>
    <row r="54" spans="1:17" ht="39" customHeight="1" x14ac:dyDescent="0.2">
      <c r="B54" s="304"/>
      <c r="C54" s="329" t="s">
        <v>29</v>
      </c>
      <c r="D54" s="330"/>
      <c r="E54" s="326" t="s">
        <v>190</v>
      </c>
      <c r="F54" s="327"/>
      <c r="G54" s="131" t="s">
        <v>191</v>
      </c>
      <c r="H54" s="131" t="s">
        <v>192</v>
      </c>
      <c r="I54" s="366" t="s">
        <v>193</v>
      </c>
      <c r="J54" s="366"/>
    </row>
    <row r="55" spans="1:17" ht="84.75" customHeight="1" x14ac:dyDescent="0.2">
      <c r="B55" s="124" t="s">
        <v>13</v>
      </c>
      <c r="C55" s="371" t="s">
        <v>37</v>
      </c>
      <c r="D55" s="372"/>
      <c r="E55" s="333" t="s">
        <v>194</v>
      </c>
      <c r="F55" s="334"/>
      <c r="G55" s="126" t="s">
        <v>195</v>
      </c>
      <c r="H55" s="126" t="s">
        <v>196</v>
      </c>
      <c r="I55" s="373" t="s">
        <v>197</v>
      </c>
      <c r="J55" s="373"/>
    </row>
    <row r="56" spans="1:17" ht="39" customHeight="1" x14ac:dyDescent="0.2">
      <c r="B56" s="124" t="s">
        <v>1</v>
      </c>
      <c r="C56" s="366" t="s">
        <v>32</v>
      </c>
      <c r="D56" s="366"/>
      <c r="E56" s="313" t="s">
        <v>198</v>
      </c>
      <c r="F56" s="314"/>
      <c r="G56" s="123" t="s">
        <v>199</v>
      </c>
      <c r="H56" s="123" t="s">
        <v>141</v>
      </c>
      <c r="I56" s="366" t="s">
        <v>165</v>
      </c>
      <c r="J56" s="366"/>
    </row>
    <row r="57" spans="1:17" ht="19.5" customHeight="1" x14ac:dyDescent="0.2">
      <c r="B57" s="319" t="s">
        <v>232</v>
      </c>
      <c r="C57" s="367">
        <f>IF('MPS(input_separate)'!C57&lt;&gt;"",'MPS(input_separate)'!C57,"")</f>
        <v>1</v>
      </c>
      <c r="D57" s="367"/>
      <c r="E57" s="211"/>
      <c r="F57" s="212"/>
      <c r="G57" s="165">
        <f>IF('MPS(input_separate)'!G57&lt;&gt;"",'MPS(input_separate)'!G57,"")</f>
        <v>36.4</v>
      </c>
      <c r="H57" s="166">
        <f>IF('MPS(input_separate)'!H57&lt;&gt;"",'MPS(input_separate)'!H57,"")</f>
        <v>5.8299999999999998E-2</v>
      </c>
      <c r="I57" s="368">
        <f>IF(C57="","",(E57*G57*10^(-3)*H57))</f>
        <v>0</v>
      </c>
      <c r="J57" s="368"/>
    </row>
    <row r="58" spans="1:17" ht="20.149999999999999" customHeight="1" x14ac:dyDescent="0.2">
      <c r="B58" s="319"/>
      <c r="C58" s="367" t="str">
        <f>IF('MPS(input_separate)'!C58&lt;&gt;"",'MPS(input_separate)'!C58,"")</f>
        <v/>
      </c>
      <c r="D58" s="367"/>
      <c r="E58" s="211"/>
      <c r="F58" s="212"/>
      <c r="G58" s="165" t="str">
        <f>IF('MPS(input_separate)'!G58&lt;&gt;"",'MPS(input_separate)'!G58,"")</f>
        <v/>
      </c>
      <c r="H58" s="166" t="str">
        <f>IF('MPS(input_separate)'!H58&lt;&gt;"",'MPS(input_separate)'!H58,"")</f>
        <v/>
      </c>
      <c r="I58" s="368" t="str">
        <f t="shared" ref="I58:I61" si="5">IF(C58="","",(E58*G58*10^(-3)*H58))</f>
        <v/>
      </c>
      <c r="J58" s="368"/>
    </row>
    <row r="59" spans="1:17" ht="20.149999999999999" customHeight="1" x14ac:dyDescent="0.2">
      <c r="B59" s="319"/>
      <c r="C59" s="367" t="str">
        <f>IF('MPS(input_separate)'!C59&lt;&gt;"",'MPS(input_separate)'!C59,"")</f>
        <v/>
      </c>
      <c r="D59" s="367"/>
      <c r="E59" s="211"/>
      <c r="F59" s="212"/>
      <c r="G59" s="165" t="str">
        <f>IF('MPS(input_separate)'!G59&lt;&gt;"",'MPS(input_separate)'!G59,"")</f>
        <v/>
      </c>
      <c r="H59" s="166" t="str">
        <f>IF('MPS(input_separate)'!H59&lt;&gt;"",'MPS(input_separate)'!H59,"")</f>
        <v/>
      </c>
      <c r="I59" s="368" t="str">
        <f t="shared" si="5"/>
        <v/>
      </c>
      <c r="J59" s="368"/>
    </row>
    <row r="60" spans="1:17" ht="20.149999999999999" customHeight="1" x14ac:dyDescent="0.2">
      <c r="B60" s="319"/>
      <c r="C60" s="367" t="str">
        <f>IF('MPS(input_separate)'!C60&lt;&gt;"",'MPS(input_separate)'!C60,"")</f>
        <v/>
      </c>
      <c r="D60" s="367"/>
      <c r="E60" s="211"/>
      <c r="F60" s="212"/>
      <c r="G60" s="165" t="str">
        <f>IF('MPS(input_separate)'!G60&lt;&gt;"",'MPS(input_separate)'!G60,"")</f>
        <v/>
      </c>
      <c r="H60" s="166" t="str">
        <f>IF('MPS(input_separate)'!H60&lt;&gt;"",'MPS(input_separate)'!H60,"")</f>
        <v/>
      </c>
      <c r="I60" s="368" t="str">
        <f t="shared" si="5"/>
        <v/>
      </c>
      <c r="J60" s="368"/>
    </row>
    <row r="61" spans="1:17" ht="20.149999999999999" customHeight="1" thickBot="1" x14ac:dyDescent="0.25">
      <c r="B61" s="319"/>
      <c r="C61" s="367" t="str">
        <f>IF('MPS(input_separate)'!C61&lt;&gt;"",'MPS(input_separate)'!C61,"")</f>
        <v/>
      </c>
      <c r="D61" s="367"/>
      <c r="E61" s="211"/>
      <c r="F61" s="212"/>
      <c r="G61" s="165" t="str">
        <f>IF('MPS(input_separate)'!G61&lt;&gt;"",'MPS(input_separate)'!G61,"")</f>
        <v/>
      </c>
      <c r="H61" s="166" t="str">
        <f>IF('MPS(input_separate)'!H61&lt;&gt;"",'MPS(input_separate)'!H61,"")</f>
        <v/>
      </c>
      <c r="I61" s="346" t="str">
        <f t="shared" si="5"/>
        <v/>
      </c>
      <c r="J61" s="346"/>
    </row>
    <row r="62" spans="1:17" ht="39" customHeight="1" thickBot="1" x14ac:dyDescent="0.25">
      <c r="B62" s="129" t="s">
        <v>39</v>
      </c>
      <c r="C62" s="366" t="s">
        <v>40</v>
      </c>
      <c r="D62" s="366"/>
      <c r="E62" s="329" t="s">
        <v>42</v>
      </c>
      <c r="F62" s="330"/>
      <c r="G62" s="123" t="s">
        <v>40</v>
      </c>
      <c r="H62" s="135" t="s">
        <v>40</v>
      </c>
      <c r="I62" s="369">
        <f>SUM(I57:I61)</f>
        <v>0</v>
      </c>
      <c r="J62" s="370"/>
    </row>
  </sheetData>
  <sheetProtection algorithmName="SHA-512" hashValue="k9cIzo7FsttWdb/cP/xZ3RQjQHBnsyj3hVwa3zk6jjre/CsTND6WbGuMEVrryTmZqHtpt31hZqzttIKIYBGUeQ==" saltValue="sFca8vGIKzP7pwC/3InCQg==" spinCount="100000" sheet="1" objects="1" scenarios="1" formatCells="0" formatRows="0"/>
  <mergeCells count="128">
    <mergeCell ref="C55:D55"/>
    <mergeCell ref="E55:F55"/>
    <mergeCell ref="I55:J55"/>
    <mergeCell ref="C56:D56"/>
    <mergeCell ref="E56:F56"/>
    <mergeCell ref="I56:J56"/>
    <mergeCell ref="J50:K50"/>
    <mergeCell ref="N50:O50"/>
    <mergeCell ref="N47:O49"/>
    <mergeCell ref="C62:D62"/>
    <mergeCell ref="E62:F62"/>
    <mergeCell ref="I62:J62"/>
    <mergeCell ref="C60:D60"/>
    <mergeCell ref="E60:F60"/>
    <mergeCell ref="I60:J60"/>
    <mergeCell ref="C61:D61"/>
    <mergeCell ref="E61:F61"/>
    <mergeCell ref="I61:J61"/>
    <mergeCell ref="B57:B61"/>
    <mergeCell ref="C57:D57"/>
    <mergeCell ref="E57:F57"/>
    <mergeCell ref="I57:J57"/>
    <mergeCell ref="C58:D58"/>
    <mergeCell ref="E58:F58"/>
    <mergeCell ref="I58:J58"/>
    <mergeCell ref="C59:D59"/>
    <mergeCell ref="E59:F59"/>
    <mergeCell ref="I59:J59"/>
    <mergeCell ref="B53:B54"/>
    <mergeCell ref="C53:D53"/>
    <mergeCell ref="E53:F53"/>
    <mergeCell ref="I53:J53"/>
    <mergeCell ref="C54:D54"/>
    <mergeCell ref="E54:F54"/>
    <mergeCell ref="I54:J54"/>
    <mergeCell ref="C47:C49"/>
    <mergeCell ref="H47:H49"/>
    <mergeCell ref="I47:I49"/>
    <mergeCell ref="J47:K49"/>
    <mergeCell ref="G53:H53"/>
    <mergeCell ref="Q47:Q49"/>
    <mergeCell ref="C44:C46"/>
    <mergeCell ref="H44:H46"/>
    <mergeCell ref="I44:I46"/>
    <mergeCell ref="J44:K46"/>
    <mergeCell ref="N44:O46"/>
    <mergeCell ref="Q44:Q46"/>
    <mergeCell ref="C41:C43"/>
    <mergeCell ref="H41:H43"/>
    <mergeCell ref="I41:I43"/>
    <mergeCell ref="J41:K43"/>
    <mergeCell ref="N41:O43"/>
    <mergeCell ref="Q41:Q43"/>
    <mergeCell ref="L35:L49"/>
    <mergeCell ref="M35:M49"/>
    <mergeCell ref="N35:O37"/>
    <mergeCell ref="Q35:Q37"/>
    <mergeCell ref="C38:C40"/>
    <mergeCell ref="H38:H40"/>
    <mergeCell ref="I38:I40"/>
    <mergeCell ref="J38:K40"/>
    <mergeCell ref="N38:O40"/>
    <mergeCell ref="Q38:Q40"/>
    <mergeCell ref="E20:F20"/>
    <mergeCell ref="H20:I20"/>
    <mergeCell ref="E21:F21"/>
    <mergeCell ref="H21:I21"/>
    <mergeCell ref="N34:O34"/>
    <mergeCell ref="B35:B49"/>
    <mergeCell ref="C35:C37"/>
    <mergeCell ref="H35:H37"/>
    <mergeCell ref="I35:I37"/>
    <mergeCell ref="J35:K37"/>
    <mergeCell ref="E27:F27"/>
    <mergeCell ref="H27:I27"/>
    <mergeCell ref="B31:B32"/>
    <mergeCell ref="C31:F31"/>
    <mergeCell ref="G31:H31"/>
    <mergeCell ref="J31:L31"/>
    <mergeCell ref="E32:F32"/>
    <mergeCell ref="I32:I33"/>
    <mergeCell ref="J32:K32"/>
    <mergeCell ref="M31:P31"/>
    <mergeCell ref="N32:O32"/>
    <mergeCell ref="J33:K33"/>
    <mergeCell ref="N33:O33"/>
    <mergeCell ref="J34:K34"/>
    <mergeCell ref="E15:F15"/>
    <mergeCell ref="G15:I15"/>
    <mergeCell ref="E8:F8"/>
    <mergeCell ref="G8:I8"/>
    <mergeCell ref="E9:F9"/>
    <mergeCell ref="G9:I9"/>
    <mergeCell ref="B22:B26"/>
    <mergeCell ref="E22:F22"/>
    <mergeCell ref="G22:G26"/>
    <mergeCell ref="H22:I22"/>
    <mergeCell ref="E23:F23"/>
    <mergeCell ref="H23:I23"/>
    <mergeCell ref="B18:B19"/>
    <mergeCell ref="C18:D18"/>
    <mergeCell ref="E18:F18"/>
    <mergeCell ref="G18:I18"/>
    <mergeCell ref="E19:F19"/>
    <mergeCell ref="H19:I19"/>
    <mergeCell ref="E24:F24"/>
    <mergeCell ref="H24:I24"/>
    <mergeCell ref="E25:F25"/>
    <mergeCell ref="H25:I25"/>
    <mergeCell ref="E26:F26"/>
    <mergeCell ref="H26:I26"/>
    <mergeCell ref="B10:B14"/>
    <mergeCell ref="E10:F10"/>
    <mergeCell ref="G10:I10"/>
    <mergeCell ref="E11:F11"/>
    <mergeCell ref="G11:I11"/>
    <mergeCell ref="E12:F12"/>
    <mergeCell ref="B6:B7"/>
    <mergeCell ref="C6:D6"/>
    <mergeCell ref="E6:F6"/>
    <mergeCell ref="G6:I6"/>
    <mergeCell ref="E7:F7"/>
    <mergeCell ref="G7:I7"/>
    <mergeCell ref="G12:I12"/>
    <mergeCell ref="E13:F13"/>
    <mergeCell ref="G13:I13"/>
    <mergeCell ref="E14:F14"/>
    <mergeCell ref="G14:I14"/>
  </mergeCells>
  <phoneticPr fontId="10"/>
  <dataValidations count="1">
    <dataValidation type="list" allowBlank="1" showInputMessage="1" showErrorMessage="1" sqref="C30">
      <formula1>"Yes,No"</formula1>
    </dataValidation>
  </dataValidations>
  <pageMargins left="0.70866141732283472" right="0.70866141732283472" top="0.74803149606299213" bottom="0.74803149606299213" header="0.31496062992125984" footer="0.31496062992125984"/>
  <pageSetup paperSize="9" scale="2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17"/>
  <sheetViews>
    <sheetView showGridLines="0" view="pageBreakPreview" zoomScale="80" zoomScaleNormal="100" zoomScaleSheetLayoutView="80" workbookViewId="0"/>
  </sheetViews>
  <sheetFormatPr defaultColWidth="9" defaultRowHeight="14" x14ac:dyDescent="0.2"/>
  <cols>
    <col min="1" max="4" width="3.6328125" style="1" customWidth="1"/>
    <col min="5" max="5" width="29.26953125" style="1" customWidth="1"/>
    <col min="6" max="6" width="8.6328125" style="1" customWidth="1"/>
    <col min="7" max="7" width="12.6328125" style="1" customWidth="1"/>
    <col min="8" max="8" width="20.6328125" style="1" customWidth="1"/>
    <col min="9" max="9" width="12.6328125" style="7" customWidth="1"/>
    <col min="10" max="10" width="12.6328125" style="1" customWidth="1"/>
    <col min="11" max="16384" width="9" style="1"/>
  </cols>
  <sheetData>
    <row r="1" spans="1:10" ht="18" customHeight="1" x14ac:dyDescent="0.2">
      <c r="I1" s="1"/>
      <c r="J1" s="12" t="str">
        <f>'MPS(input)'!K1</f>
        <v>Monitoring Spreadsheet: JCM_ID_AM016_ver01.0</v>
      </c>
    </row>
    <row r="2" spans="1:10" ht="18" customHeight="1" x14ac:dyDescent="0.2">
      <c r="I2" s="1"/>
      <c r="J2" s="12" t="str">
        <f>'MPS(input)'!K2</f>
        <v>Reference Number: ID019</v>
      </c>
    </row>
    <row r="3" spans="1:10" ht="27.75" customHeight="1" x14ac:dyDescent="0.2">
      <c r="A3" s="288" t="s">
        <v>217</v>
      </c>
      <c r="B3" s="288"/>
      <c r="C3" s="288"/>
      <c r="D3" s="288"/>
      <c r="E3" s="288"/>
      <c r="F3" s="288"/>
      <c r="G3" s="288"/>
      <c r="H3" s="288"/>
      <c r="I3" s="288"/>
      <c r="J3" s="288"/>
    </row>
    <row r="4" spans="1:10" ht="11.25" customHeight="1" x14ac:dyDescent="0.2">
      <c r="I4" s="1"/>
      <c r="J4" s="7"/>
    </row>
    <row r="5" spans="1:10" ht="18.75" customHeight="1" thickBot="1" x14ac:dyDescent="0.25">
      <c r="A5" s="27" t="s">
        <v>2</v>
      </c>
      <c r="B5" s="32"/>
      <c r="C5" s="33"/>
      <c r="D5" s="33"/>
      <c r="E5" s="34"/>
      <c r="F5" s="35"/>
      <c r="G5" s="24" t="s">
        <v>3</v>
      </c>
      <c r="H5" s="48" t="s">
        <v>0</v>
      </c>
      <c r="I5" s="24" t="s">
        <v>1</v>
      </c>
      <c r="J5" s="25" t="s">
        <v>4</v>
      </c>
    </row>
    <row r="6" spans="1:10" ht="18.75" customHeight="1" thickBot="1" x14ac:dyDescent="0.25">
      <c r="A6" s="28"/>
      <c r="B6" s="36" t="s">
        <v>203</v>
      </c>
      <c r="C6" s="37"/>
      <c r="D6" s="37"/>
      <c r="E6" s="37"/>
      <c r="F6" s="38"/>
      <c r="G6" s="46" t="s">
        <v>154</v>
      </c>
      <c r="H6" s="52">
        <f>H8-H13</f>
        <v>0</v>
      </c>
      <c r="I6" s="47" t="s">
        <v>204</v>
      </c>
      <c r="J6" s="26" t="s">
        <v>205</v>
      </c>
    </row>
    <row r="7" spans="1:10" ht="18.75" customHeight="1" thickBot="1" x14ac:dyDescent="0.25">
      <c r="A7" s="27" t="s">
        <v>46</v>
      </c>
      <c r="B7" s="39"/>
      <c r="C7" s="33"/>
      <c r="D7" s="40"/>
      <c r="E7" s="40"/>
      <c r="F7" s="41"/>
      <c r="G7" s="24"/>
      <c r="H7" s="49"/>
      <c r="I7" s="22"/>
      <c r="J7" s="24"/>
    </row>
    <row r="8" spans="1:10" ht="18.75" customHeight="1" thickBot="1" x14ac:dyDescent="0.25">
      <c r="A8" s="29"/>
      <c r="B8" s="42" t="s">
        <v>206</v>
      </c>
      <c r="C8" s="37"/>
      <c r="D8" s="37"/>
      <c r="E8" s="37"/>
      <c r="F8" s="38"/>
      <c r="G8" s="46" t="s">
        <v>153</v>
      </c>
      <c r="H8" s="53">
        <f>SUM(H9:H10)</f>
        <v>0</v>
      </c>
      <c r="I8" s="47" t="s">
        <v>204</v>
      </c>
      <c r="J8" s="50" t="s">
        <v>207</v>
      </c>
    </row>
    <row r="9" spans="1:10" ht="37.5" customHeight="1" x14ac:dyDescent="0.2">
      <c r="A9" s="29"/>
      <c r="B9" s="30"/>
      <c r="C9" s="289" t="s">
        <v>84</v>
      </c>
      <c r="D9" s="290"/>
      <c r="E9" s="290"/>
      <c r="F9" s="291"/>
      <c r="G9" s="50" t="s">
        <v>153</v>
      </c>
      <c r="H9" s="54">
        <f>'MRS(input_separate)'!J15</f>
        <v>0</v>
      </c>
      <c r="I9" s="50" t="s">
        <v>204</v>
      </c>
      <c r="J9" s="50" t="s">
        <v>208</v>
      </c>
    </row>
    <row r="10" spans="1:10" ht="18.75" customHeight="1" x14ac:dyDescent="0.2">
      <c r="A10" s="29"/>
      <c r="B10" s="30"/>
      <c r="C10" s="289" t="s">
        <v>85</v>
      </c>
      <c r="D10" s="290"/>
      <c r="E10" s="290"/>
      <c r="F10" s="291"/>
      <c r="G10" s="287" t="s">
        <v>154</v>
      </c>
      <c r="H10" s="292">
        <f>IF('MRS(input_separate)'!C30="No",'MRS(input_separate)'!J27,
IF('MRS(input_separate)'!C30="Yes",'MRS(input_separate)'!Q50,""))</f>
        <v>0</v>
      </c>
      <c r="I10" s="287" t="s">
        <v>204</v>
      </c>
      <c r="J10" s="287" t="s">
        <v>209</v>
      </c>
    </row>
    <row r="11" spans="1:10" ht="18.75" customHeight="1" x14ac:dyDescent="0.2">
      <c r="A11" s="28"/>
      <c r="B11" s="31"/>
      <c r="C11" s="289" t="str">
        <f>"("&amp;IF('MRS(input_separate)'!C30="Yes","Option 2", IF('MRS(input_separate)'!C30="No","Option 1",""))&amp;" is selected)"</f>
        <v>(Option 1 is selected)</v>
      </c>
      <c r="D11" s="290"/>
      <c r="E11" s="290"/>
      <c r="F11" s="51"/>
      <c r="G11" s="287"/>
      <c r="H11" s="292"/>
      <c r="I11" s="287"/>
      <c r="J11" s="287"/>
    </row>
    <row r="12" spans="1:10" ht="18.75" customHeight="1" thickBot="1" x14ac:dyDescent="0.25">
      <c r="A12" s="27" t="s">
        <v>47</v>
      </c>
      <c r="B12" s="23"/>
      <c r="C12" s="23"/>
      <c r="D12" s="23"/>
      <c r="E12" s="22"/>
      <c r="F12" s="22"/>
      <c r="G12" s="24"/>
      <c r="H12" s="27"/>
      <c r="I12" s="22"/>
      <c r="J12" s="24"/>
    </row>
    <row r="13" spans="1:10" ht="18.75" customHeight="1" thickBot="1" x14ac:dyDescent="0.25">
      <c r="A13" s="28"/>
      <c r="B13" s="43" t="s">
        <v>48</v>
      </c>
      <c r="C13" s="44"/>
      <c r="D13" s="44"/>
      <c r="E13" s="44"/>
      <c r="F13" s="45"/>
      <c r="G13" s="46" t="s">
        <v>153</v>
      </c>
      <c r="H13" s="53">
        <f>'MRS(input_separate)'!I62</f>
        <v>0</v>
      </c>
      <c r="I13" s="47" t="s">
        <v>204</v>
      </c>
      <c r="J13" s="50" t="s">
        <v>210</v>
      </c>
    </row>
    <row r="14" spans="1:10" x14ac:dyDescent="0.2">
      <c r="A14" s="2"/>
      <c r="B14" s="2"/>
      <c r="C14" s="2"/>
      <c r="D14" s="2"/>
      <c r="E14" s="2"/>
      <c r="F14" s="9"/>
      <c r="G14" s="8"/>
      <c r="H14" s="8"/>
      <c r="I14" s="3"/>
    </row>
    <row r="15" spans="1:10" ht="21.75" customHeight="1" x14ac:dyDescent="0.2">
      <c r="B15" s="1" t="s">
        <v>51</v>
      </c>
      <c r="E15" s="2"/>
      <c r="F15" s="5"/>
    </row>
    <row r="16" spans="1:10" ht="21.75" customHeight="1" x14ac:dyDescent="0.2">
      <c r="B16" s="286" t="s">
        <v>211</v>
      </c>
      <c r="C16" s="286"/>
      <c r="D16" s="286" t="s">
        <v>50</v>
      </c>
      <c r="E16" s="286"/>
      <c r="F16" s="55">
        <v>89</v>
      </c>
      <c r="G16" s="21" t="s">
        <v>52</v>
      </c>
      <c r="H16" s="3"/>
    </row>
    <row r="17" spans="5:8" s="7" customFormat="1" x14ac:dyDescent="0.2">
      <c r="E17" s="2"/>
      <c r="F17" s="2"/>
      <c r="G17" s="2"/>
      <c r="H17" s="2"/>
    </row>
  </sheetData>
  <sheetProtection algorithmName="SHA-512" hashValue="YA3SR+84jbs1M7jlxn71BjDcViVgi4zpII5rlpIkxZv9USZOpomsZycRD660aeeaXe9wJUXi7DD2lvQvgOXDfA==" saltValue="X5jGcOWxlfK+Sj5Wiwv4vg==" spinCount="100000" sheet="1" objects="1" scenarios="1"/>
  <mergeCells count="10">
    <mergeCell ref="B16:C16"/>
    <mergeCell ref="D16:E16"/>
    <mergeCell ref="A3:J3"/>
    <mergeCell ref="C9:F9"/>
    <mergeCell ref="C10:F10"/>
    <mergeCell ref="G10:G11"/>
    <mergeCell ref="H10:H11"/>
    <mergeCell ref="I10:I11"/>
    <mergeCell ref="J10:J11"/>
    <mergeCell ref="C11:E11"/>
  </mergeCells>
  <phoneticPr fontId="10"/>
  <pageMargins left="0.70866141732283472" right="0.70866141732283472" top="0.74803149606299213" bottom="0.74803149606299213" header="0.31496062992125984" footer="0.31496062992125984"/>
  <pageSetup paperSize="9" scale="79" fitToHeight="2"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'MPS(input_separate)'!Print_Area</vt:lpstr>
      <vt:lpstr>'MRS(calc_process)'!Print_Area</vt:lpstr>
      <vt:lpstr>'MRS(input)'!Print_Area</vt:lpstr>
      <vt:lpstr>'MRS(input_separate)'!Print_Area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2018-07-12T07:05:17Z</cp:lastPrinted>
  <dcterms:created xsi:type="dcterms:W3CDTF">2012-01-13T02:28:29Z</dcterms:created>
  <dcterms:modified xsi:type="dcterms:W3CDTF">2018-12-12T08:07:53Z</dcterms:modified>
</cp:coreProperties>
</file>