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zabu\project\2015\P150263701_平成28年度二国間クレジット制度の効率的な運用のための検討・実施事業委託業務\02_作業\02_各種申請\03_Project\08_ID\ID009\170329_reg_req\4_upload\"/>
    </mc:Choice>
  </mc:AlternateContent>
  <bookViews>
    <workbookView xWindow="0" yWindow="0" windowWidth="19200" windowHeight="11115" tabRatio="885"/>
  </bookViews>
  <sheets>
    <sheet name="MPS(input)_569RT" sheetId="30" r:id="rId1"/>
    <sheet name="MPS(calc_process)_569RT" sheetId="31" r:id="rId2"/>
    <sheet name="MSS_569RT" sheetId="33" r:id="rId3"/>
    <sheet name="MRS(input)_569RT" sheetId="36" r:id="rId4"/>
    <sheet name="MRS(calc_process)_569RT" sheetId="35" r:id="rId5"/>
    <sheet name="MPS(input)_966RT(1)" sheetId="37" r:id="rId6"/>
    <sheet name="MPS(calc_process)_966RT(1)" sheetId="38" r:id="rId7"/>
    <sheet name="MSS_966RT(1)" sheetId="39" r:id="rId8"/>
    <sheet name="MRS(input)_966RT(1)" sheetId="40" r:id="rId9"/>
    <sheet name="MRS(calc_process)_966RT(1)" sheetId="41" r:id="rId10"/>
    <sheet name="MPS(input)_966RT(2)" sheetId="42" r:id="rId11"/>
    <sheet name="MPS(calc_process)_966RT(2)" sheetId="43" r:id="rId12"/>
    <sheet name="MSS_966RT(2)" sheetId="44" r:id="rId13"/>
    <sheet name="MRS(input)_966RT(2)" sheetId="45" r:id="rId14"/>
    <sheet name="MRS(calc_process)_966RT(2)" sheetId="46" r:id="rId15"/>
    <sheet name="MPS(input)_966RT(3)" sheetId="47" r:id="rId16"/>
    <sheet name="MPS(calc_process)_966RT(3)" sheetId="48" r:id="rId17"/>
    <sheet name="MSS_966RT(3)" sheetId="49" r:id="rId18"/>
    <sheet name="MRS(input)_966RT(3)" sheetId="50" r:id="rId19"/>
    <sheet name="MRS(calc_process)_966RT(3)" sheetId="51" r:id="rId20"/>
    <sheet name="MPS(input)_966RT(4)" sheetId="52" r:id="rId21"/>
    <sheet name="MPS(calc_process)_966RT(4)" sheetId="53" r:id="rId22"/>
    <sheet name="MSS_966RT(4)" sheetId="54" r:id="rId23"/>
    <sheet name="MRS(input)_966RT(4)" sheetId="55" r:id="rId24"/>
    <sheet name="MRS(calc_process)_966RT(4)" sheetId="56" r:id="rId25"/>
  </sheets>
  <definedNames>
    <definedName name="_xlnm.Print_Area" localSheetId="1">'MPS(calc_process)_569RT'!$A$1:$I$37</definedName>
    <definedName name="_xlnm.Print_Area" localSheetId="6">'MPS(calc_process)_966RT(1)'!$A$1:$I$37</definedName>
    <definedName name="_xlnm.Print_Area" localSheetId="11">'MPS(calc_process)_966RT(2)'!$A$1:$I$37</definedName>
    <definedName name="_xlnm.Print_Area" localSheetId="16">'MPS(calc_process)_966RT(3)'!$A$1:$I$37</definedName>
    <definedName name="_xlnm.Print_Area" localSheetId="21">'MPS(calc_process)_966RT(4)'!$A$1:$I$37</definedName>
    <definedName name="_xlnm.Print_Area" localSheetId="0">'MPS(input)_569RT'!$A$1:$K$31</definedName>
    <definedName name="_xlnm.Print_Area" localSheetId="5">'MPS(input)_966RT(1)'!$A$1:$K$31</definedName>
    <definedName name="_xlnm.Print_Area" localSheetId="10">'MPS(input)_966RT(2)'!$A$1:$K$31</definedName>
    <definedName name="_xlnm.Print_Area" localSheetId="15">'MPS(input)_966RT(3)'!$A$1:$K$31</definedName>
    <definedName name="_xlnm.Print_Area" localSheetId="20">'MPS(input)_966RT(4)'!$A$1:$K$31</definedName>
    <definedName name="_xlnm.Print_Area" localSheetId="4">'MRS(calc_process)_569RT'!$A$1:$I$37</definedName>
    <definedName name="_xlnm.Print_Area" localSheetId="9">'MRS(calc_process)_966RT(1)'!$A$1:$I$37</definedName>
    <definedName name="_xlnm.Print_Area" localSheetId="14">'MRS(calc_process)_966RT(2)'!$A$1:$I$37</definedName>
    <definedName name="_xlnm.Print_Area" localSheetId="19">'MRS(calc_process)_966RT(3)'!$A$1:$I$37</definedName>
    <definedName name="_xlnm.Print_Area" localSheetId="24">'MRS(calc_process)_966RT(4)'!$A$1:$I$37</definedName>
    <definedName name="_xlnm.Print_Area" localSheetId="3">'MRS(input)_569RT'!$A$1:$L$31</definedName>
    <definedName name="_xlnm.Print_Area" localSheetId="8">'MRS(input)_966RT(1)'!$A$1:$L$31</definedName>
    <definedName name="_xlnm.Print_Area" localSheetId="13">'MRS(input)_966RT(2)'!$A$1:$L$31</definedName>
    <definedName name="_xlnm.Print_Area" localSheetId="18">'MRS(input)_966RT(3)'!$A$1:$L$31</definedName>
    <definedName name="_xlnm.Print_Area" localSheetId="23">'MRS(input)_966RT(4)'!$A$1:$L$31</definedName>
  </definedNames>
  <calcPr calcId="152511"/>
</workbook>
</file>

<file path=xl/calcChain.xml><?xml version="1.0" encoding="utf-8"?>
<calcChain xmlns="http://schemas.openxmlformats.org/spreadsheetml/2006/main">
  <c r="G26" i="56" l="1"/>
  <c r="G23" i="56"/>
  <c r="G17" i="56"/>
  <c r="G16" i="56"/>
  <c r="G13" i="56"/>
  <c r="G8" i="56"/>
  <c r="I2" i="56"/>
  <c r="I1" i="56"/>
  <c r="K22" i="55"/>
  <c r="H22" i="55"/>
  <c r="K21" i="55"/>
  <c r="F21" i="55"/>
  <c r="G18" i="56" s="1"/>
  <c r="K20" i="55"/>
  <c r="H20" i="55"/>
  <c r="F20" i="55"/>
  <c r="K19" i="55"/>
  <c r="H19" i="55"/>
  <c r="F19" i="55"/>
  <c r="K18" i="55"/>
  <c r="H18" i="55"/>
  <c r="F18" i="55"/>
  <c r="K17" i="55"/>
  <c r="H17" i="55"/>
  <c r="F17" i="55"/>
  <c r="K16" i="55"/>
  <c r="H16" i="55"/>
  <c r="F16" i="55"/>
  <c r="K15" i="55"/>
  <c r="H15" i="55"/>
  <c r="F15" i="55"/>
  <c r="G22" i="56" s="1"/>
  <c r="L2" i="55"/>
  <c r="L1" i="55"/>
  <c r="C2" i="54"/>
  <c r="C1" i="54"/>
  <c r="G24" i="53"/>
  <c r="G25" i="53" s="1"/>
  <c r="G23" i="53"/>
  <c r="G22" i="53"/>
  <c r="G18" i="53"/>
  <c r="G17" i="53"/>
  <c r="G14" i="53"/>
  <c r="G15" i="53" s="1"/>
  <c r="G13" i="53"/>
  <c r="G12" i="53"/>
  <c r="G8" i="53"/>
  <c r="I2" i="53"/>
  <c r="I1" i="53"/>
  <c r="E22" i="52"/>
  <c r="F22" i="55" s="1"/>
  <c r="E21" i="52"/>
  <c r="E8" i="52"/>
  <c r="G26" i="53" s="1"/>
  <c r="G20" i="53" s="1"/>
  <c r="G24" i="56" l="1"/>
  <c r="G25" i="56" s="1"/>
  <c r="G14" i="56"/>
  <c r="G15" i="56" s="1"/>
  <c r="G16" i="53"/>
  <c r="G10" i="53" s="1"/>
  <c r="G6" i="53" s="1"/>
  <c r="B26" i="52" s="1"/>
  <c r="G12" i="56"/>
  <c r="G10" i="56" s="1"/>
  <c r="G20" i="56" l="1"/>
  <c r="G6" i="56" s="1"/>
  <c r="D26" i="55" s="1"/>
  <c r="G26" i="51" l="1"/>
  <c r="G22" i="51"/>
  <c r="G16" i="51"/>
  <c r="G12" i="51"/>
  <c r="G8" i="51"/>
  <c r="I2" i="51"/>
  <c r="I1" i="51"/>
  <c r="K22" i="50"/>
  <c r="H22" i="50"/>
  <c r="K21" i="50"/>
  <c r="K20" i="50"/>
  <c r="H20" i="50"/>
  <c r="F20" i="50"/>
  <c r="K19" i="50"/>
  <c r="H19" i="50"/>
  <c r="F19" i="50"/>
  <c r="G17" i="51" s="1"/>
  <c r="K18" i="50"/>
  <c r="H18" i="50"/>
  <c r="F18" i="50"/>
  <c r="K17" i="50"/>
  <c r="H17" i="50"/>
  <c r="F17" i="50"/>
  <c r="K16" i="50"/>
  <c r="H16" i="50"/>
  <c r="F16" i="50"/>
  <c r="G23" i="51" s="1"/>
  <c r="K15" i="50"/>
  <c r="H15" i="50"/>
  <c r="F15" i="50"/>
  <c r="L2" i="50"/>
  <c r="L1" i="50"/>
  <c r="C2" i="49"/>
  <c r="C1" i="49"/>
  <c r="G26" i="48"/>
  <c r="G20" i="48" s="1"/>
  <c r="G24" i="48"/>
  <c r="G25" i="48" s="1"/>
  <c r="G23" i="48"/>
  <c r="G22" i="48"/>
  <c r="G17" i="48"/>
  <c r="G16" i="48"/>
  <c r="G14" i="48"/>
  <c r="G15" i="48" s="1"/>
  <c r="G13" i="48"/>
  <c r="G12" i="48"/>
  <c r="G8" i="48"/>
  <c r="I2" i="48"/>
  <c r="I1" i="48"/>
  <c r="E22" i="47"/>
  <c r="F22" i="50" s="1"/>
  <c r="E21" i="47"/>
  <c r="F21" i="50" s="1"/>
  <c r="G18" i="51" s="1"/>
  <c r="E8" i="47"/>
  <c r="G24" i="51" l="1"/>
  <c r="G25" i="51" s="1"/>
  <c r="G14" i="51"/>
  <c r="G15" i="51" s="1"/>
  <c r="G18" i="48"/>
  <c r="G10" i="48" s="1"/>
  <c r="G6" i="48" s="1"/>
  <c r="B26" i="47" s="1"/>
  <c r="G13" i="51"/>
  <c r="G10" i="51" s="1"/>
  <c r="G20" i="51" l="1"/>
  <c r="G6" i="51" s="1"/>
  <c r="D26" i="50" s="1"/>
  <c r="G26" i="46" l="1"/>
  <c r="G23" i="46"/>
  <c r="G17" i="46"/>
  <c r="G16" i="46"/>
  <c r="G13" i="46"/>
  <c r="G8" i="46"/>
  <c r="I2" i="46"/>
  <c r="I1" i="46"/>
  <c r="K22" i="45"/>
  <c r="H22" i="45"/>
  <c r="K21" i="45"/>
  <c r="F21" i="45"/>
  <c r="G18" i="46" s="1"/>
  <c r="K20" i="45"/>
  <c r="H20" i="45"/>
  <c r="F20" i="45"/>
  <c r="K19" i="45"/>
  <c r="H19" i="45"/>
  <c r="F19" i="45"/>
  <c r="K18" i="45"/>
  <c r="H18" i="45"/>
  <c r="F18" i="45"/>
  <c r="K17" i="45"/>
  <c r="H17" i="45"/>
  <c r="F17" i="45"/>
  <c r="K16" i="45"/>
  <c r="H16" i="45"/>
  <c r="F16" i="45"/>
  <c r="K15" i="45"/>
  <c r="H15" i="45"/>
  <c r="F15" i="45"/>
  <c r="G22" i="46" s="1"/>
  <c r="L2" i="45"/>
  <c r="L1" i="45"/>
  <c r="C2" i="44"/>
  <c r="C1" i="44"/>
  <c r="G25" i="43"/>
  <c r="G24" i="43"/>
  <c r="G23" i="43"/>
  <c r="G22" i="43"/>
  <c r="G18" i="43"/>
  <c r="G17" i="43"/>
  <c r="G15" i="43"/>
  <c r="G14" i="43"/>
  <c r="G13" i="43"/>
  <c r="G12" i="43"/>
  <c r="G8" i="43"/>
  <c r="I2" i="43"/>
  <c r="I1" i="43"/>
  <c r="E22" i="42"/>
  <c r="F22" i="45" s="1"/>
  <c r="E21" i="42"/>
  <c r="E8" i="42"/>
  <c r="G26" i="43" s="1"/>
  <c r="G20" i="43" s="1"/>
  <c r="G24" i="46" l="1"/>
  <c r="G25" i="46" s="1"/>
  <c r="G14" i="46"/>
  <c r="G15" i="46" s="1"/>
  <c r="G16" i="43"/>
  <c r="G10" i="43" s="1"/>
  <c r="G6" i="43" s="1"/>
  <c r="B26" i="42" s="1"/>
  <c r="G12" i="46"/>
  <c r="G20" i="46" l="1"/>
  <c r="G10" i="46"/>
  <c r="G6" i="46" l="1"/>
  <c r="D26" i="45" s="1"/>
  <c r="G26" i="41" l="1"/>
  <c r="G23" i="41"/>
  <c r="G17" i="41"/>
  <c r="G16" i="41"/>
  <c r="G13" i="41"/>
  <c r="G8" i="41"/>
  <c r="I2" i="41"/>
  <c r="I1" i="41"/>
  <c r="K22" i="40"/>
  <c r="H22" i="40"/>
  <c r="K21" i="40"/>
  <c r="F21" i="40"/>
  <c r="G18" i="41" s="1"/>
  <c r="K20" i="40"/>
  <c r="H20" i="40"/>
  <c r="F20" i="40"/>
  <c r="K19" i="40"/>
  <c r="H19" i="40"/>
  <c r="F19" i="40"/>
  <c r="K18" i="40"/>
  <c r="H18" i="40"/>
  <c r="F18" i="40"/>
  <c r="K17" i="40"/>
  <c r="H17" i="40"/>
  <c r="F17" i="40"/>
  <c r="K16" i="40"/>
  <c r="H16" i="40"/>
  <c r="F16" i="40"/>
  <c r="K15" i="40"/>
  <c r="H15" i="40"/>
  <c r="F15" i="40"/>
  <c r="G22" i="41" s="1"/>
  <c r="L2" i="40"/>
  <c r="L1" i="40"/>
  <c r="C2" i="39"/>
  <c r="C1" i="39"/>
  <c r="G25" i="38"/>
  <c r="G24" i="38"/>
  <c r="G23" i="38"/>
  <c r="G22" i="38"/>
  <c r="G18" i="38"/>
  <c r="G17" i="38"/>
  <c r="G15" i="38"/>
  <c r="G14" i="38"/>
  <c r="G13" i="38"/>
  <c r="G12" i="38"/>
  <c r="G8" i="38"/>
  <c r="I2" i="38"/>
  <c r="I1" i="38"/>
  <c r="E22" i="37"/>
  <c r="F22" i="40" s="1"/>
  <c r="E21" i="37"/>
  <c r="E8" i="37"/>
  <c r="G26" i="38" s="1"/>
  <c r="G20" i="38" s="1"/>
  <c r="G24" i="41" l="1"/>
  <c r="G25" i="41" s="1"/>
  <c r="G14" i="41"/>
  <c r="G15" i="41" s="1"/>
  <c r="G16" i="38"/>
  <c r="G10" i="38" s="1"/>
  <c r="G6" i="38" s="1"/>
  <c r="B26" i="37" s="1"/>
  <c r="G12" i="41"/>
  <c r="G20" i="41" l="1"/>
  <c r="G10" i="41"/>
  <c r="G6" i="41" s="1"/>
  <c r="D26" i="40" s="1"/>
  <c r="G6" i="35" l="1"/>
  <c r="D26" i="36" s="1"/>
  <c r="G6" i="31"/>
  <c r="B26" i="30"/>
  <c r="E22" i="30" l="1"/>
  <c r="G26" i="35" l="1"/>
  <c r="G16" i="35"/>
  <c r="H22" i="36" l="1"/>
  <c r="H20" i="36"/>
  <c r="H19" i="36"/>
  <c r="H18" i="36"/>
  <c r="H17" i="36"/>
  <c r="H16" i="36"/>
  <c r="H15" i="36"/>
  <c r="K22" i="36" l="1"/>
  <c r="K21" i="36"/>
  <c r="K20" i="36"/>
  <c r="K19" i="36"/>
  <c r="K18" i="36"/>
  <c r="K17" i="36"/>
  <c r="K16" i="36"/>
  <c r="K15" i="36"/>
  <c r="F22" i="36"/>
  <c r="F20" i="36"/>
  <c r="F19" i="36"/>
  <c r="G17" i="35" s="1"/>
  <c r="F18" i="36"/>
  <c r="F17" i="36"/>
  <c r="F16" i="36"/>
  <c r="F15" i="36"/>
  <c r="L2" i="36"/>
  <c r="I2" i="35"/>
  <c r="L1" i="36"/>
  <c r="I1" i="35"/>
  <c r="G23" i="35" l="1"/>
  <c r="G13" i="35"/>
  <c r="G24" i="35"/>
  <c r="G25" i="35" s="1"/>
  <c r="G14" i="35"/>
  <c r="G22" i="35"/>
  <c r="G12" i="35"/>
  <c r="G8" i="35"/>
  <c r="C2" i="33"/>
  <c r="C1" i="33"/>
  <c r="G15" i="35" l="1"/>
  <c r="G20" i="35"/>
  <c r="I2" i="31"/>
  <c r="E21" i="30"/>
  <c r="F21" i="36" s="1"/>
  <c r="G18" i="35" s="1"/>
  <c r="G8" i="31"/>
  <c r="G17" i="31"/>
  <c r="G10" i="35" l="1"/>
  <c r="G18" i="31"/>
  <c r="G24" i="31"/>
  <c r="G25" i="31" s="1"/>
  <c r="G14" i="31"/>
  <c r="G15" i="31" s="1"/>
  <c r="G23" i="31"/>
  <c r="G13" i="31"/>
  <c r="G22" i="31"/>
  <c r="G12" i="31"/>
  <c r="G16" i="31"/>
  <c r="G26" i="31"/>
  <c r="G20" i="31" l="1"/>
  <c r="G10" i="31"/>
  <c r="I1" i="31" l="1"/>
</calcChain>
</file>

<file path=xl/sharedStrings.xml><?xml version="1.0" encoding="utf-8"?>
<sst xmlns="http://schemas.openxmlformats.org/spreadsheetml/2006/main" count="2015" uniqueCount="628">
  <si>
    <t>Units</t>
    <phoneticPr fontId="2"/>
  </si>
  <si>
    <t>Parameter</t>
  </si>
  <si>
    <t>MWh/p</t>
    <phoneticPr fontId="2"/>
  </si>
  <si>
    <t>1. Calculations for emission reductions</t>
    <phoneticPr fontId="2"/>
  </si>
  <si>
    <t>Fuel type</t>
    <phoneticPr fontId="2"/>
  </si>
  <si>
    <t>Value</t>
    <phoneticPr fontId="2"/>
  </si>
  <si>
    <t>Units</t>
    <phoneticPr fontId="2"/>
  </si>
  <si>
    <t>2. Selected default values, etc.</t>
    <phoneticPr fontId="2"/>
  </si>
  <si>
    <t>-</t>
    <phoneticPr fontId="2"/>
  </si>
  <si>
    <t>3. Calculations for reference emissions</t>
    <phoneticPr fontId="2"/>
  </si>
  <si>
    <t>4. Calculations of the project emissions</t>
    <phoneticPr fontId="2"/>
  </si>
  <si>
    <t>[List of Default Values]</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</si>
  <si>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</si>
  <si>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</si>
  <si>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r>
      <t>EC</t>
    </r>
    <r>
      <rPr>
        <vertAlign val="subscript"/>
        <sz val="11"/>
        <rFont val="Arial"/>
        <family val="2"/>
      </rPr>
      <t>PJ,i,p</t>
    </r>
    <phoneticPr fontId="2"/>
  </si>
  <si>
    <t>degree Celsius</t>
    <phoneticPr fontId="2"/>
  </si>
  <si>
    <t>Reference emissions</t>
    <phoneticPr fontId="2"/>
  </si>
  <si>
    <r>
      <t>TD</t>
    </r>
    <r>
      <rPr>
        <vertAlign val="subscript"/>
        <sz val="11"/>
        <rFont val="Arial"/>
        <family val="2"/>
      </rPr>
      <t>cooling</t>
    </r>
    <phoneticPr fontId="2"/>
  </si>
  <si>
    <r>
      <t>TD</t>
    </r>
    <r>
      <rPr>
        <vertAlign val="subscript"/>
        <sz val="11"/>
        <rFont val="Arial"/>
        <family val="2"/>
      </rPr>
      <t>chilled</t>
    </r>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</si>
  <si>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</si>
  <si>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</si>
  <si>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</si>
  <si>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</si>
  <si>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</si>
  <si>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Proportion of grid electricity over total electricity consumed at the project site</t>
    <phoneticPr fontId="2"/>
  </si>
  <si>
    <t>-</t>
    <phoneticPr fontId="2"/>
  </si>
  <si>
    <t>Proportion of captive electricity over total electricity consumed at the project site</t>
    <phoneticPr fontId="2"/>
  </si>
  <si>
    <t>MWh/p</t>
    <phoneticPr fontId="2"/>
  </si>
  <si>
    <r>
      <t>EC</t>
    </r>
    <r>
      <rPr>
        <vertAlign val="subscript"/>
        <sz val="11"/>
        <rFont val="Arial"/>
        <family val="2"/>
      </rPr>
      <t>PJ,i,p</t>
    </r>
    <phoneticPr fontId="2"/>
  </si>
  <si>
    <r>
      <t>COP</t>
    </r>
    <r>
      <rPr>
        <vertAlign val="subscript"/>
        <sz val="11"/>
        <rFont val="Arial"/>
        <family val="2"/>
      </rPr>
      <t>RE,i</t>
    </r>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</si>
  <si>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</si>
  <si>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</si>
  <si>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</si>
  <si>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t xml:space="preserve">Monitoring Plan Sheet (Input Sheet) [Attachment to Project Design Document]  </t>
  </si>
  <si>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</si>
  <si>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</si>
  <si>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</si>
  <si>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</si>
  <si>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</si>
  <si>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</si>
  <si>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</si>
  <si>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</si>
  <si>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</si>
  <si>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</si>
  <si>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</si>
  <si>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</si>
  <si>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</si>
  <si>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</si>
  <si>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</si>
  <si>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</si>
  <si>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</si>
  <si>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</si>
  <si>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</si>
  <si>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</si>
  <si>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</si>
  <si>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(2)</t>
  </si>
  <si>
    <t>(3)</t>
  </si>
  <si>
    <r>
      <t xml:space="preserve">Table 1: Parameters to be monitored </t>
    </r>
    <r>
      <rPr>
        <b/>
        <i/>
        <sz val="11"/>
        <rFont val="Arial"/>
        <family val="2"/>
      </rPr>
      <t>ex post</t>
    </r>
    <phoneticPr fontId="2"/>
  </si>
  <si>
    <r>
      <t>EC</t>
    </r>
    <r>
      <rPr>
        <vertAlign val="subscript"/>
        <sz val="11"/>
        <rFont val="Arial"/>
        <family val="2"/>
      </rPr>
      <t>PJ,i,p</t>
    </r>
    <phoneticPr fontId="2"/>
  </si>
  <si>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</si>
  <si>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MWh/p</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</si>
  <si>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</si>
  <si>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</si>
  <si>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Invoice from the power company for Option B or monitored data for Option C</t>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</si>
  <si>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</si>
  <si>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</si>
  <si>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</si>
  <si>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</si>
  <si>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Option C</t>
    <phoneticPr fontId="2"/>
  </si>
  <si>
    <t>Monitored data</t>
    <phoneticPr fontId="2"/>
  </si>
  <si>
    <t>Data is measured by meter equipped to a generator.</t>
    <phoneticPr fontId="2"/>
  </si>
  <si>
    <t>Continuously</t>
    <phoneticPr fontId="2"/>
  </si>
  <si>
    <r>
      <t xml:space="preserve">Table 2: Project-specific parameters to be fixed </t>
    </r>
    <r>
      <rPr>
        <b/>
        <i/>
        <sz val="11"/>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</si>
  <si>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</si>
  <si>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</si>
  <si>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CDM approved small scale methodology: AMS-I.A</t>
    <phoneticPr fontId="2"/>
  </si>
  <si>
    <r>
      <t>T</t>
    </r>
    <r>
      <rPr>
        <vertAlign val="subscript"/>
        <sz val="11"/>
        <rFont val="Arial"/>
        <family val="2"/>
      </rPr>
      <t>cooling-out,i</t>
    </r>
    <phoneticPr fontId="2"/>
  </si>
  <si>
    <t>degree Celsius</t>
    <phoneticPr fontId="2"/>
  </si>
  <si>
    <r>
      <t>T</t>
    </r>
    <r>
      <rPr>
        <vertAlign val="subscript"/>
        <sz val="11"/>
        <rFont val="Arial"/>
        <family val="2"/>
      </rPr>
      <t>chilled-out,i</t>
    </r>
    <phoneticPr fontId="2"/>
  </si>
  <si>
    <r>
      <t>COP</t>
    </r>
    <r>
      <rPr>
        <vertAlign val="subscript"/>
        <sz val="11"/>
        <rFont val="Arial"/>
        <family val="2"/>
      </rPr>
      <t>RE,i</t>
    </r>
    <phoneticPr fontId="2"/>
  </si>
  <si>
    <t>COP of reference chiller i under the standardizing temperature conditions</t>
    <phoneticPr fontId="2"/>
  </si>
  <si>
    <t>-</t>
    <phoneticPr fontId="2"/>
  </si>
  <si>
    <r>
      <t>COP</t>
    </r>
    <r>
      <rPr>
        <vertAlign val="subscript"/>
        <sz val="11"/>
        <rFont val="Arial"/>
        <family val="2"/>
      </rPr>
      <t>PJ,i</t>
    </r>
    <phoneticPr fontId="2"/>
  </si>
  <si>
    <r>
      <t>COP</t>
    </r>
    <r>
      <rPr>
        <vertAlign val="subscript"/>
        <sz val="11"/>
        <rFont val="Arial"/>
        <family val="2"/>
      </rPr>
      <t>PJ,tc,i</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</si>
  <si>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</si>
  <si>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</si>
  <si>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</si>
  <si>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</si>
  <si>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</si>
  <si>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</si>
  <si>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</si>
  <si>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</si>
  <si>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</si>
  <si>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</si>
  <si>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</si>
  <si>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</si>
  <si>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</si>
  <si>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Selected from the default values set in the methodology</t>
  </si>
  <si>
    <r>
      <t>CO</t>
    </r>
    <r>
      <rPr>
        <b/>
        <vertAlign val="subscript"/>
        <sz val="11"/>
        <color indexed="9"/>
        <rFont val="Arial"/>
        <family val="2"/>
      </rPr>
      <t>2</t>
    </r>
    <r>
      <rPr>
        <b/>
        <sz val="11"/>
        <color indexed="9"/>
        <rFont val="Arial"/>
        <family val="2"/>
      </rPr>
      <t xml:space="preserve"> emission reductions</t>
    </r>
  </si>
  <si>
    <t>Monitoring Structure Sheet [Attachment to Project Design Document]</t>
    <phoneticPr fontId="2"/>
  </si>
  <si>
    <t>Responsible personnel</t>
  </si>
  <si>
    <t>Role</t>
    <phoneticPr fontId="2"/>
  </si>
  <si>
    <t>Monitoring period</t>
    <phoneticPr fontId="2"/>
  </si>
  <si>
    <r>
      <t>tCO</t>
    </r>
    <r>
      <rPr>
        <vertAlign val="subscript"/>
        <sz val="11"/>
        <rFont val="Arial"/>
        <family val="2"/>
      </rPr>
      <t>2</t>
    </r>
    <r>
      <rPr>
        <sz val="11"/>
        <rFont val="Arial"/>
        <family val="2"/>
      </rPr>
      <t>/MWh</t>
    </r>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</si>
  <si>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</si>
  <si>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</si>
  <si>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t>COP of reference chiller i under the standardizing temperature conditions</t>
    <phoneticPr fontId="2"/>
  </si>
  <si>
    <t xml:space="preserve">Monitoring Report Sheet (Input Sheet) [For Verification]  </t>
    <phoneticPr fontId="16"/>
  </si>
  <si>
    <t>Monitoring Report Sheet (Calculation Process Sheet) [For Verification]</t>
    <phoneticPr fontId="16"/>
  </si>
  <si>
    <r>
      <t>COP</t>
    </r>
    <r>
      <rPr>
        <vertAlign val="subscript"/>
        <sz val="11"/>
        <rFont val="Arial"/>
        <family val="2"/>
      </rPr>
      <t>RE,i</t>
    </r>
    <phoneticPr fontId="2"/>
  </si>
  <si>
    <r>
      <t>COP</t>
    </r>
    <r>
      <rPr>
        <vertAlign val="subscript"/>
        <sz val="11"/>
        <rFont val="Arial"/>
        <family val="2"/>
      </rPr>
      <t>PJ,tc,i</t>
    </r>
    <phoneticPr fontId="2"/>
  </si>
  <si>
    <r>
      <t>COP</t>
    </r>
    <r>
      <rPr>
        <vertAlign val="subscript"/>
        <sz val="11"/>
        <rFont val="Arial"/>
        <family val="2"/>
      </rPr>
      <t>PJ,tc,i</t>
    </r>
    <phoneticPr fontId="2"/>
  </si>
  <si>
    <r>
      <t>COP</t>
    </r>
    <r>
      <rPr>
        <vertAlign val="subscript"/>
        <sz val="11"/>
        <rFont val="Arial"/>
        <family val="2"/>
      </rPr>
      <t>RE,i</t>
    </r>
    <phoneticPr fontId="2"/>
  </si>
  <si>
    <t>(b)</t>
    <phoneticPr fontId="16"/>
  </si>
  <si>
    <t>(c)</t>
    <phoneticPr fontId="16"/>
  </si>
  <si>
    <t>(d)</t>
    <phoneticPr fontId="16"/>
  </si>
  <si>
    <t>(e)</t>
    <phoneticPr fontId="16"/>
  </si>
  <si>
    <t>(f)</t>
    <phoneticPr fontId="16"/>
  </si>
  <si>
    <t>(g)</t>
    <phoneticPr fontId="16"/>
  </si>
  <si>
    <t>(h)</t>
    <phoneticPr fontId="16"/>
  </si>
  <si>
    <t>(i)</t>
    <phoneticPr fontId="16"/>
  </si>
  <si>
    <t>Monitoring Period</t>
    <phoneticPr fontId="21"/>
  </si>
  <si>
    <t>(j)</t>
    <phoneticPr fontId="16"/>
  </si>
  <si>
    <t>(k)</t>
    <phoneticPr fontId="16"/>
  </si>
  <si>
    <t>N/A</t>
  </si>
  <si>
    <t>N/A</t>
    <phoneticPr fontId="2"/>
  </si>
  <si>
    <t>N/A</t>
    <phoneticPr fontId="16"/>
  </si>
  <si>
    <r>
      <t xml:space="preserve">Table 2: Project-specific parameters fixed </t>
    </r>
    <r>
      <rPr>
        <b/>
        <i/>
        <sz val="11"/>
        <rFont val="Arial"/>
        <family val="2"/>
      </rPr>
      <t>ex ante</t>
    </r>
    <phoneticPr fontId="2"/>
  </si>
  <si>
    <t>Monitored Values</t>
    <phoneticPr fontId="16"/>
  </si>
  <si>
    <r>
      <t xml:space="preserve">Table 1: Parameters monitored </t>
    </r>
    <r>
      <rPr>
        <b/>
        <i/>
        <sz val="11"/>
        <rFont val="Arial"/>
        <family val="2"/>
      </rPr>
      <t>ex post</t>
    </r>
    <phoneticPr fontId="2"/>
  </si>
  <si>
    <r>
      <t>ER</t>
    </r>
    <r>
      <rPr>
        <vertAlign val="subscript"/>
        <sz val="11"/>
        <color indexed="8"/>
        <rFont val="Arial"/>
        <family val="2"/>
      </rPr>
      <t>p</t>
    </r>
    <phoneticPr fontId="2"/>
  </si>
  <si>
    <t>Monitoring Spreadsheet: JCM_ID_AM002_ver02.0</t>
    <phoneticPr fontId="2"/>
  </si>
  <si>
    <r>
      <t>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</si>
  <si>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</si>
  <si>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r>
      <t>Data is measured by measuring equipments in the factory.
- Specification of measuring equipments:</t>
    </r>
    <r>
      <rPr>
        <sz val="11"/>
        <rFont val="ＭＳ Ｐゴシック"/>
        <family val="3"/>
        <charset val="128"/>
      </rPr>
      <t xml:space="preserve">
</t>
    </r>
    <r>
      <rPr>
        <sz val="11"/>
        <rFont val="Arial"/>
        <family val="2"/>
      </rPr>
      <t xml:space="preserve">  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</si>
  <si>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r>
      <t xml:space="preserve">Output cooling water temperature of project chiller </t>
    </r>
    <r>
      <rPr>
        <i/>
        <sz val="11"/>
        <rFont val="Arial"/>
        <family val="2"/>
      </rPr>
      <t>i</t>
    </r>
    <r>
      <rPr>
        <sz val="11"/>
        <rFont val="Arial"/>
        <family val="2"/>
      </rPr>
      <t xml:space="preserve"> set under the project specific condition</t>
    </r>
    <phoneticPr fontId="2"/>
  </si>
  <si>
    <r>
      <t xml:space="preserve">Output chilled water temperature of project chiller </t>
    </r>
    <r>
      <rPr>
        <i/>
        <sz val="11"/>
        <rFont val="Arial"/>
        <family val="2"/>
      </rPr>
      <t>i</t>
    </r>
    <r>
      <rPr>
        <sz val="11"/>
        <rFont val="Arial"/>
        <family val="2"/>
      </rPr>
      <t xml:space="preserve"> set under the project specific condition</t>
    </r>
    <phoneticPr fontId="2"/>
  </si>
  <si>
    <r>
      <t xml:space="preserve">COP of reference chiller </t>
    </r>
    <r>
      <rPr>
        <i/>
        <sz val="11"/>
        <rFont val="Arial"/>
        <family val="2"/>
      </rPr>
      <t>i</t>
    </r>
    <r>
      <rPr>
        <sz val="11"/>
        <rFont val="Arial"/>
        <family val="2"/>
      </rPr>
      <t xml:space="preserve"> under the standardizing temperature conditions</t>
    </r>
    <phoneticPr fontId="2"/>
  </si>
  <si>
    <r>
      <t xml:space="preserve">COP of project chiller </t>
    </r>
    <r>
      <rPr>
        <i/>
        <sz val="11"/>
        <rFont val="Arial"/>
        <family val="2"/>
      </rPr>
      <t>i</t>
    </r>
    <r>
      <rPr>
        <sz val="11"/>
        <rFont val="Arial"/>
        <family val="2"/>
      </rPr>
      <t xml:space="preserve"> under the project specific conditions</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</si>
  <si>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</si>
  <si>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r>
      <t xml:space="preserve">Specifications of project chiller </t>
    </r>
    <r>
      <rPr>
        <i/>
        <sz val="11"/>
        <rFont val="Arial"/>
        <family val="2"/>
      </rPr>
      <t>i</t>
    </r>
    <r>
      <rPr>
        <sz val="11"/>
        <rFont val="Arial"/>
        <family val="2"/>
      </rPr>
      <t xml:space="preserve"> prepared for the quotation or factory acceptance test data by manufacturer</t>
    </r>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</si>
  <si>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</si>
  <si>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</si>
  <si>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</si>
  <si>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</si>
  <si>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Power consumption of project chiller </t>
    </r>
    <r>
      <rPr>
        <i/>
        <sz val="11"/>
        <rFont val="Arial"/>
        <family val="2"/>
      </rPr>
      <t>i</t>
    </r>
    <phoneticPr fontId="2"/>
  </si>
  <si>
    <r>
      <t xml:space="preserve">Project emissions during the period </t>
    </r>
    <r>
      <rPr>
        <i/>
        <sz val="11"/>
        <rFont val="Arial"/>
        <family val="2"/>
      </rPr>
      <t>p</t>
    </r>
    <phoneticPr fontId="2"/>
  </si>
  <si>
    <r>
      <t xml:space="preserve">Table3: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t>
    </r>
    <phoneticPr fontId="2"/>
  </si>
  <si>
    <t>Monitoring Plan Sheet (Calculation Process Sheet) [Attachment to Project Design Document]</t>
    <phoneticPr fontId="2"/>
  </si>
  <si>
    <t>Project Manager</t>
    <phoneticPr fontId="16"/>
  </si>
  <si>
    <t>Responsible for project planning, implementation,
monitoring results and reporting.</t>
    <phoneticPr fontId="16"/>
  </si>
  <si>
    <t>Project Deputy Managers</t>
    <phoneticPr fontId="16"/>
  </si>
  <si>
    <t>Appointed to be in charge of approving the archived
data after being checked and corrected when
necessary.</t>
    <phoneticPr fontId="16"/>
  </si>
  <si>
    <t>Facility Managers</t>
    <phoneticPr fontId="16"/>
  </si>
  <si>
    <t>Appointed to be in charge of monitoring procedure
(data collection and storage), including monitoring
equipments and calibrations, and training of monitoring
personnel.</t>
    <phoneticPr fontId="16"/>
  </si>
  <si>
    <t>N/A</t>
    <phoneticPr fontId="16"/>
  </si>
  <si>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</si>
  <si>
    <t>Option B</t>
    <phoneticPr fontId="2"/>
  </si>
  <si>
    <t>Invoice from the power company for Option B</t>
    <phoneticPr fontId="2"/>
  </si>
  <si>
    <t>[for Option B]
Data is collected and recorded from invoices from the power company.</t>
    <phoneticPr fontId="2"/>
  </si>
  <si>
    <r>
      <t>COP</t>
    </r>
    <r>
      <rPr>
        <vertAlign val="subscript"/>
        <sz val="11"/>
        <rFont val="Arial Unicode MS"/>
        <family val="3"/>
        <charset val="128"/>
      </rPr>
      <t>RE,i</t>
    </r>
    <r>
      <rPr>
        <sz val="11"/>
        <rFont val="Arial Unicode MS"/>
        <family val="3"/>
        <charset val="128"/>
      </rPr>
      <t xml:space="preserve"> (x&lt;300USRt)</t>
    </r>
    <phoneticPr fontId="2"/>
  </si>
  <si>
    <r>
      <t>COP</t>
    </r>
    <r>
      <rPr>
        <vertAlign val="subscript"/>
        <sz val="11"/>
        <rFont val="Arial Unicode MS"/>
        <family val="3"/>
        <charset val="128"/>
      </rPr>
      <t>RE,i</t>
    </r>
    <r>
      <rPr>
        <sz val="11"/>
        <rFont val="Arial Unicode MS"/>
        <family val="3"/>
        <charset val="128"/>
      </rPr>
      <t xml:space="preserve"> (300≦x&lt;450USRt)</t>
    </r>
    <phoneticPr fontId="2"/>
  </si>
  <si>
    <r>
      <t>COP</t>
    </r>
    <r>
      <rPr>
        <vertAlign val="subscript"/>
        <sz val="11"/>
        <rFont val="Arial Unicode MS"/>
        <family val="3"/>
        <charset val="128"/>
      </rPr>
      <t>RE,i</t>
    </r>
    <r>
      <rPr>
        <sz val="11"/>
        <rFont val="Arial Unicode MS"/>
        <family val="3"/>
        <charset val="128"/>
      </rPr>
      <t xml:space="preserve"> (450≦x&lt;500USRt)</t>
    </r>
    <phoneticPr fontId="2"/>
  </si>
  <si>
    <r>
      <t>COP</t>
    </r>
    <r>
      <rPr>
        <vertAlign val="subscript"/>
        <sz val="11"/>
        <rFont val="Arial Unicode MS"/>
        <family val="3"/>
        <charset val="128"/>
      </rPr>
      <t>RE,i</t>
    </r>
    <r>
      <rPr>
        <sz val="11"/>
        <rFont val="Arial Unicode MS"/>
        <family val="3"/>
        <charset val="128"/>
      </rPr>
      <t xml:space="preserve"> (500≦x&lt;700USRt)</t>
    </r>
    <phoneticPr fontId="2"/>
  </si>
  <si>
    <r>
      <t>COP</t>
    </r>
    <r>
      <rPr>
        <vertAlign val="subscript"/>
        <sz val="11"/>
        <rFont val="Arial Unicode MS"/>
        <family val="3"/>
        <charset val="128"/>
      </rPr>
      <t>RE,i</t>
    </r>
    <r>
      <rPr>
        <sz val="11"/>
        <rFont val="Arial Unicode MS"/>
        <family val="3"/>
        <charset val="128"/>
      </rPr>
      <t xml:space="preserve"> (700≦x&lt;1250USRt)</t>
    </r>
    <phoneticPr fontId="2"/>
  </si>
  <si>
    <t>Reference Number: ID009</t>
    <phoneticPr fontId="2"/>
  </si>
  <si>
    <r>
      <t xml:space="preserve">Table 1: Parameters to be monitored </t>
    </r>
    <r>
      <rPr>
        <b/>
        <i/>
        <sz val="11"/>
        <rFont val="Arial"/>
        <family val="2"/>
      </rPr>
      <t>ex post</t>
    </r>
    <phoneticPr fontId="2"/>
  </si>
  <si>
    <t>Option C</t>
    <phoneticPr fontId="2"/>
  </si>
  <si>
    <t>Monitored data</t>
    <phoneticPr fontId="2"/>
  </si>
  <si>
    <r>
      <t>Data is measured by measuring equipments in the factory.
- Specification of measuring equipments:</t>
    </r>
    <r>
      <rPr>
        <sz val="11"/>
        <rFont val="ＭＳ Ｐゴシック"/>
        <family val="3"/>
        <charset val="128"/>
      </rPr>
      <t xml:space="preserve">
</t>
    </r>
    <r>
      <rPr>
        <sz val="11"/>
        <rFont val="Arial"/>
        <family val="2"/>
      </rPr>
      <t xml:space="preserve">  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</si>
  <si>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Continuously</t>
    <phoneticPr fontId="2"/>
  </si>
  <si>
    <r>
      <t>EI</t>
    </r>
    <r>
      <rPr>
        <vertAlign val="subscript"/>
        <sz val="11"/>
        <rFont val="Arial"/>
        <family val="2"/>
      </rPr>
      <t>grid,p</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</si>
  <si>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</si>
  <si>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</si>
  <si>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</si>
  <si>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</si>
  <si>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Data is measured by meter equipped to a generator.</t>
    <phoneticPr fontId="2"/>
  </si>
  <si>
    <r>
      <t xml:space="preserve">Table 2: Project-specific parameters to be fixed </t>
    </r>
    <r>
      <rPr>
        <b/>
        <i/>
        <sz val="11"/>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</si>
  <si>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</si>
  <si>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</si>
  <si>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CDM approved small scale methodology: AMS-I.A</t>
    <phoneticPr fontId="2"/>
  </si>
  <si>
    <r>
      <t>T</t>
    </r>
    <r>
      <rPr>
        <vertAlign val="subscript"/>
        <sz val="11"/>
        <rFont val="Arial"/>
        <family val="2"/>
      </rPr>
      <t>cooling-out,i</t>
    </r>
    <phoneticPr fontId="2"/>
  </si>
  <si>
    <r>
      <t xml:space="preserve">Output cooling water temperature of project chiller </t>
    </r>
    <r>
      <rPr>
        <i/>
        <sz val="11"/>
        <rFont val="Arial"/>
        <family val="2"/>
      </rPr>
      <t>i</t>
    </r>
    <r>
      <rPr>
        <sz val="11"/>
        <rFont val="Arial"/>
        <family val="2"/>
      </rPr>
      <t xml:space="preserve"> set under the project specific condition</t>
    </r>
    <phoneticPr fontId="2"/>
  </si>
  <si>
    <t>degree Celsius</t>
    <phoneticPr fontId="2"/>
  </si>
  <si>
    <r>
      <t>T</t>
    </r>
    <r>
      <rPr>
        <vertAlign val="subscript"/>
        <sz val="11"/>
        <rFont val="Arial"/>
        <family val="2"/>
      </rPr>
      <t>chilled-out,i</t>
    </r>
    <phoneticPr fontId="2"/>
  </si>
  <si>
    <r>
      <t xml:space="preserve">Output chilled water temperature of project chiller </t>
    </r>
    <r>
      <rPr>
        <i/>
        <sz val="11"/>
        <rFont val="Arial"/>
        <family val="2"/>
      </rPr>
      <t>i</t>
    </r>
    <r>
      <rPr>
        <sz val="11"/>
        <rFont val="Arial"/>
        <family val="2"/>
      </rPr>
      <t xml:space="preserve"> set under the project specific condition</t>
    </r>
    <phoneticPr fontId="2"/>
  </si>
  <si>
    <r>
      <t>COP</t>
    </r>
    <r>
      <rPr>
        <vertAlign val="subscript"/>
        <sz val="11"/>
        <rFont val="Arial"/>
        <family val="2"/>
      </rPr>
      <t>RE,i</t>
    </r>
    <phoneticPr fontId="2"/>
  </si>
  <si>
    <r>
      <t xml:space="preserve">COP of reference chiller </t>
    </r>
    <r>
      <rPr>
        <i/>
        <sz val="11"/>
        <rFont val="Arial"/>
        <family val="2"/>
      </rPr>
      <t>i</t>
    </r>
    <r>
      <rPr>
        <sz val="11"/>
        <rFont val="Arial"/>
        <family val="2"/>
      </rPr>
      <t xml:space="preserve"> under the standardizing temperature conditions</t>
    </r>
    <phoneticPr fontId="2"/>
  </si>
  <si>
    <t>-</t>
    <phoneticPr fontId="2"/>
  </si>
  <si>
    <r>
      <t>COP</t>
    </r>
    <r>
      <rPr>
        <vertAlign val="subscript"/>
        <sz val="11"/>
        <rFont val="Arial"/>
        <family val="2"/>
      </rPr>
      <t>PJ,i</t>
    </r>
    <phoneticPr fontId="2"/>
  </si>
  <si>
    <r>
      <t xml:space="preserve">COP of project chiller </t>
    </r>
    <r>
      <rPr>
        <i/>
        <sz val="11"/>
        <rFont val="Arial"/>
        <family val="2"/>
      </rPr>
      <t>i</t>
    </r>
    <r>
      <rPr>
        <sz val="11"/>
        <rFont val="Arial"/>
        <family val="2"/>
      </rPr>
      <t xml:space="preserve"> under the project specific conditions</t>
    </r>
    <phoneticPr fontId="2"/>
  </si>
  <si>
    <r>
      <t xml:space="preserve">Specifications of project chiller </t>
    </r>
    <r>
      <rPr>
        <i/>
        <sz val="11"/>
        <rFont val="Arial"/>
        <family val="2"/>
      </rPr>
      <t>i</t>
    </r>
    <r>
      <rPr>
        <sz val="11"/>
        <rFont val="Arial"/>
        <family val="2"/>
      </rPr>
      <t xml:space="preserve"> prepared for the quotation or factory acceptance test data by manufacturer</t>
    </r>
    <phoneticPr fontId="2"/>
  </si>
  <si>
    <r>
      <t>COP</t>
    </r>
    <r>
      <rPr>
        <vertAlign val="subscript"/>
        <sz val="11"/>
        <rFont val="Arial"/>
        <family val="2"/>
      </rPr>
      <t>PJ,tc,i</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</si>
  <si>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</si>
  <si>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</si>
  <si>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</si>
  <si>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</si>
  <si>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</si>
  <si>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</si>
  <si>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</si>
  <si>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</si>
  <si>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</si>
  <si>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</si>
  <si>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</si>
  <si>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Monitoring Plan Sheet (Calculation Process Sheet) [Attachment to Project Design Document]</t>
    <phoneticPr fontId="2"/>
  </si>
  <si>
    <t>1. Calculations for emission reductions</t>
    <phoneticPr fontId="2"/>
  </si>
  <si>
    <t>Fuel type</t>
    <phoneticPr fontId="2"/>
  </si>
  <si>
    <t>Value</t>
    <phoneticPr fontId="2"/>
  </si>
  <si>
    <t>Units</t>
    <phoneticPr fontId="2"/>
  </si>
  <si>
    <t>N/A</t>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</si>
  <si>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</si>
  <si>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</si>
  <si>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t>2. Selected default values, etc.</t>
    <phoneticPr fontId="2"/>
  </si>
  <si>
    <t>COP of reference chiller i under the standardizing temperature conditions</t>
    <phoneticPr fontId="2"/>
  </si>
  <si>
    <t>-</t>
    <phoneticPr fontId="2"/>
  </si>
  <si>
    <r>
      <t>COP</t>
    </r>
    <r>
      <rPr>
        <vertAlign val="subscript"/>
        <sz val="11"/>
        <rFont val="Arial"/>
        <family val="2"/>
      </rPr>
      <t>RE,i</t>
    </r>
    <phoneticPr fontId="2"/>
  </si>
  <si>
    <t>3. Calculations for reference emissions</t>
    <phoneticPr fontId="2"/>
  </si>
  <si>
    <r>
      <t xml:space="preserve">Reference emissions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</si>
  <si>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</si>
  <si>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</si>
  <si>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Reference emissions</t>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</si>
  <si>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</si>
  <si>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</si>
  <si>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</si>
  <si>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</si>
  <si>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</si>
  <si>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Electricity</t>
    <phoneticPr fontId="2"/>
  </si>
  <si>
    <t>Proportion of captive electricity over total electricity consumed at the project site</t>
    <phoneticPr fontId="2"/>
  </si>
  <si>
    <r>
      <t xml:space="preserve">COP of reference chiller </t>
    </r>
    <r>
      <rPr>
        <i/>
        <sz val="11"/>
        <rFont val="Arial"/>
        <family val="2"/>
      </rPr>
      <t>i</t>
    </r>
    <r>
      <rPr>
        <sz val="11"/>
        <rFont val="Arial"/>
        <family val="2"/>
      </rPr>
      <t xml:space="preserve"> under the standardizing temperature conditions</t>
    </r>
    <phoneticPr fontId="2"/>
  </si>
  <si>
    <t>-</t>
    <phoneticPr fontId="2"/>
  </si>
  <si>
    <r>
      <t>COP</t>
    </r>
    <r>
      <rPr>
        <vertAlign val="subscript"/>
        <sz val="11"/>
        <rFont val="Arial"/>
        <family val="2"/>
      </rPr>
      <t>RE,i</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</si>
  <si>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</si>
  <si>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t>Project emissions</t>
    <phoneticPr fontId="2"/>
  </si>
  <si>
    <r>
      <t>CO</t>
    </r>
    <r>
      <rPr>
        <vertAlign val="subscript"/>
        <sz val="11"/>
        <rFont val="Arial"/>
        <family val="2"/>
      </rPr>
      <t>2</t>
    </r>
    <r>
      <rPr>
        <sz val="11"/>
        <rFont val="Arial"/>
        <family val="2"/>
      </rPr>
      <t xml:space="preserve"> emission factor for consumed electricity [grid]</t>
    </r>
    <phoneticPr fontId="2"/>
  </si>
  <si>
    <t>-</t>
    <phoneticPr fontId="2"/>
  </si>
  <si>
    <r>
      <t xml:space="preserve">Power consumption of project chiller </t>
    </r>
    <r>
      <rPr>
        <i/>
        <sz val="11"/>
        <rFont val="Arial"/>
        <family val="2"/>
      </rPr>
      <t>i</t>
    </r>
    <phoneticPr fontId="2"/>
  </si>
  <si>
    <t>Electricity</t>
    <phoneticPr fontId="2"/>
  </si>
  <si>
    <t>MWh/p</t>
    <phoneticPr fontId="2"/>
  </si>
  <si>
    <r>
      <t>EC</t>
    </r>
    <r>
      <rPr>
        <vertAlign val="subscript"/>
        <sz val="11"/>
        <rFont val="Arial"/>
        <family val="2"/>
      </rPr>
      <t>PJ,i,p</t>
    </r>
    <phoneticPr fontId="2"/>
  </si>
  <si>
    <t>[List of Default Values]</t>
    <phoneticPr fontId="2"/>
  </si>
  <si>
    <r>
      <t>COP</t>
    </r>
    <r>
      <rPr>
        <vertAlign val="subscript"/>
        <sz val="11"/>
        <rFont val="Arial Unicode MS"/>
        <family val="3"/>
        <charset val="128"/>
      </rPr>
      <t>RE,i</t>
    </r>
    <r>
      <rPr>
        <sz val="11"/>
        <rFont val="Arial Unicode MS"/>
        <family val="3"/>
        <charset val="128"/>
      </rPr>
      <t xml:space="preserve"> (x&lt;300USRt)</t>
    </r>
    <phoneticPr fontId="2"/>
  </si>
  <si>
    <t>-</t>
    <phoneticPr fontId="2"/>
  </si>
  <si>
    <r>
      <t>COP</t>
    </r>
    <r>
      <rPr>
        <vertAlign val="subscript"/>
        <sz val="11"/>
        <rFont val="Arial Unicode MS"/>
        <family val="3"/>
        <charset val="128"/>
      </rPr>
      <t>RE,i</t>
    </r>
    <r>
      <rPr>
        <sz val="11"/>
        <rFont val="Arial Unicode MS"/>
        <family val="3"/>
        <charset val="128"/>
      </rPr>
      <t xml:space="preserve"> (300≦x&lt;450USRt)</t>
    </r>
    <phoneticPr fontId="2"/>
  </si>
  <si>
    <r>
      <t>COP</t>
    </r>
    <r>
      <rPr>
        <vertAlign val="subscript"/>
        <sz val="11"/>
        <rFont val="Arial Unicode MS"/>
        <family val="3"/>
        <charset val="128"/>
      </rPr>
      <t>RE,i</t>
    </r>
    <r>
      <rPr>
        <sz val="11"/>
        <rFont val="Arial Unicode MS"/>
        <family val="3"/>
        <charset val="128"/>
      </rPr>
      <t xml:space="preserve"> (450≦x&lt;500USRt)</t>
    </r>
    <phoneticPr fontId="2"/>
  </si>
  <si>
    <r>
      <t>COP</t>
    </r>
    <r>
      <rPr>
        <vertAlign val="subscript"/>
        <sz val="11"/>
        <rFont val="Arial Unicode MS"/>
        <family val="3"/>
        <charset val="128"/>
      </rPr>
      <t>RE,i</t>
    </r>
    <r>
      <rPr>
        <sz val="11"/>
        <rFont val="Arial Unicode MS"/>
        <family val="3"/>
        <charset val="128"/>
      </rPr>
      <t xml:space="preserve"> (500≦x&lt;700USRt)</t>
    </r>
    <phoneticPr fontId="2"/>
  </si>
  <si>
    <r>
      <t>COP</t>
    </r>
    <r>
      <rPr>
        <vertAlign val="subscript"/>
        <sz val="11"/>
        <rFont val="Arial Unicode MS"/>
        <family val="3"/>
        <charset val="128"/>
      </rPr>
      <t>RE,i</t>
    </r>
    <r>
      <rPr>
        <sz val="11"/>
        <rFont val="Arial Unicode MS"/>
        <family val="3"/>
        <charset val="128"/>
      </rPr>
      <t xml:space="preserve"> (700≦x&lt;1250USRt)</t>
    </r>
    <phoneticPr fontId="2"/>
  </si>
  <si>
    <r>
      <t>TD</t>
    </r>
    <r>
      <rPr>
        <vertAlign val="subscript"/>
        <sz val="11"/>
        <rFont val="Arial"/>
        <family val="2"/>
      </rPr>
      <t>cooling</t>
    </r>
    <phoneticPr fontId="2"/>
  </si>
  <si>
    <t>degree Celsius</t>
    <phoneticPr fontId="2"/>
  </si>
  <si>
    <r>
      <t>TD</t>
    </r>
    <r>
      <rPr>
        <vertAlign val="subscript"/>
        <sz val="11"/>
        <rFont val="Arial"/>
        <family val="2"/>
      </rPr>
      <t>chilled</t>
    </r>
    <phoneticPr fontId="2"/>
  </si>
  <si>
    <t>Monitoring Structure Sheet [Attachment to Project Design Document]</t>
    <phoneticPr fontId="2"/>
  </si>
  <si>
    <t>Role</t>
    <phoneticPr fontId="2"/>
  </si>
  <si>
    <t>Project Manager</t>
    <phoneticPr fontId="16"/>
  </si>
  <si>
    <t>Responsible for project planning, implementation,
monitoring results and reporting.</t>
    <phoneticPr fontId="16"/>
  </si>
  <si>
    <t>Project Deputy Managers</t>
    <phoneticPr fontId="16"/>
  </si>
  <si>
    <t>Appointed to be in charge of approving the archived
data after being checked and corrected when
necessary.</t>
    <phoneticPr fontId="16"/>
  </si>
  <si>
    <t>Facility Managers</t>
    <phoneticPr fontId="16"/>
  </si>
  <si>
    <t>Appointed to be in charge of monitoring procedure
(data collection and storage), including monitoring
equipments and calibrations, and training of monitoring
personnel.</t>
    <phoneticPr fontId="16"/>
  </si>
  <si>
    <t>N/A</t>
    <phoneticPr fontId="16"/>
  </si>
  <si>
    <r>
      <t xml:space="preserve">Table 1: Parameters monitored </t>
    </r>
    <r>
      <rPr>
        <b/>
        <i/>
        <sz val="11"/>
        <rFont val="Arial"/>
        <family val="2"/>
      </rPr>
      <t>ex post</t>
    </r>
    <phoneticPr fontId="2"/>
  </si>
  <si>
    <t>(b)</t>
    <phoneticPr fontId="16"/>
  </si>
  <si>
    <t>(d)</t>
    <phoneticPr fontId="16"/>
  </si>
  <si>
    <t>(f)</t>
    <phoneticPr fontId="16"/>
  </si>
  <si>
    <t>(h)</t>
    <phoneticPr fontId="16"/>
  </si>
  <si>
    <t>(j)</t>
    <phoneticPr fontId="16"/>
  </si>
  <si>
    <r>
      <t>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</si>
  <si>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</si>
  <si>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r>
      <t>T</t>
    </r>
    <r>
      <rPr>
        <vertAlign val="subscript"/>
        <sz val="11"/>
        <rFont val="Arial"/>
        <family val="2"/>
      </rPr>
      <t>cooling-out,i</t>
    </r>
    <phoneticPr fontId="2"/>
  </si>
  <si>
    <r>
      <t xml:space="preserve">Output cooling water temperature of project chiller </t>
    </r>
    <r>
      <rPr>
        <i/>
        <sz val="11"/>
        <rFont val="Arial"/>
        <family val="2"/>
      </rPr>
      <t>i</t>
    </r>
    <r>
      <rPr>
        <sz val="11"/>
        <rFont val="Arial"/>
        <family val="2"/>
      </rPr>
      <t xml:space="preserve"> set under the project specific condition</t>
    </r>
    <phoneticPr fontId="2"/>
  </si>
  <si>
    <t>degree Celsius</t>
    <phoneticPr fontId="2"/>
  </si>
  <si>
    <r>
      <t>COP</t>
    </r>
    <r>
      <rPr>
        <vertAlign val="subscript"/>
        <sz val="11"/>
        <rFont val="Arial"/>
        <family val="2"/>
      </rPr>
      <t>PJ,i</t>
    </r>
    <phoneticPr fontId="2"/>
  </si>
  <si>
    <r>
      <t xml:space="preserve">COP of project chiller </t>
    </r>
    <r>
      <rPr>
        <i/>
        <sz val="11"/>
        <rFont val="Arial"/>
        <family val="2"/>
      </rPr>
      <t>i</t>
    </r>
    <r>
      <rPr>
        <sz val="11"/>
        <rFont val="Arial"/>
        <family val="2"/>
      </rPr>
      <t xml:space="preserve"> under the project specific conditions</t>
    </r>
    <phoneticPr fontId="2"/>
  </si>
  <si>
    <r>
      <t>COP</t>
    </r>
    <r>
      <rPr>
        <vertAlign val="subscript"/>
        <sz val="11"/>
        <rFont val="Arial"/>
        <family val="2"/>
      </rPr>
      <t>PJ,tc,i</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</si>
  <si>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</si>
  <si>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t>-</t>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</si>
  <si>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</si>
  <si>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</si>
  <si>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</si>
  <si>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</si>
  <si>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t>Value</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</si>
  <si>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</si>
  <si>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</si>
  <si>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Reference emissions</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</si>
  <si>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</si>
  <si>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</si>
  <si>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</si>
  <si>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Electricity</t>
    <phoneticPr fontId="2"/>
  </si>
  <si>
    <r>
      <t xml:space="preserve">COP of project chiller </t>
    </r>
    <r>
      <rPr>
        <i/>
        <sz val="11"/>
        <rFont val="Arial"/>
        <family val="2"/>
      </rPr>
      <t>i</t>
    </r>
    <r>
      <rPr>
        <sz val="11"/>
        <rFont val="Arial"/>
        <family val="2"/>
      </rPr>
      <t xml:space="preserve"> calculated under the standardizing temperature conditions</t>
    </r>
    <phoneticPr fontId="2"/>
  </si>
  <si>
    <t>-</t>
    <phoneticPr fontId="2"/>
  </si>
  <si>
    <r>
      <t xml:space="preserve">Power consumption of project chiller </t>
    </r>
    <r>
      <rPr>
        <i/>
        <sz val="11"/>
        <rFont val="Arial"/>
        <family val="2"/>
      </rPr>
      <t>i</t>
    </r>
    <phoneticPr fontId="2"/>
  </si>
  <si>
    <t>Electricity</t>
    <phoneticPr fontId="2"/>
  </si>
  <si>
    <t>MWh/p</t>
    <phoneticPr fontId="2"/>
  </si>
  <si>
    <r>
      <t>EC</t>
    </r>
    <r>
      <rPr>
        <vertAlign val="subscript"/>
        <sz val="11"/>
        <rFont val="Arial"/>
        <family val="2"/>
      </rPr>
      <t>PJ,i,p</t>
    </r>
    <phoneticPr fontId="2"/>
  </si>
  <si>
    <t>[List of Default Values]</t>
    <phoneticPr fontId="2"/>
  </si>
  <si>
    <r>
      <t>COP</t>
    </r>
    <r>
      <rPr>
        <vertAlign val="subscript"/>
        <sz val="11"/>
        <rFont val="Arial Unicode MS"/>
        <family val="3"/>
        <charset val="128"/>
      </rPr>
      <t>RE,i</t>
    </r>
    <r>
      <rPr>
        <sz val="11"/>
        <rFont val="Arial Unicode MS"/>
        <family val="3"/>
        <charset val="128"/>
      </rPr>
      <t xml:space="preserve"> (x&lt;300USRt)</t>
    </r>
    <phoneticPr fontId="2"/>
  </si>
  <si>
    <t>-</t>
    <phoneticPr fontId="2"/>
  </si>
  <si>
    <r>
      <t>COP</t>
    </r>
    <r>
      <rPr>
        <vertAlign val="subscript"/>
        <sz val="11"/>
        <rFont val="Arial Unicode MS"/>
        <family val="3"/>
        <charset val="128"/>
      </rPr>
      <t>RE,i</t>
    </r>
    <r>
      <rPr>
        <sz val="11"/>
        <rFont val="Arial Unicode MS"/>
        <family val="3"/>
        <charset val="128"/>
      </rPr>
      <t xml:space="preserve"> (300≦x&lt;450USRt)</t>
    </r>
    <phoneticPr fontId="2"/>
  </si>
  <si>
    <r>
      <t>COP</t>
    </r>
    <r>
      <rPr>
        <vertAlign val="subscript"/>
        <sz val="11"/>
        <rFont val="Arial Unicode MS"/>
        <family val="3"/>
        <charset val="128"/>
      </rPr>
      <t>RE,i</t>
    </r>
    <r>
      <rPr>
        <sz val="11"/>
        <rFont val="Arial Unicode MS"/>
        <family val="3"/>
        <charset val="128"/>
      </rPr>
      <t xml:space="preserve"> (450≦x&lt;500USRt)</t>
    </r>
    <phoneticPr fontId="2"/>
  </si>
  <si>
    <r>
      <t>COP</t>
    </r>
    <r>
      <rPr>
        <vertAlign val="subscript"/>
        <sz val="11"/>
        <rFont val="Arial Unicode MS"/>
        <family val="3"/>
        <charset val="128"/>
      </rPr>
      <t>RE,i</t>
    </r>
    <r>
      <rPr>
        <sz val="11"/>
        <rFont val="Arial Unicode MS"/>
        <family val="3"/>
        <charset val="128"/>
      </rPr>
      <t xml:space="preserve"> (500≦x&lt;700USRt)</t>
    </r>
    <phoneticPr fontId="2"/>
  </si>
  <si>
    <r>
      <t>COP</t>
    </r>
    <r>
      <rPr>
        <vertAlign val="subscript"/>
        <sz val="11"/>
        <rFont val="Arial Unicode MS"/>
        <family val="3"/>
        <charset val="128"/>
      </rPr>
      <t>RE,i</t>
    </r>
    <r>
      <rPr>
        <sz val="11"/>
        <rFont val="Arial Unicode MS"/>
        <family val="3"/>
        <charset val="128"/>
      </rPr>
      <t xml:space="preserve"> (700≦x&lt;1250USRt)</t>
    </r>
    <phoneticPr fontId="2"/>
  </si>
  <si>
    <r>
      <t>TD</t>
    </r>
    <r>
      <rPr>
        <vertAlign val="subscript"/>
        <sz val="11"/>
        <rFont val="Arial"/>
        <family val="2"/>
      </rPr>
      <t>cooling</t>
    </r>
    <phoneticPr fontId="2"/>
  </si>
  <si>
    <t>degree Celsius</t>
    <phoneticPr fontId="2"/>
  </si>
  <si>
    <r>
      <t>TD</t>
    </r>
    <r>
      <rPr>
        <vertAlign val="subscript"/>
        <sz val="11"/>
        <rFont val="Arial"/>
        <family val="2"/>
      </rPr>
      <t>chilled</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</si>
  <si>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</si>
  <si>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</si>
  <si>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</si>
  <si>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Specification of generator for captive electricity</t>
    <phoneticPr fontId="2"/>
  </si>
  <si>
    <r>
      <t xml:space="preserve">Table3: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</si>
  <si>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t>Fuel type</t>
    <phoneticPr fontId="2"/>
  </si>
  <si>
    <t>Value</t>
    <phoneticPr fontId="2"/>
  </si>
  <si>
    <t>Units</t>
    <phoneticPr fontId="2"/>
  </si>
  <si>
    <t>N/A</t>
    <phoneticPr fontId="2"/>
  </si>
  <si>
    <r>
      <t>CO</t>
    </r>
    <r>
      <rPr>
        <vertAlign val="subscript"/>
        <sz val="11"/>
        <rFont val="Arial"/>
        <family val="2"/>
      </rPr>
      <t>2</t>
    </r>
    <r>
      <rPr>
        <sz val="11"/>
        <rFont val="Arial"/>
        <family val="2"/>
      </rPr>
      <t xml:space="preserve"> emission factor for consumed electricity [grid]</t>
    </r>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</si>
  <si>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</si>
  <si>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</si>
  <si>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t>Proportion of grid electricity over total electricity consumed at the project site</t>
    <phoneticPr fontId="2"/>
  </si>
  <si>
    <t>Proportion of grid electricity over total electricity consumed at the project site</t>
    <phoneticPr fontId="2"/>
  </si>
  <si>
    <t>-</t>
    <phoneticPr fontId="2"/>
  </si>
  <si>
    <t>Proportion of captive electricity over total electricity consumed at the project site</t>
    <phoneticPr fontId="2"/>
  </si>
  <si>
    <t>-</t>
    <phoneticPr fontId="2"/>
  </si>
  <si>
    <r>
      <t xml:space="preserve">Power consumption of project chiller </t>
    </r>
    <r>
      <rPr>
        <i/>
        <sz val="11"/>
        <rFont val="Arial"/>
        <family val="2"/>
      </rPr>
      <t>i</t>
    </r>
    <phoneticPr fontId="2"/>
  </si>
  <si>
    <t>Electricity</t>
    <phoneticPr fontId="2"/>
  </si>
  <si>
    <t>MWh/p</t>
    <phoneticPr fontId="2"/>
  </si>
  <si>
    <r>
      <t>EC</t>
    </r>
    <r>
      <rPr>
        <vertAlign val="subscript"/>
        <sz val="11"/>
        <rFont val="Arial"/>
        <family val="2"/>
      </rPr>
      <t>PJ,i,p</t>
    </r>
    <phoneticPr fontId="2"/>
  </si>
  <si>
    <r>
      <t xml:space="preserve">COP of reference chiller </t>
    </r>
    <r>
      <rPr>
        <i/>
        <sz val="11"/>
        <rFont val="Arial"/>
        <family val="2"/>
      </rPr>
      <t>i</t>
    </r>
    <r>
      <rPr>
        <sz val="11"/>
        <rFont val="Arial"/>
        <family val="2"/>
      </rPr>
      <t xml:space="preserve"> under the standardizing temperature conditions</t>
    </r>
    <phoneticPr fontId="2"/>
  </si>
  <si>
    <t>-</t>
    <phoneticPr fontId="2"/>
  </si>
  <si>
    <r>
      <t>COP</t>
    </r>
    <r>
      <rPr>
        <vertAlign val="subscript"/>
        <sz val="11"/>
        <rFont val="Arial"/>
        <family val="2"/>
      </rPr>
      <t>RE,i</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</si>
  <si>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</si>
  <si>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t>-</t>
    <phoneticPr fontId="2"/>
  </si>
  <si>
    <r>
      <t>COP</t>
    </r>
    <r>
      <rPr>
        <vertAlign val="subscript"/>
        <sz val="11"/>
        <rFont val="Arial"/>
        <family val="2"/>
      </rPr>
      <t>PJ,tc,i</t>
    </r>
    <phoneticPr fontId="2"/>
  </si>
  <si>
    <t>4. Calculations of the project emissions</t>
    <phoneticPr fontId="2"/>
  </si>
  <si>
    <r>
      <t xml:space="preserve">Project emissions during the period </t>
    </r>
    <r>
      <rPr>
        <i/>
        <sz val="11"/>
        <rFont val="Arial"/>
        <family val="2"/>
      </rPr>
      <t>p</t>
    </r>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</si>
  <si>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</si>
  <si>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</si>
  <si>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</si>
  <si>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</si>
  <si>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</si>
  <si>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</si>
  <si>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</si>
  <si>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</si>
  <si>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</si>
  <si>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</si>
  <si>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</si>
  <si>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t>Proportion of grid electricity over total electricity consumed at the project site</t>
    <phoneticPr fontId="2"/>
  </si>
  <si>
    <t>-</t>
    <phoneticPr fontId="2"/>
  </si>
  <si>
    <t>Proportion of captive electricity over total electricity consumed at the project site</t>
    <phoneticPr fontId="2"/>
  </si>
  <si>
    <t>-</t>
    <phoneticPr fontId="2"/>
  </si>
  <si>
    <r>
      <t xml:space="preserve">Power consumption of project chiller </t>
    </r>
    <r>
      <rPr>
        <i/>
        <sz val="11"/>
        <rFont val="Arial"/>
        <family val="2"/>
      </rPr>
      <t>i</t>
    </r>
    <phoneticPr fontId="2"/>
  </si>
  <si>
    <t>Electricity</t>
    <phoneticPr fontId="2"/>
  </si>
  <si>
    <t>MWh/p</t>
    <phoneticPr fontId="2"/>
  </si>
  <si>
    <r>
      <t>EC</t>
    </r>
    <r>
      <rPr>
        <vertAlign val="subscript"/>
        <sz val="11"/>
        <rFont val="Arial"/>
        <family val="2"/>
      </rPr>
      <t>PJ,i,p</t>
    </r>
    <phoneticPr fontId="2"/>
  </si>
  <si>
    <t>[List of Default Values]</t>
    <phoneticPr fontId="2"/>
  </si>
  <si>
    <r>
      <t>COP</t>
    </r>
    <r>
      <rPr>
        <vertAlign val="subscript"/>
        <sz val="11"/>
        <rFont val="Arial Unicode MS"/>
        <family val="3"/>
        <charset val="128"/>
      </rPr>
      <t>RE,i</t>
    </r>
    <r>
      <rPr>
        <sz val="11"/>
        <rFont val="Arial Unicode MS"/>
        <family val="3"/>
        <charset val="128"/>
      </rPr>
      <t xml:space="preserve"> (x&lt;300USRt)</t>
    </r>
    <phoneticPr fontId="2"/>
  </si>
  <si>
    <t>-</t>
    <phoneticPr fontId="2"/>
  </si>
  <si>
    <r>
      <t>COP</t>
    </r>
    <r>
      <rPr>
        <vertAlign val="subscript"/>
        <sz val="11"/>
        <rFont val="Arial Unicode MS"/>
        <family val="3"/>
        <charset val="128"/>
      </rPr>
      <t>RE,i</t>
    </r>
    <r>
      <rPr>
        <sz val="11"/>
        <rFont val="Arial Unicode MS"/>
        <family val="3"/>
        <charset val="128"/>
      </rPr>
      <t xml:space="preserve"> (300≦x&lt;450USRt)</t>
    </r>
    <phoneticPr fontId="2"/>
  </si>
  <si>
    <r>
      <t>COP</t>
    </r>
    <r>
      <rPr>
        <vertAlign val="subscript"/>
        <sz val="11"/>
        <rFont val="Arial Unicode MS"/>
        <family val="3"/>
        <charset val="128"/>
      </rPr>
      <t>RE,i</t>
    </r>
    <r>
      <rPr>
        <sz val="11"/>
        <rFont val="Arial Unicode MS"/>
        <family val="3"/>
        <charset val="128"/>
      </rPr>
      <t xml:space="preserve"> (450≦x&lt;500USRt)</t>
    </r>
    <phoneticPr fontId="2"/>
  </si>
  <si>
    <r>
      <t>COP</t>
    </r>
    <r>
      <rPr>
        <vertAlign val="subscript"/>
        <sz val="11"/>
        <rFont val="Arial Unicode MS"/>
        <family val="3"/>
        <charset val="128"/>
      </rPr>
      <t>RE,i</t>
    </r>
    <r>
      <rPr>
        <sz val="11"/>
        <rFont val="Arial Unicode MS"/>
        <family val="3"/>
        <charset val="128"/>
      </rPr>
      <t xml:space="preserve"> (500≦x&lt;700USRt)</t>
    </r>
    <phoneticPr fontId="2"/>
  </si>
  <si>
    <r>
      <t>COP</t>
    </r>
    <r>
      <rPr>
        <vertAlign val="subscript"/>
        <sz val="11"/>
        <rFont val="Arial Unicode MS"/>
        <family val="3"/>
        <charset val="128"/>
      </rPr>
      <t>RE,i</t>
    </r>
    <r>
      <rPr>
        <sz val="11"/>
        <rFont val="Arial Unicode MS"/>
        <family val="3"/>
        <charset val="128"/>
      </rPr>
      <t xml:space="preserve"> (700≦x&lt;1250USRt)</t>
    </r>
    <phoneticPr fontId="2"/>
  </si>
  <si>
    <r>
      <t>TD</t>
    </r>
    <r>
      <rPr>
        <vertAlign val="subscript"/>
        <sz val="11"/>
        <rFont val="Arial"/>
        <family val="2"/>
      </rPr>
      <t>cooling</t>
    </r>
    <phoneticPr fontId="2"/>
  </si>
  <si>
    <t>degree Celsius</t>
    <phoneticPr fontId="2"/>
  </si>
  <si>
    <r>
      <t>TD</t>
    </r>
    <r>
      <rPr>
        <vertAlign val="subscript"/>
        <sz val="11"/>
        <rFont val="Arial"/>
        <family val="2"/>
      </rPr>
      <t>chilled</t>
    </r>
    <phoneticPr fontId="2"/>
  </si>
  <si>
    <r>
      <t>TD</t>
    </r>
    <r>
      <rPr>
        <vertAlign val="subscript"/>
        <sz val="11"/>
        <rFont val="Arial"/>
        <family val="2"/>
      </rPr>
      <t>chilled</t>
    </r>
    <phoneticPr fontId="2"/>
  </si>
  <si>
    <t>Monitoring Structure Sheet [Attachment to Project Design Document]</t>
    <phoneticPr fontId="2"/>
  </si>
  <si>
    <t>Role</t>
    <phoneticPr fontId="2"/>
  </si>
  <si>
    <t>Project Manager</t>
    <phoneticPr fontId="16"/>
  </si>
  <si>
    <t>Responsible for project planning, implementation,
monitoring results and reporting.</t>
    <phoneticPr fontId="16"/>
  </si>
  <si>
    <t>Project Deputy Managers</t>
    <phoneticPr fontId="16"/>
  </si>
  <si>
    <t>Appointed to be in charge of approving the archived
data after being checked and corrected when
necessary.</t>
    <phoneticPr fontId="16"/>
  </si>
  <si>
    <t>Facility Managers</t>
    <phoneticPr fontId="16"/>
  </si>
  <si>
    <t>Appointed to be in charge of monitoring procedure
(data collection and storage), including monitoring
equipments and calibrations, and training of monitoring
personnel.</t>
    <phoneticPr fontId="16"/>
  </si>
  <si>
    <t>N/A</t>
    <phoneticPr fontId="16"/>
  </si>
  <si>
    <t xml:space="preserve">Monitoring Report Sheet (Input Sheet) [For Verification]  </t>
    <phoneticPr fontId="16"/>
  </si>
  <si>
    <r>
      <t xml:space="preserve">Table 1: Parameters monitored </t>
    </r>
    <r>
      <rPr>
        <b/>
        <i/>
        <sz val="11"/>
        <rFont val="Arial"/>
        <family val="2"/>
      </rPr>
      <t>ex post</t>
    </r>
    <phoneticPr fontId="2"/>
  </si>
  <si>
    <t>(b)</t>
    <phoneticPr fontId="16"/>
  </si>
  <si>
    <t>(c)</t>
    <phoneticPr fontId="16"/>
  </si>
  <si>
    <t>(d)</t>
    <phoneticPr fontId="16"/>
  </si>
  <si>
    <t>(e)</t>
    <phoneticPr fontId="16"/>
  </si>
  <si>
    <t>(f)</t>
    <phoneticPr fontId="16"/>
  </si>
  <si>
    <t>(g)</t>
    <phoneticPr fontId="16"/>
  </si>
  <si>
    <t>(h)</t>
    <phoneticPr fontId="16"/>
  </si>
  <si>
    <t>(i)</t>
    <phoneticPr fontId="16"/>
  </si>
  <si>
    <t>(j)</t>
    <phoneticPr fontId="16"/>
  </si>
  <si>
    <t>(k)</t>
    <phoneticPr fontId="16"/>
  </si>
  <si>
    <t>Monitoring period</t>
    <phoneticPr fontId="2"/>
  </si>
  <si>
    <t>Monitored Values</t>
    <phoneticPr fontId="16"/>
  </si>
  <si>
    <r>
      <t>EC</t>
    </r>
    <r>
      <rPr>
        <vertAlign val="subscript"/>
        <sz val="11"/>
        <rFont val="Arial"/>
        <family val="2"/>
      </rPr>
      <t>PJ,i,p</t>
    </r>
    <phoneticPr fontId="2"/>
  </si>
  <si>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</si>
  <si>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MWh/p</t>
    <phoneticPr fontId="2"/>
  </si>
  <si>
    <t>Option C</t>
    <phoneticPr fontId="2"/>
  </si>
  <si>
    <t>Monitored data</t>
    <phoneticPr fontId="2"/>
  </si>
  <si>
    <r>
      <t>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</si>
  <si>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</si>
  <si>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</si>
  <si>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</si>
  <si>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</si>
  <si>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</si>
  <si>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</si>
  <si>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</si>
  <si>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</si>
  <si>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</si>
  <si>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Data is measured by meter equipped to a generator.</t>
    <phoneticPr fontId="2"/>
  </si>
  <si>
    <r>
      <t xml:space="preserve">Table 2: Project-specific parameters fixed </t>
    </r>
    <r>
      <rPr>
        <b/>
        <i/>
        <sz val="11"/>
        <rFont val="Arial"/>
        <family val="2"/>
      </rPr>
      <t>ex ante</t>
    </r>
    <phoneticPr fontId="2"/>
  </si>
  <si>
    <r>
      <t>EF</t>
    </r>
    <r>
      <rPr>
        <vertAlign val="subscript"/>
        <sz val="11"/>
        <rFont val="Arial"/>
        <family val="2"/>
      </rPr>
      <t>elec</t>
    </r>
    <phoneticPr fontId="2"/>
  </si>
  <si>
    <r>
      <t>[For grid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</si>
  <si>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</si>
  <si>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</si>
  <si>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[For captive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</si>
  <si>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</si>
  <si>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T</t>
    </r>
    <r>
      <rPr>
        <vertAlign val="subscript"/>
        <sz val="11"/>
        <rFont val="Arial"/>
        <family val="2"/>
      </rPr>
      <t>cooling-out,i</t>
    </r>
    <phoneticPr fontId="2"/>
  </si>
  <si>
    <r>
      <t xml:space="preserve">Output cooling water temperature of project chiller </t>
    </r>
    <r>
      <rPr>
        <i/>
        <sz val="11"/>
        <rFont val="Arial"/>
        <family val="2"/>
      </rPr>
      <t>i</t>
    </r>
    <r>
      <rPr>
        <sz val="11"/>
        <rFont val="Arial"/>
        <family val="2"/>
      </rPr>
      <t xml:space="preserve"> set under the project specific condition</t>
    </r>
    <phoneticPr fontId="2"/>
  </si>
  <si>
    <t>degree Celsius</t>
    <phoneticPr fontId="2"/>
  </si>
  <si>
    <r>
      <t>T</t>
    </r>
    <r>
      <rPr>
        <vertAlign val="subscript"/>
        <sz val="11"/>
        <rFont val="Arial"/>
        <family val="2"/>
      </rPr>
      <t>chilled-out,i</t>
    </r>
    <phoneticPr fontId="2"/>
  </si>
  <si>
    <r>
      <t xml:space="preserve">Output chilled water temperature of project chiller </t>
    </r>
    <r>
      <rPr>
        <i/>
        <sz val="11"/>
        <rFont val="Arial"/>
        <family val="2"/>
      </rPr>
      <t>i</t>
    </r>
    <r>
      <rPr>
        <sz val="11"/>
        <rFont val="Arial"/>
        <family val="2"/>
      </rPr>
      <t xml:space="preserve"> set under the project specific condition</t>
    </r>
    <phoneticPr fontId="2"/>
  </si>
  <si>
    <r>
      <t>COP</t>
    </r>
    <r>
      <rPr>
        <vertAlign val="subscript"/>
        <sz val="11"/>
        <rFont val="Arial"/>
        <family val="2"/>
      </rPr>
      <t>RE,i</t>
    </r>
    <phoneticPr fontId="2"/>
  </si>
  <si>
    <r>
      <t xml:space="preserve">COP of reference chiller </t>
    </r>
    <r>
      <rPr>
        <i/>
        <sz val="11"/>
        <rFont val="Arial"/>
        <family val="2"/>
      </rPr>
      <t>i</t>
    </r>
    <r>
      <rPr>
        <sz val="11"/>
        <rFont val="Arial"/>
        <family val="2"/>
      </rPr>
      <t xml:space="preserve"> under the standardizing temperature conditions</t>
    </r>
    <phoneticPr fontId="2"/>
  </si>
  <si>
    <t>-</t>
    <phoneticPr fontId="2"/>
  </si>
  <si>
    <r>
      <t>COP</t>
    </r>
    <r>
      <rPr>
        <vertAlign val="subscript"/>
        <sz val="11"/>
        <rFont val="Arial"/>
        <family val="2"/>
      </rPr>
      <t>PJ,i</t>
    </r>
    <phoneticPr fontId="2"/>
  </si>
  <si>
    <r>
      <t xml:space="preserve">COP of project chiller </t>
    </r>
    <r>
      <rPr>
        <i/>
        <sz val="11"/>
        <rFont val="Arial"/>
        <family val="2"/>
      </rPr>
      <t>i</t>
    </r>
    <r>
      <rPr>
        <sz val="11"/>
        <rFont val="Arial"/>
        <family val="2"/>
      </rPr>
      <t xml:space="preserve"> under the project specific conditions</t>
    </r>
    <phoneticPr fontId="2"/>
  </si>
  <si>
    <t>-</t>
    <phoneticPr fontId="2"/>
  </si>
  <si>
    <r>
      <t>COP</t>
    </r>
    <r>
      <rPr>
        <vertAlign val="subscript"/>
        <sz val="11"/>
        <rFont val="Arial"/>
        <family val="2"/>
      </rPr>
      <t>PJ,tc,i</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</si>
  <si>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</si>
  <si>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</si>
  <si>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</si>
  <si>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</si>
  <si>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</si>
  <si>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r>
      <t xml:space="preserve">Table3: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t>
    </r>
    <phoneticPr fontId="2"/>
  </si>
  <si>
    <t>Monitoring Period</t>
    <phoneticPr fontId="21"/>
  </si>
  <si>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</si>
  <si>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</si>
  <si>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</si>
  <si>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</si>
  <si>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</si>
  <si>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</si>
  <si>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</si>
  <si>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</si>
  <si>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Monitoring Report Sheet (Calculation Process Sheet) [For Verification]</t>
    <phoneticPr fontId="16"/>
  </si>
  <si>
    <t>1. Calculations for emission reductions</t>
    <phoneticPr fontId="2"/>
  </si>
  <si>
    <t>Fuel type</t>
    <phoneticPr fontId="2"/>
  </si>
  <si>
    <t>Value</t>
    <phoneticPr fontId="2"/>
  </si>
  <si>
    <t>Units</t>
    <phoneticPr fontId="2"/>
  </si>
  <si>
    <r>
      <t xml:space="preserve">Emission reductions during the period </t>
    </r>
    <r>
      <rPr>
        <i/>
        <sz val="11"/>
        <color indexed="8"/>
        <rFont val="Arial"/>
        <family val="2"/>
      </rPr>
      <t>p</t>
    </r>
    <phoneticPr fontId="2"/>
  </si>
  <si>
    <t>N/A</t>
    <phoneticPr fontId="16"/>
  </si>
  <si>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</si>
  <si>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</si>
  <si>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t>2. Selected default values, etc.</t>
    <phoneticPr fontId="2"/>
  </si>
  <si>
    <t>COP of reference chiller i under the standardizing temperature conditions</t>
    <phoneticPr fontId="2"/>
  </si>
  <si>
    <t>-</t>
    <phoneticPr fontId="2"/>
  </si>
  <si>
    <r>
      <t>COP</t>
    </r>
    <r>
      <rPr>
        <vertAlign val="subscript"/>
        <sz val="11"/>
        <rFont val="Arial"/>
        <family val="2"/>
      </rPr>
      <t>RE,i</t>
    </r>
    <phoneticPr fontId="2"/>
  </si>
  <si>
    <t>3. Calculations for reference emissions</t>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</si>
  <si>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</si>
  <si>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</si>
  <si>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t>Reference emissions</t>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</si>
  <si>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</si>
  <si>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</si>
  <si>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</si>
  <si>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</si>
  <si>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</si>
  <si>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</si>
  <si>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</si>
  <si>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t>Proportion of grid electricity over total electricity consumed at the project site</t>
    <phoneticPr fontId="2"/>
  </si>
  <si>
    <t>-</t>
    <phoneticPr fontId="2"/>
  </si>
  <si>
    <t>Proportion of captive electricity over total electricity consumed at the project site</t>
    <phoneticPr fontId="2"/>
  </si>
  <si>
    <t>-</t>
    <phoneticPr fontId="2"/>
  </si>
  <si>
    <r>
      <t xml:space="preserve">Power consumption of project chiller </t>
    </r>
    <r>
      <rPr>
        <i/>
        <sz val="11"/>
        <rFont val="Arial"/>
        <family val="2"/>
      </rPr>
      <t>i</t>
    </r>
    <phoneticPr fontId="2"/>
  </si>
  <si>
    <t>Electricity</t>
    <phoneticPr fontId="2"/>
  </si>
  <si>
    <t>MWh/p</t>
    <phoneticPr fontId="2"/>
  </si>
  <si>
    <r>
      <t>EC</t>
    </r>
    <r>
      <rPr>
        <vertAlign val="subscript"/>
        <sz val="11"/>
        <rFont val="Arial"/>
        <family val="2"/>
      </rPr>
      <t>PJ,i,p</t>
    </r>
    <phoneticPr fontId="2"/>
  </si>
  <si>
    <r>
      <t xml:space="preserve">COP of reference chiller </t>
    </r>
    <r>
      <rPr>
        <i/>
        <sz val="11"/>
        <rFont val="Arial"/>
        <family val="2"/>
      </rPr>
      <t>i</t>
    </r>
    <r>
      <rPr>
        <sz val="11"/>
        <rFont val="Arial"/>
        <family val="2"/>
      </rPr>
      <t xml:space="preserve"> under the standardizing temperature conditions</t>
    </r>
    <phoneticPr fontId="2"/>
  </si>
  <si>
    <r>
      <t>COP</t>
    </r>
    <r>
      <rPr>
        <vertAlign val="subscript"/>
        <sz val="11"/>
        <rFont val="Arial"/>
        <family val="2"/>
      </rPr>
      <t>RE,i</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</si>
  <si>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</si>
  <si>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t>-</t>
    <phoneticPr fontId="2"/>
  </si>
  <si>
    <r>
      <t>COP</t>
    </r>
    <r>
      <rPr>
        <vertAlign val="subscript"/>
        <sz val="11"/>
        <rFont val="Arial"/>
        <family val="2"/>
      </rPr>
      <t>PJ,tc,i</t>
    </r>
    <phoneticPr fontId="2"/>
  </si>
  <si>
    <t>4. Calculations of the project emissions</t>
    <phoneticPr fontId="2"/>
  </si>
  <si>
    <r>
      <t xml:space="preserve">Project emissions during the period </t>
    </r>
    <r>
      <rPr>
        <i/>
        <sz val="11"/>
        <rFont val="Arial"/>
        <family val="2"/>
      </rPr>
      <t>p</t>
    </r>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</si>
  <si>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</si>
  <si>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</si>
  <si>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</si>
  <si>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</si>
  <si>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</si>
  <si>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</si>
  <si>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</si>
  <si>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</si>
  <si>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</si>
  <si>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</si>
  <si>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t>Proportion of grid electricity over total electricity consumed at the project site</t>
    <phoneticPr fontId="2"/>
  </si>
  <si>
    <t>Proportion of captive electricity over total electricity consumed at the project site</t>
    <phoneticPr fontId="2"/>
  </si>
  <si>
    <t>MWh/p</t>
    <phoneticPr fontId="2"/>
  </si>
  <si>
    <r>
      <t>EC</t>
    </r>
    <r>
      <rPr>
        <vertAlign val="subscript"/>
        <sz val="11"/>
        <rFont val="Arial"/>
        <family val="2"/>
      </rPr>
      <t>PJ,i,p</t>
    </r>
    <phoneticPr fontId="2"/>
  </si>
  <si>
    <t>[List of Default Values]</t>
    <phoneticPr fontId="2"/>
  </si>
  <si>
    <r>
      <t>COP</t>
    </r>
    <r>
      <rPr>
        <vertAlign val="subscript"/>
        <sz val="11"/>
        <rFont val="Arial Unicode MS"/>
        <family val="3"/>
        <charset val="128"/>
      </rPr>
      <t>RE,i</t>
    </r>
    <r>
      <rPr>
        <sz val="11"/>
        <rFont val="Arial Unicode MS"/>
        <family val="3"/>
        <charset val="128"/>
      </rPr>
      <t xml:space="preserve"> (x&lt;300USRt)</t>
    </r>
    <phoneticPr fontId="2"/>
  </si>
  <si>
    <t>-</t>
    <phoneticPr fontId="2"/>
  </si>
  <si>
    <r>
      <t>COP</t>
    </r>
    <r>
      <rPr>
        <vertAlign val="subscript"/>
        <sz val="11"/>
        <rFont val="Arial Unicode MS"/>
        <family val="3"/>
        <charset val="128"/>
      </rPr>
      <t>RE,i</t>
    </r>
    <r>
      <rPr>
        <sz val="11"/>
        <rFont val="Arial Unicode MS"/>
        <family val="3"/>
        <charset val="128"/>
      </rPr>
      <t xml:space="preserve"> (300≦x&lt;450USRt)</t>
    </r>
    <phoneticPr fontId="2"/>
  </si>
  <si>
    <r>
      <t>COP</t>
    </r>
    <r>
      <rPr>
        <vertAlign val="subscript"/>
        <sz val="11"/>
        <rFont val="Arial Unicode MS"/>
        <family val="3"/>
        <charset val="128"/>
      </rPr>
      <t>RE,i</t>
    </r>
    <r>
      <rPr>
        <sz val="11"/>
        <rFont val="Arial Unicode MS"/>
        <family val="3"/>
        <charset val="128"/>
      </rPr>
      <t xml:space="preserve"> (450≦x&lt;500USRt)</t>
    </r>
    <phoneticPr fontId="2"/>
  </si>
  <si>
    <r>
      <t>COP</t>
    </r>
    <r>
      <rPr>
        <vertAlign val="subscript"/>
        <sz val="11"/>
        <rFont val="Arial Unicode MS"/>
        <family val="3"/>
        <charset val="128"/>
      </rPr>
      <t>RE,i</t>
    </r>
    <r>
      <rPr>
        <sz val="11"/>
        <rFont val="Arial Unicode MS"/>
        <family val="3"/>
        <charset val="128"/>
      </rPr>
      <t xml:space="preserve"> (500≦x&lt;700USRt)</t>
    </r>
    <phoneticPr fontId="2"/>
  </si>
  <si>
    <r>
      <t>COP</t>
    </r>
    <r>
      <rPr>
        <vertAlign val="subscript"/>
        <sz val="11"/>
        <rFont val="Arial Unicode MS"/>
        <family val="3"/>
        <charset val="128"/>
      </rPr>
      <t>RE,i</t>
    </r>
    <r>
      <rPr>
        <sz val="11"/>
        <rFont val="Arial Unicode MS"/>
        <family val="3"/>
        <charset val="128"/>
      </rPr>
      <t xml:space="preserve"> (700≦x&lt;1250USRt)</t>
    </r>
    <phoneticPr fontId="2"/>
  </si>
  <si>
    <r>
      <t>TD</t>
    </r>
    <r>
      <rPr>
        <vertAlign val="subscript"/>
        <sz val="11"/>
        <rFont val="Arial"/>
        <family val="2"/>
      </rPr>
      <t>cooling</t>
    </r>
    <phoneticPr fontId="2"/>
  </si>
  <si>
    <t>degree Celsius</t>
    <phoneticPr fontId="2"/>
  </si>
  <si>
    <r>
      <t>TD</t>
    </r>
    <r>
      <rPr>
        <vertAlign val="subscript"/>
        <sz val="11"/>
        <rFont val="Arial"/>
        <family val="2"/>
      </rPr>
      <t>chilled</t>
    </r>
    <phoneticPr fontId="2"/>
  </si>
  <si>
    <t>Monitoring Plan Sheet (Calculation Process Sheet) [Attachment to Project Design Document]</t>
    <phoneticPr fontId="2"/>
  </si>
  <si>
    <t>1. Calculations for emission reductions</t>
    <phoneticPr fontId="2"/>
  </si>
  <si>
    <r>
      <t xml:space="preserve">Emission reductions during the period </t>
    </r>
    <r>
      <rPr>
        <i/>
        <sz val="11"/>
        <color indexed="8"/>
        <rFont val="Arial"/>
        <family val="2"/>
      </rPr>
      <t>p</t>
    </r>
    <phoneticPr fontId="2"/>
  </si>
  <si>
    <t>N/A</t>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</si>
  <si>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</si>
  <si>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</si>
  <si>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t>2. Selected default values, etc.</t>
    <phoneticPr fontId="2"/>
  </si>
  <si>
    <t>COP of reference chiller i under the standardizing temperature conditions</t>
    <phoneticPr fontId="2"/>
  </si>
  <si>
    <t>3. Calculations for reference emissions</t>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</si>
  <si>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</si>
  <si>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</si>
  <si>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t>Reference emissions</t>
    <phoneticPr fontId="2"/>
  </si>
  <si>
    <t>Electricity</t>
    <phoneticPr fontId="2"/>
  </si>
  <si>
    <r>
      <t>CO</t>
    </r>
    <r>
      <rPr>
        <vertAlign val="subscript"/>
        <sz val="11"/>
        <rFont val="Arial"/>
        <family val="2"/>
      </rPr>
      <t>2</t>
    </r>
    <r>
      <rPr>
        <sz val="11"/>
        <rFont val="Arial"/>
        <family val="2"/>
      </rPr>
      <t xml:space="preserve"> emission factor for consumed electricity [captive]</t>
    </r>
    <phoneticPr fontId="2"/>
  </si>
  <si>
    <t>Proportion of captive electricity over total electricity consumed at the project site</t>
    <phoneticPr fontId="2"/>
  </si>
  <si>
    <r>
      <t xml:space="preserve">Power consumption of project chiller </t>
    </r>
    <r>
      <rPr>
        <i/>
        <sz val="11"/>
        <rFont val="Arial"/>
        <family val="2"/>
      </rPr>
      <t>i</t>
    </r>
    <phoneticPr fontId="2"/>
  </si>
  <si>
    <t>MWh/p</t>
    <phoneticPr fontId="2"/>
  </si>
  <si>
    <r>
      <t>EC</t>
    </r>
    <r>
      <rPr>
        <vertAlign val="subscript"/>
        <sz val="11"/>
        <rFont val="Arial"/>
        <family val="2"/>
      </rPr>
      <t>PJ,i,p</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</si>
  <si>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</si>
  <si>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r>
      <t>COP</t>
    </r>
    <r>
      <rPr>
        <vertAlign val="subscript"/>
        <sz val="11"/>
        <rFont val="Arial"/>
        <family val="2"/>
      </rPr>
      <t>PJ,tc,i</t>
    </r>
    <phoneticPr fontId="2"/>
  </si>
  <si>
    <t>4. Calculations of the project emissions</t>
    <phoneticPr fontId="2"/>
  </si>
  <si>
    <r>
      <t xml:space="preserve">Project emissions during the period </t>
    </r>
    <r>
      <rPr>
        <i/>
        <sz val="11"/>
        <rFont val="Arial"/>
        <family val="2"/>
      </rPr>
      <t>p</t>
    </r>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</si>
  <si>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</si>
  <si>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</si>
  <si>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</si>
  <si>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t>[List of Default Values]</t>
    <phoneticPr fontId="2"/>
  </si>
  <si>
    <t>[List of Default Values]</t>
    <phoneticPr fontId="2"/>
  </si>
  <si>
    <r>
      <t>COP</t>
    </r>
    <r>
      <rPr>
        <vertAlign val="subscript"/>
        <sz val="11"/>
        <rFont val="Arial Unicode MS"/>
        <family val="3"/>
        <charset val="128"/>
      </rPr>
      <t>RE,i</t>
    </r>
    <r>
      <rPr>
        <sz val="11"/>
        <rFont val="Arial Unicode MS"/>
        <family val="3"/>
        <charset val="128"/>
      </rPr>
      <t xml:space="preserve"> (x&lt;300USRt)</t>
    </r>
    <phoneticPr fontId="2"/>
  </si>
  <si>
    <r>
      <t>COP</t>
    </r>
    <r>
      <rPr>
        <vertAlign val="subscript"/>
        <sz val="11"/>
        <rFont val="Arial Unicode MS"/>
        <family val="3"/>
        <charset val="128"/>
      </rPr>
      <t>RE,i</t>
    </r>
    <r>
      <rPr>
        <sz val="11"/>
        <rFont val="Arial Unicode MS"/>
        <family val="3"/>
        <charset val="128"/>
      </rPr>
      <t xml:space="preserve"> (300≦x&lt;450USRt)</t>
    </r>
    <phoneticPr fontId="2"/>
  </si>
  <si>
    <r>
      <t>COP</t>
    </r>
    <r>
      <rPr>
        <vertAlign val="subscript"/>
        <sz val="11"/>
        <rFont val="Arial Unicode MS"/>
        <family val="3"/>
        <charset val="128"/>
      </rPr>
      <t>RE,i</t>
    </r>
    <r>
      <rPr>
        <sz val="11"/>
        <rFont val="Arial Unicode MS"/>
        <family val="3"/>
        <charset val="128"/>
      </rPr>
      <t xml:space="preserve"> (450≦x&lt;500USRt)</t>
    </r>
    <phoneticPr fontId="2"/>
  </si>
  <si>
    <r>
      <t>COP</t>
    </r>
    <r>
      <rPr>
        <vertAlign val="subscript"/>
        <sz val="11"/>
        <rFont val="Arial Unicode MS"/>
        <family val="3"/>
        <charset val="128"/>
      </rPr>
      <t>RE,i</t>
    </r>
    <r>
      <rPr>
        <sz val="11"/>
        <rFont val="Arial Unicode MS"/>
        <family val="3"/>
        <charset val="128"/>
      </rPr>
      <t xml:space="preserve"> (500≦x&lt;700USRt)</t>
    </r>
    <phoneticPr fontId="2"/>
  </si>
  <si>
    <r>
      <t>COP</t>
    </r>
    <r>
      <rPr>
        <vertAlign val="subscript"/>
        <sz val="11"/>
        <rFont val="Arial Unicode MS"/>
        <family val="3"/>
        <charset val="128"/>
      </rPr>
      <t>RE,i</t>
    </r>
    <r>
      <rPr>
        <sz val="11"/>
        <rFont val="Arial Unicode MS"/>
        <family val="3"/>
        <charset val="128"/>
      </rPr>
      <t xml:space="preserve"> (700≦x&lt;1250USRt)</t>
    </r>
    <phoneticPr fontId="2"/>
  </si>
  <si>
    <r>
      <t>TD</t>
    </r>
    <r>
      <rPr>
        <vertAlign val="subscript"/>
        <sz val="11"/>
        <rFont val="Arial"/>
        <family val="2"/>
      </rPr>
      <t>cooling</t>
    </r>
    <phoneticPr fontId="2"/>
  </si>
  <si>
    <r>
      <t>TD</t>
    </r>
    <r>
      <rPr>
        <vertAlign val="subscript"/>
        <sz val="11"/>
        <rFont val="Arial"/>
        <family val="2"/>
      </rPr>
      <t>chilled</t>
    </r>
    <phoneticPr fontId="2"/>
  </si>
  <si>
    <t>Monitoring Structure Sheet [Attachment to Project Design Document]</t>
    <phoneticPr fontId="2"/>
  </si>
  <si>
    <t>Role</t>
    <phoneticPr fontId="2"/>
  </si>
  <si>
    <t>Project Manager</t>
    <phoneticPr fontId="16"/>
  </si>
  <si>
    <t>Responsible for project planning, implementation,
monitoring results and reporting.</t>
    <phoneticPr fontId="16"/>
  </si>
  <si>
    <t>Project Deputy Managers</t>
    <phoneticPr fontId="16"/>
  </si>
  <si>
    <t>Appointed to be in charge of approving the archived
data after being checked and corrected when
necessary.</t>
    <phoneticPr fontId="16"/>
  </si>
  <si>
    <t>Facility Managers</t>
    <phoneticPr fontId="16"/>
  </si>
  <si>
    <t>Appointed to be in charge of monitoring procedure
(data collection and storage), including monitoring
equipments and calibrations, and training of monitoring
personnel.</t>
    <phoneticPr fontId="16"/>
  </si>
  <si>
    <t>N/A</t>
    <phoneticPr fontId="16"/>
  </si>
  <si>
    <t xml:space="preserve">Monitoring Report Sheet (Input Sheet) [For Verification]  </t>
    <phoneticPr fontId="16"/>
  </si>
  <si>
    <r>
      <t xml:space="preserve">Table 1: Parameters monitored </t>
    </r>
    <r>
      <rPr>
        <b/>
        <i/>
        <sz val="11"/>
        <rFont val="Arial"/>
        <family val="2"/>
      </rPr>
      <t>ex post</t>
    </r>
    <phoneticPr fontId="2"/>
  </si>
  <si>
    <t>(b)</t>
    <phoneticPr fontId="16"/>
  </si>
  <si>
    <t>(c)</t>
    <phoneticPr fontId="16"/>
  </si>
  <si>
    <t>(d)</t>
    <phoneticPr fontId="16"/>
  </si>
  <si>
    <t>(e)</t>
    <phoneticPr fontId="16"/>
  </si>
  <si>
    <t>(f)</t>
    <phoneticPr fontId="16"/>
  </si>
  <si>
    <t>(g)</t>
    <phoneticPr fontId="16"/>
  </si>
  <si>
    <t>(h)</t>
    <phoneticPr fontId="16"/>
  </si>
  <si>
    <t>(i)</t>
    <phoneticPr fontId="16"/>
  </si>
  <si>
    <t>(j)</t>
    <phoneticPr fontId="16"/>
  </si>
  <si>
    <t>(k)</t>
    <phoneticPr fontId="16"/>
  </si>
  <si>
    <t>Monitoring period</t>
    <phoneticPr fontId="2"/>
  </si>
  <si>
    <t>Monitored Values</t>
    <phoneticPr fontId="16"/>
  </si>
  <si>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</si>
  <si>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Option C</t>
    <phoneticPr fontId="2"/>
  </si>
  <si>
    <t>Monitored data</t>
    <phoneticPr fontId="2"/>
  </si>
  <si>
    <r>
      <t>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</si>
  <si>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</si>
  <si>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</si>
  <si>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</si>
  <si>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</si>
  <si>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</si>
  <si>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</si>
  <si>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</si>
  <si>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</si>
  <si>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</si>
  <si>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Data is measured by meter equipped to a generator.</t>
    <phoneticPr fontId="2"/>
  </si>
  <si>
    <r>
      <t xml:space="preserve">Table 2: Project-specific parameters fixed </t>
    </r>
    <r>
      <rPr>
        <b/>
        <i/>
        <sz val="11"/>
        <rFont val="Arial"/>
        <family val="2"/>
      </rPr>
      <t>ex ante</t>
    </r>
    <phoneticPr fontId="2"/>
  </si>
  <si>
    <r>
      <t>[For grid electricity]
CO</t>
    </r>
    <r>
      <rPr>
        <vertAlign val="subscript"/>
        <sz val="11"/>
        <rFont val="Arial"/>
        <family val="2"/>
      </rPr>
      <t>2</t>
    </r>
    <r>
      <rPr>
        <sz val="11"/>
        <rFont val="Arial"/>
        <family val="2"/>
      </rPr>
      <t xml:space="preserve"> emission factor for consumed electricity</t>
    </r>
    <phoneticPr fontId="2"/>
  </si>
  <si>
    <r>
      <t>T</t>
    </r>
    <r>
      <rPr>
        <vertAlign val="subscript"/>
        <sz val="11"/>
        <rFont val="Arial"/>
        <family val="2"/>
      </rPr>
      <t>cooling-out,i</t>
    </r>
    <phoneticPr fontId="2"/>
  </si>
  <si>
    <r>
      <t xml:space="preserve">Output cooling water temperature of project chiller </t>
    </r>
    <r>
      <rPr>
        <i/>
        <sz val="11"/>
        <rFont val="Arial"/>
        <family val="2"/>
      </rPr>
      <t>i</t>
    </r>
    <r>
      <rPr>
        <sz val="11"/>
        <rFont val="Arial"/>
        <family val="2"/>
      </rPr>
      <t xml:space="preserve"> set under the project specific condition</t>
    </r>
    <phoneticPr fontId="2"/>
  </si>
  <si>
    <r>
      <t>COP</t>
    </r>
    <r>
      <rPr>
        <vertAlign val="subscript"/>
        <sz val="11"/>
        <rFont val="Arial"/>
        <family val="2"/>
      </rPr>
      <t>PJ,i</t>
    </r>
    <phoneticPr fontId="2"/>
  </si>
  <si>
    <r>
      <t xml:space="preserve">COP of project chiller </t>
    </r>
    <r>
      <rPr>
        <i/>
        <sz val="11"/>
        <rFont val="Arial"/>
        <family val="2"/>
      </rPr>
      <t>i</t>
    </r>
    <r>
      <rPr>
        <sz val="11"/>
        <rFont val="Arial"/>
        <family val="2"/>
      </rPr>
      <t xml:space="preserve"> under the project specific conditions</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</si>
  <si>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</si>
  <si>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</si>
  <si>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</si>
  <si>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r>
      <t xml:space="preserve">Table3: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t>
    </r>
    <phoneticPr fontId="2"/>
  </si>
  <si>
    <t>Monitoring Period</t>
    <phoneticPr fontId="21"/>
  </si>
  <si>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</si>
  <si>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</si>
  <si>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</si>
  <si>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</si>
  <si>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</si>
  <si>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</si>
  <si>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Monitoring Report Sheet (Calculation Process Sheet) [For Verification]</t>
    <phoneticPr fontId="16"/>
  </si>
  <si>
    <t>Monitoring Plan Sheet (Calculation Process Sheet) [Attachment to Project Design Document]</t>
    <phoneticPr fontId="2"/>
  </si>
  <si>
    <t>1. Calculations for emission reductions</t>
    <phoneticPr fontId="2"/>
  </si>
  <si>
    <t>Fuel type</t>
    <phoneticPr fontId="2"/>
  </si>
  <si>
    <t>Value</t>
    <phoneticPr fontId="2"/>
  </si>
  <si>
    <t>Units</t>
    <phoneticPr fontId="2"/>
  </si>
  <si>
    <r>
      <t xml:space="preserve">Emission reductions during the period </t>
    </r>
    <r>
      <rPr>
        <i/>
        <sz val="11"/>
        <color indexed="8"/>
        <rFont val="Arial"/>
        <family val="2"/>
      </rPr>
      <t>p</t>
    </r>
    <phoneticPr fontId="2"/>
  </si>
  <si>
    <t>N/A</t>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</si>
  <si>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</si>
  <si>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</si>
  <si>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t>2. Selected default values, etc.</t>
    <phoneticPr fontId="2"/>
  </si>
  <si>
    <t>COP of reference chiller i under the standardizing temperature conditions</t>
    <phoneticPr fontId="2"/>
  </si>
  <si>
    <t>-</t>
    <phoneticPr fontId="2"/>
  </si>
  <si>
    <r>
      <t>COP</t>
    </r>
    <r>
      <rPr>
        <vertAlign val="subscript"/>
        <sz val="11"/>
        <rFont val="Arial"/>
        <family val="2"/>
      </rPr>
      <t>RE,i</t>
    </r>
    <phoneticPr fontId="2"/>
  </si>
  <si>
    <t>3. Calculations for reference emissions</t>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</si>
  <si>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</si>
  <si>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</si>
  <si>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t>Reference emissions</t>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</si>
  <si>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</si>
  <si>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</si>
  <si>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t>Proportion of grid electricity over total electricity consumed at the project site</t>
    <phoneticPr fontId="2"/>
  </si>
  <si>
    <t>Proportion of captive electricity over total electricity consumed at the project site</t>
    <phoneticPr fontId="2"/>
  </si>
  <si>
    <t>-</t>
    <phoneticPr fontId="2"/>
  </si>
  <si>
    <r>
      <t xml:space="preserve">Power consumption of project chiller </t>
    </r>
    <r>
      <rPr>
        <i/>
        <sz val="11"/>
        <rFont val="Arial"/>
        <family val="2"/>
      </rPr>
      <t>i</t>
    </r>
    <phoneticPr fontId="2"/>
  </si>
  <si>
    <t>Electricity</t>
    <phoneticPr fontId="2"/>
  </si>
  <si>
    <t>MWh/p</t>
    <phoneticPr fontId="2"/>
  </si>
  <si>
    <r>
      <t>EC</t>
    </r>
    <r>
      <rPr>
        <vertAlign val="subscript"/>
        <sz val="11"/>
        <rFont val="Arial"/>
        <family val="2"/>
      </rPr>
      <t>PJ,i,p</t>
    </r>
    <phoneticPr fontId="2"/>
  </si>
  <si>
    <r>
      <t xml:space="preserve">COP of reference chiller </t>
    </r>
    <r>
      <rPr>
        <i/>
        <sz val="11"/>
        <rFont val="Arial"/>
        <family val="2"/>
      </rPr>
      <t>i</t>
    </r>
    <r>
      <rPr>
        <sz val="11"/>
        <rFont val="Arial"/>
        <family val="2"/>
      </rPr>
      <t xml:space="preserve"> under the standardizing temperature conditions</t>
    </r>
    <phoneticPr fontId="2"/>
  </si>
  <si>
    <t>-</t>
    <phoneticPr fontId="2"/>
  </si>
  <si>
    <r>
      <t>COP</t>
    </r>
    <r>
      <rPr>
        <vertAlign val="subscript"/>
        <sz val="11"/>
        <rFont val="Arial"/>
        <family val="2"/>
      </rPr>
      <t>RE,i</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</si>
  <si>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</si>
  <si>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t>Monitoring Structure Sheet [Attachment to Project Design Document]</t>
    <phoneticPr fontId="2"/>
  </si>
  <si>
    <t>Role</t>
    <phoneticPr fontId="2"/>
  </si>
  <si>
    <t>Project Manager</t>
    <phoneticPr fontId="16"/>
  </si>
  <si>
    <t>Responsible for project planning, implementation,
monitoring results and reporting.</t>
    <phoneticPr fontId="16"/>
  </si>
  <si>
    <t>Project Deputy Managers</t>
    <phoneticPr fontId="16"/>
  </si>
  <si>
    <t>Appointed to be in charge of approving the archived
data after being checked and corrected when
necessary.</t>
    <phoneticPr fontId="16"/>
  </si>
  <si>
    <t>Facility Managers</t>
    <phoneticPr fontId="16"/>
  </si>
  <si>
    <t>Appointed to be in charge of monitoring procedure
(data collection and storage), including monitoring
equipments and calibrations, and training of monitoring
personnel.</t>
    <phoneticPr fontId="16"/>
  </si>
  <si>
    <t>N/A</t>
    <phoneticPr fontId="16"/>
  </si>
  <si>
    <t>MWh/p</t>
    <phoneticPr fontId="2"/>
  </si>
  <si>
    <r>
      <t>EC</t>
    </r>
    <r>
      <rPr>
        <vertAlign val="subscript"/>
        <sz val="11"/>
        <rFont val="Arial"/>
        <family val="2"/>
      </rPr>
      <t>PJ,i,p</t>
    </r>
    <phoneticPr fontId="2"/>
  </si>
  <si>
    <r>
      <t xml:space="preserve">COP of reference chiller </t>
    </r>
    <r>
      <rPr>
        <i/>
        <sz val="11"/>
        <rFont val="Arial"/>
        <family val="2"/>
      </rPr>
      <t>i</t>
    </r>
    <r>
      <rPr>
        <sz val="11"/>
        <rFont val="Arial"/>
        <family val="2"/>
      </rPr>
      <t xml:space="preserve"> under the standardizing temperature conditions</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</si>
</sst>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_ "/>
    <numFmt numFmtId="177" formatCode="0.0_ "/>
    <numFmt numFmtId="178" formatCode="#,##0.000_ ;[Red]\-#,##0.000\ "/>
    <numFmt numFmtId="179" formatCode="#,##0.0_ ;[Red]\-#,##0.0\ "/>
    <numFmt numFmtId="180" formatCode="#,##0_ "/>
    <numFmt numFmtId="181" formatCode="#,##0_ ;[Red]\-#,##0\ "/>
    <numFmt numFmtId="182" formatCode="#,##0.00_ "/>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sz val="11"/>
      <name val="Arial"/>
      <family val="2"/>
    </font>
    <font>
      <sz val="11"/>
      <color theme="1"/>
      <name val="ＭＳ Ｐゴシック"/>
      <family val="3"/>
      <charset val="128"/>
      <scheme val="minor"/>
    </font>
    <font>
      <vertAlign val="subscript"/>
      <sz val="11"/>
      <name val="Arial"/>
      <family val="2"/>
    </font>
    <font>
      <sz val="11"/>
      <name val="ＭＳ Ｐゴシック"/>
      <family val="3"/>
      <charset val="128"/>
    </font>
    <font>
      <b/>
      <vertAlign val="subscript"/>
      <sz val="11"/>
      <color indexed="9"/>
      <name val="Arial"/>
      <family val="2"/>
    </font>
    <font>
      <b/>
      <sz val="11"/>
      <name val="Arial"/>
      <family val="2"/>
    </font>
    <font>
      <sz val="9"/>
      <name val="Arial"/>
      <family val="2"/>
    </font>
    <font>
      <sz val="11"/>
      <name val="ＭＳ Ｐゴシック"/>
      <family val="3"/>
      <charset val="128"/>
      <scheme val="minor"/>
    </font>
    <font>
      <i/>
      <sz val="11"/>
      <name val="Arial"/>
      <family val="2"/>
    </font>
    <font>
      <b/>
      <sz val="12"/>
      <color indexed="9"/>
      <name val="Arial"/>
      <family val="2"/>
    </font>
    <font>
      <sz val="6"/>
      <name val="ＭＳ Ｐゴシック"/>
      <family val="3"/>
      <charset val="128"/>
      <scheme val="minor"/>
    </font>
    <font>
      <b/>
      <i/>
      <sz val="11"/>
      <name val="Arial"/>
      <family val="2"/>
    </font>
    <font>
      <b/>
      <vertAlign val="subscript"/>
      <sz val="11"/>
      <name val="Arial"/>
      <family val="2"/>
    </font>
    <font>
      <b/>
      <sz val="12"/>
      <color theme="0"/>
      <name val="Arial"/>
      <family val="2"/>
    </font>
    <font>
      <b/>
      <sz val="11"/>
      <color theme="0"/>
      <name val="Arial"/>
      <family val="2"/>
    </font>
    <font>
      <sz val="6"/>
      <name val="ＭＳ Ｐゴシック"/>
      <family val="2"/>
      <charset val="128"/>
      <scheme val="minor"/>
    </font>
    <font>
      <i/>
      <sz val="11"/>
      <color indexed="8"/>
      <name val="Arial"/>
      <family val="2"/>
    </font>
    <font>
      <sz val="11"/>
      <name val="Arial Unicode MS"/>
      <family val="3"/>
      <charset val="128"/>
    </font>
    <font>
      <vertAlign val="subscript"/>
      <sz val="11"/>
      <name val="Arial Unicode MS"/>
      <family val="3"/>
      <charset val="128"/>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right/>
      <top/>
      <bottom style="thin">
        <color indexed="23"/>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top style="thin">
        <color indexed="23"/>
      </top>
      <bottom style="thin">
        <color theme="1" tint="0.499984740745262"/>
      </bottom>
      <diagonal/>
    </border>
    <border>
      <left/>
      <right/>
      <top style="thin">
        <color indexed="23"/>
      </top>
      <bottom style="thin">
        <color theme="1" tint="0.499984740745262"/>
      </bottom>
      <diagonal/>
    </border>
    <border>
      <left/>
      <right style="thin">
        <color indexed="23"/>
      </right>
      <top style="thin">
        <color indexed="23"/>
      </top>
      <bottom style="thin">
        <color theme="1" tint="0.499984740745262"/>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23"/>
      </left>
      <right/>
      <top style="thin">
        <color theme="1" tint="0.34998626667073579"/>
      </top>
      <bottom style="thin">
        <color indexed="23"/>
      </bottom>
      <diagonal/>
    </border>
    <border>
      <left/>
      <right style="thin">
        <color indexed="23"/>
      </right>
      <top style="thin">
        <color theme="1" tint="0.34998626667073579"/>
      </top>
      <bottom style="thin">
        <color indexed="23"/>
      </bottom>
      <diagonal/>
    </border>
    <border>
      <left/>
      <right/>
      <top style="thin">
        <color theme="1" tint="0.34998626667073579"/>
      </top>
      <bottom style="thin">
        <color indexed="23"/>
      </bottom>
      <diagonal/>
    </border>
    <border>
      <left style="thin">
        <color theme="1" tint="0.499984740745262"/>
      </left>
      <right/>
      <top/>
      <bottom style="thin">
        <color theme="1" tint="0.499984740745262"/>
      </bottom>
      <diagonal/>
    </border>
    <border>
      <left style="thin">
        <color indexed="23"/>
      </left>
      <right style="thin">
        <color indexed="23"/>
      </right>
      <top/>
      <bottom style="thin">
        <color theme="1" tint="0.499984740745262"/>
      </bottom>
      <diagonal/>
    </border>
    <border>
      <left style="thin">
        <color indexed="23"/>
      </left>
      <right/>
      <top style="thin">
        <color indexed="23"/>
      </top>
      <bottom style="thin">
        <color theme="1" tint="0.499984740745262"/>
      </bottom>
      <diagonal/>
    </border>
    <border>
      <left style="thin">
        <color indexed="23"/>
      </left>
      <right style="thin">
        <color indexed="23"/>
      </right>
      <top style="thin">
        <color indexed="23"/>
      </top>
      <bottom style="thin">
        <color theme="1" tint="0.499984740745262"/>
      </bottom>
      <diagonal/>
    </border>
    <border>
      <left style="thin">
        <color indexed="23"/>
      </left>
      <right style="thin">
        <color theme="1" tint="0.499984740745262"/>
      </right>
      <top style="thin">
        <color indexed="23"/>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style="thin">
        <color indexed="23"/>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indexed="23"/>
      </right>
      <top/>
      <bottom style="thin">
        <color indexed="23"/>
      </bottom>
      <diagonal/>
    </border>
    <border>
      <left style="thin">
        <color indexed="23"/>
      </left>
      <right style="thin">
        <color theme="1" tint="0.499984740745262"/>
      </right>
      <top style="thin">
        <color indexed="23"/>
      </top>
      <bottom style="thin">
        <color indexed="23"/>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indexed="23"/>
      </right>
      <top/>
      <bottom/>
      <diagonal/>
    </border>
    <border>
      <left/>
      <right style="thin">
        <color theme="1" tint="0.499984740745262"/>
      </right>
      <top/>
      <bottom style="thin">
        <color indexed="23"/>
      </bottom>
      <diagonal/>
    </border>
    <border>
      <left style="medium">
        <color rgb="FFFF0000"/>
      </left>
      <right style="medium">
        <color rgb="FFFF0000"/>
      </right>
      <top style="medium">
        <color rgb="FFFF0000"/>
      </top>
      <bottom style="medium">
        <color rgb="FFFF000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style="thin">
        <color theme="1" tint="0.34998626667073579"/>
      </right>
      <top style="thin">
        <color rgb="FF808080"/>
      </top>
      <bottom style="thin">
        <color rgb="FF808080"/>
      </bottom>
      <diagonal/>
    </border>
    <border>
      <left style="thin">
        <color theme="1" tint="0.34998626667073579"/>
      </left>
      <right style="thin">
        <color theme="1" tint="0.34998626667073579"/>
      </right>
      <top style="thin">
        <color rgb="FF808080"/>
      </top>
      <bottom style="thin">
        <color rgb="FF808080"/>
      </bottom>
      <diagonal/>
    </border>
    <border>
      <left/>
      <right style="medium">
        <color indexed="10"/>
      </right>
      <top style="thin">
        <color rgb="FF808080"/>
      </top>
      <bottom style="thin">
        <color rgb="FF808080"/>
      </bottom>
      <diagonal/>
    </border>
  </borders>
  <cellStyleXfs count="3">
    <xf numFmtId="0" fontId="0" fillId="0" borderId="0">
      <alignment vertical="center"/>
    </xf>
    <xf numFmtId="0" fontId="7" fillId="3" borderId="0" applyNumberFormat="0" applyBorder="0" applyAlignment="0" applyProtection="0">
      <alignment vertical="center"/>
    </xf>
    <xf numFmtId="38" fontId="1" fillId="0" borderId="0" applyFont="0" applyFill="0" applyBorder="0" applyAlignment="0" applyProtection="0">
      <alignment vertical="center"/>
    </xf>
  </cellStyleXfs>
  <cellXfs count="200">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horizontal="right" vertical="center"/>
    </xf>
    <xf numFmtId="0" fontId="3" fillId="0" borderId="4" xfId="0" applyFont="1" applyBorder="1" applyAlignment="1">
      <alignment horizontal="center" vertical="center"/>
    </xf>
    <xf numFmtId="0" fontId="6"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176" fontId="6" fillId="0" borderId="1" xfId="0" applyNumberFormat="1" applyFont="1" applyFill="1" applyBorder="1">
      <alignment vertical="center"/>
    </xf>
    <xf numFmtId="0" fontId="5" fillId="0" borderId="0" xfId="0" applyFont="1">
      <alignment vertical="center"/>
    </xf>
    <xf numFmtId="0" fontId="6" fillId="0" borderId="1" xfId="0" applyFont="1" applyFill="1" applyBorder="1">
      <alignment vertical="center"/>
    </xf>
    <xf numFmtId="0" fontId="6" fillId="0" borderId="0" xfId="0" applyFont="1">
      <alignment vertical="center"/>
    </xf>
    <xf numFmtId="176" fontId="3" fillId="0" borderId="0"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5" xfId="0" applyFont="1" applyFill="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Fill="1" applyBorder="1">
      <alignment vertical="center"/>
    </xf>
    <xf numFmtId="0" fontId="6" fillId="6" borderId="15" xfId="0" quotePrefix="1" applyFont="1" applyFill="1" applyBorder="1" applyAlignment="1">
      <alignment horizontal="center" vertical="center"/>
    </xf>
    <xf numFmtId="0" fontId="6" fillId="6"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3" fillId="6" borderId="4" xfId="0" applyFont="1" applyFill="1" applyBorder="1">
      <alignment vertical="center"/>
    </xf>
    <xf numFmtId="0" fontId="6" fillId="0" borderId="0" xfId="0" applyFont="1" applyAlignment="1">
      <alignment horizontal="right" vertical="center"/>
    </xf>
    <xf numFmtId="0" fontId="11" fillId="4" borderId="0" xfId="0" applyFont="1" applyFill="1" applyAlignment="1">
      <alignment vertical="center"/>
    </xf>
    <xf numFmtId="0" fontId="11" fillId="4" borderId="0" xfId="0" applyFont="1" applyFill="1" applyAlignment="1">
      <alignment horizontal="right" vertical="center"/>
    </xf>
    <xf numFmtId="0" fontId="11" fillId="0" borderId="0" xfId="0" applyFont="1" applyFill="1" applyBorder="1">
      <alignment vertical="center"/>
    </xf>
    <xf numFmtId="0" fontId="6" fillId="0" borderId="0" xfId="0" applyFont="1" applyAlignment="1">
      <alignment vertical="center" wrapText="1"/>
    </xf>
    <xf numFmtId="0" fontId="11" fillId="0" borderId="0" xfId="0" applyFont="1">
      <alignment vertical="center"/>
    </xf>
    <xf numFmtId="0" fontId="6" fillId="6" borderId="4" xfId="0" applyFont="1" applyFill="1" applyBorder="1">
      <alignment vertical="center"/>
    </xf>
    <xf numFmtId="0" fontId="6" fillId="0" borderId="0" xfId="0" applyFont="1" applyBorder="1">
      <alignment vertical="center"/>
    </xf>
    <xf numFmtId="38" fontId="6" fillId="0" borderId="0" xfId="2" applyFont="1">
      <alignment vertical="center"/>
    </xf>
    <xf numFmtId="0" fontId="6" fillId="0" borderId="0" xfId="0" applyFont="1" applyFill="1" applyBorder="1" applyAlignment="1">
      <alignment horizontal="left" vertical="center" wrapText="1"/>
    </xf>
    <xf numFmtId="0" fontId="5" fillId="5" borderId="15"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3" fillId="0" borderId="0" xfId="0" applyFont="1">
      <alignment vertical="center"/>
    </xf>
    <xf numFmtId="0" fontId="3" fillId="0" borderId="0" xfId="0" applyFont="1" applyAlignment="1">
      <alignment horizontal="right" vertical="center"/>
    </xf>
    <xf numFmtId="0" fontId="5" fillId="5" borderId="15" xfId="0" applyFont="1" applyFill="1" applyBorder="1" applyAlignment="1">
      <alignment horizontal="center" vertical="center"/>
    </xf>
    <xf numFmtId="0" fontId="3" fillId="7" borderId="2" xfId="0" applyFont="1" applyFill="1" applyBorder="1">
      <alignment vertical="center"/>
    </xf>
    <xf numFmtId="0" fontId="3" fillId="7" borderId="10" xfId="0" applyFont="1" applyFill="1" applyBorder="1">
      <alignment vertical="center"/>
    </xf>
    <xf numFmtId="0" fontId="3" fillId="7" borderId="11" xfId="0" applyFont="1" applyFill="1" applyBorder="1">
      <alignment vertical="center"/>
    </xf>
    <xf numFmtId="0" fontId="3" fillId="7" borderId="8" xfId="0" applyFont="1" applyFill="1" applyBorder="1">
      <alignment vertical="center"/>
    </xf>
    <xf numFmtId="0" fontId="6" fillId="7" borderId="0" xfId="0" applyFont="1" applyFill="1" applyBorder="1">
      <alignment vertical="center"/>
    </xf>
    <xf numFmtId="0" fontId="3" fillId="7" borderId="1" xfId="0" applyFont="1" applyFill="1" applyBorder="1">
      <alignment vertical="center"/>
    </xf>
    <xf numFmtId="0" fontId="6" fillId="7" borderId="8" xfId="0" applyFont="1" applyFill="1" applyBorder="1">
      <alignment vertical="center"/>
    </xf>
    <xf numFmtId="0" fontId="6" fillId="7" borderId="5" xfId="0" applyFont="1" applyFill="1" applyBorder="1" applyAlignment="1">
      <alignment vertical="center"/>
    </xf>
    <xf numFmtId="0" fontId="6" fillId="7" borderId="1" xfId="0" applyFont="1" applyFill="1" applyBorder="1" applyAlignment="1">
      <alignment vertical="center"/>
    </xf>
    <xf numFmtId="0" fontId="6" fillId="7" borderId="7" xfId="0" applyFont="1" applyFill="1" applyBorder="1">
      <alignment vertical="center"/>
    </xf>
    <xf numFmtId="0" fontId="6" fillId="6" borderId="5" xfId="0" applyFont="1" applyFill="1" applyBorder="1">
      <alignment vertical="center"/>
    </xf>
    <xf numFmtId="0" fontId="6" fillId="6" borderId="9" xfId="0" applyFont="1" applyFill="1" applyBorder="1">
      <alignment vertical="center"/>
    </xf>
    <xf numFmtId="0" fontId="6" fillId="6" borderId="6" xfId="0" applyFont="1" applyFill="1" applyBorder="1">
      <alignment vertical="center"/>
    </xf>
    <xf numFmtId="0" fontId="6" fillId="6" borderId="7" xfId="0" applyFont="1" applyFill="1" applyBorder="1">
      <alignment vertical="center"/>
    </xf>
    <xf numFmtId="0" fontId="3" fillId="4" borderId="1" xfId="0" applyFont="1" applyFill="1" applyBorder="1">
      <alignment vertical="center"/>
    </xf>
    <xf numFmtId="0" fontId="6" fillId="4" borderId="1" xfId="0" applyFont="1" applyFill="1" applyBorder="1">
      <alignment vertical="center"/>
    </xf>
    <xf numFmtId="0" fontId="6" fillId="4" borderId="3" xfId="0" applyFont="1" applyFill="1" applyBorder="1">
      <alignment vertical="center"/>
    </xf>
    <xf numFmtId="0" fontId="5" fillId="4" borderId="4" xfId="0" applyFont="1" applyFill="1" applyBorder="1">
      <alignment vertical="center"/>
    </xf>
    <xf numFmtId="0" fontId="5" fillId="4" borderId="1" xfId="0" applyFont="1" applyFill="1" applyBorder="1" applyAlignment="1">
      <alignment horizontal="center" vertical="center"/>
    </xf>
    <xf numFmtId="0" fontId="5" fillId="4" borderId="2" xfId="0" applyFont="1" applyFill="1" applyBorder="1">
      <alignment vertical="center"/>
    </xf>
    <xf numFmtId="0" fontId="5" fillId="4" borderId="12" xfId="0" applyFont="1" applyFill="1" applyBorder="1">
      <alignment vertical="center"/>
    </xf>
    <xf numFmtId="0" fontId="5" fillId="4" borderId="0" xfId="0" applyFont="1" applyFill="1" applyBorder="1" applyAlignment="1">
      <alignment horizontal="center" vertical="center"/>
    </xf>
    <xf numFmtId="0" fontId="5" fillId="4" borderId="0" xfId="0" applyFont="1" applyFill="1" applyBorder="1">
      <alignment vertical="center"/>
    </xf>
    <xf numFmtId="0" fontId="3" fillId="4" borderId="0" xfId="0" applyFont="1" applyFill="1" applyBorder="1">
      <alignment vertical="center"/>
    </xf>
    <xf numFmtId="0" fontId="5" fillId="4" borderId="10" xfId="0" applyFont="1" applyFill="1" applyBorder="1">
      <alignment vertical="center"/>
    </xf>
    <xf numFmtId="0" fontId="5" fillId="4" borderId="12" xfId="0" applyFont="1" applyFill="1" applyBorder="1" applyAlignment="1">
      <alignment horizontal="center" vertical="center"/>
    </xf>
    <xf numFmtId="0" fontId="3" fillId="4" borderId="12" xfId="0" applyFont="1" applyFill="1" applyBorder="1">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5" fillId="5" borderId="15" xfId="0" applyFont="1" applyFill="1" applyBorder="1" applyAlignment="1">
      <alignment horizontal="center" vertical="center" wrapText="1"/>
    </xf>
    <xf numFmtId="0" fontId="5" fillId="5" borderId="15" xfId="0" applyFont="1" applyFill="1" applyBorder="1" applyAlignment="1">
      <alignment horizontal="center" vertical="center"/>
    </xf>
    <xf numFmtId="0" fontId="5" fillId="0" borderId="0" xfId="0" applyFont="1">
      <alignment vertical="center"/>
    </xf>
    <xf numFmtId="0" fontId="0" fillId="0" borderId="0" xfId="0" applyFont="1">
      <alignment vertical="center"/>
    </xf>
    <xf numFmtId="0" fontId="6" fillId="0" borderId="15" xfId="0" applyFont="1" applyFill="1" applyBorder="1" applyAlignment="1" applyProtection="1">
      <alignment vertical="center" wrapText="1"/>
      <protection locked="0"/>
    </xf>
    <xf numFmtId="0" fontId="19" fillId="4" borderId="0" xfId="0" applyFont="1" applyFill="1" applyAlignment="1">
      <alignment vertical="center"/>
    </xf>
    <xf numFmtId="176" fontId="6" fillId="6" borderId="1" xfId="0" applyNumberFormat="1" applyFont="1" applyFill="1" applyBorder="1">
      <alignment vertical="center"/>
    </xf>
    <xf numFmtId="177" fontId="6" fillId="6" borderId="1" xfId="0" applyNumberFormat="1" applyFont="1" applyFill="1" applyBorder="1">
      <alignment vertical="center"/>
    </xf>
    <xf numFmtId="0" fontId="6" fillId="6" borderId="1" xfId="0" applyFont="1" applyFill="1" applyBorder="1" applyAlignment="1">
      <alignment vertical="center"/>
    </xf>
    <xf numFmtId="0" fontId="12" fillId="6" borderId="1" xfId="0" applyFont="1" applyFill="1" applyBorder="1" applyAlignment="1">
      <alignment vertical="center"/>
    </xf>
    <xf numFmtId="0" fontId="6" fillId="6" borderId="1" xfId="0" quotePrefix="1" applyFont="1" applyFill="1" applyBorder="1" applyAlignment="1">
      <alignment vertical="center"/>
    </xf>
    <xf numFmtId="0" fontId="3" fillId="4" borderId="26" xfId="0" applyFont="1" applyFill="1" applyBorder="1">
      <alignment vertical="center"/>
    </xf>
    <xf numFmtId="0" fontId="6" fillId="7" borderId="27" xfId="0" applyFont="1" applyFill="1" applyBorder="1">
      <alignment vertical="center"/>
    </xf>
    <xf numFmtId="0" fontId="6" fillId="6" borderId="27" xfId="0" applyFont="1" applyFill="1" applyBorder="1">
      <alignment vertical="center"/>
    </xf>
    <xf numFmtId="0" fontId="6" fillId="6" borderId="28" xfId="0" applyFont="1" applyFill="1" applyBorder="1">
      <alignment vertical="center"/>
    </xf>
    <xf numFmtId="0" fontId="6" fillId="6" borderId="19" xfId="0" applyFont="1" applyFill="1" applyBorder="1">
      <alignment vertical="center"/>
    </xf>
    <xf numFmtId="0" fontId="6" fillId="0" borderId="29" xfId="0" applyFont="1" applyFill="1" applyBorder="1" applyAlignment="1">
      <alignment horizontal="center" vertical="center"/>
    </xf>
    <xf numFmtId="0" fontId="6" fillId="0" borderId="30" xfId="0" applyFont="1" applyBorder="1" applyAlignment="1">
      <alignment horizontal="center" vertical="center"/>
    </xf>
    <xf numFmtId="0" fontId="5" fillId="4" borderId="31" xfId="0" applyFont="1" applyFill="1" applyBorder="1">
      <alignment vertical="center"/>
    </xf>
    <xf numFmtId="0" fontId="3" fillId="4" borderId="32" xfId="0" applyFont="1" applyFill="1" applyBorder="1">
      <alignment vertical="center"/>
    </xf>
    <xf numFmtId="0" fontId="5" fillId="4" borderId="32" xfId="0" applyFont="1" applyFill="1" applyBorder="1">
      <alignment vertical="center"/>
    </xf>
    <xf numFmtId="0" fontId="5" fillId="4" borderId="32"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34" xfId="0" applyFont="1" applyFill="1" applyBorder="1" applyAlignment="1">
      <alignment horizontal="center" vertical="center" shrinkToFit="1"/>
    </xf>
    <xf numFmtId="0" fontId="3" fillId="4" borderId="35" xfId="0" applyFont="1" applyFill="1" applyBorder="1">
      <alignment vertical="center"/>
    </xf>
    <xf numFmtId="0" fontId="3" fillId="0" borderId="36" xfId="0" applyFont="1" applyFill="1" applyBorder="1" applyAlignment="1">
      <alignment horizontal="center" vertical="center"/>
    </xf>
    <xf numFmtId="0" fontId="5" fillId="4" borderId="37" xfId="0" applyFont="1" applyFill="1" applyBorder="1">
      <alignment vertical="center"/>
    </xf>
    <xf numFmtId="0" fontId="11" fillId="4" borderId="36" xfId="0" applyFont="1" applyFill="1" applyBorder="1" applyAlignment="1">
      <alignment horizontal="center" vertical="center"/>
    </xf>
    <xf numFmtId="0" fontId="3" fillId="4" borderId="37" xfId="0" applyFont="1" applyFill="1" applyBorder="1">
      <alignment vertical="center"/>
    </xf>
    <xf numFmtId="0" fontId="6" fillId="0" borderId="36" xfId="0" applyFont="1" applyBorder="1" applyAlignment="1">
      <alignment horizontal="center" vertical="center"/>
    </xf>
    <xf numFmtId="0" fontId="5" fillId="4" borderId="38" xfId="0" applyFont="1" applyFill="1" applyBorder="1" applyAlignment="1">
      <alignment horizontal="center" vertical="center"/>
    </xf>
    <xf numFmtId="0" fontId="3" fillId="4" borderId="39" xfId="0" applyFont="1" applyFill="1" applyBorder="1">
      <alignment vertical="center"/>
    </xf>
    <xf numFmtId="0" fontId="3" fillId="0" borderId="36" xfId="0" applyFont="1" applyBorder="1" applyAlignment="1">
      <alignment horizontal="center" vertical="center"/>
    </xf>
    <xf numFmtId="0" fontId="6" fillId="2" borderId="36" xfId="0" applyFont="1" applyFill="1" applyBorder="1" applyAlignment="1">
      <alignment horizontal="center" vertical="center"/>
    </xf>
    <xf numFmtId="0" fontId="5" fillId="4" borderId="40" xfId="0" applyFont="1" applyFill="1" applyBorder="1" applyAlignment="1">
      <alignment horizontal="center" vertical="center"/>
    </xf>
    <xf numFmtId="0" fontId="6" fillId="8" borderId="15" xfId="0" applyFont="1" applyFill="1" applyBorder="1">
      <alignment vertical="center"/>
    </xf>
    <xf numFmtId="176" fontId="3" fillId="8" borderId="15" xfId="0" applyNumberFormat="1" applyFont="1" applyFill="1" applyBorder="1" applyAlignment="1">
      <alignment horizontal="center" vertical="center"/>
    </xf>
    <xf numFmtId="0" fontId="3" fillId="8" borderId="15" xfId="0" applyFont="1" applyFill="1" applyBorder="1" applyAlignment="1">
      <alignment horizontal="center" vertical="center"/>
    </xf>
    <xf numFmtId="176" fontId="6" fillId="8" borderId="15" xfId="0" applyNumberFormat="1" applyFont="1" applyFill="1" applyBorder="1" applyAlignment="1">
      <alignment horizontal="center" vertical="center"/>
    </xf>
    <xf numFmtId="0" fontId="12" fillId="8" borderId="15" xfId="0" applyFont="1" applyFill="1" applyBorder="1" applyAlignment="1">
      <alignment horizontal="center" vertical="center"/>
    </xf>
    <xf numFmtId="0" fontId="3" fillId="0" borderId="3" xfId="0" applyFont="1" applyBorder="1" applyAlignment="1">
      <alignment horizontal="center" vertical="center"/>
    </xf>
    <xf numFmtId="176" fontId="3" fillId="0" borderId="41" xfId="0" applyNumberFormat="1" applyFont="1" applyBorder="1">
      <alignment vertical="center"/>
    </xf>
    <xf numFmtId="176" fontId="6" fillId="0" borderId="41" xfId="0" applyNumberFormat="1" applyFont="1" applyBorder="1" applyAlignment="1">
      <alignment vertical="center" wrapText="1"/>
    </xf>
    <xf numFmtId="176" fontId="6" fillId="0" borderId="41" xfId="0" applyNumberFormat="1" applyFont="1" applyBorder="1">
      <alignment vertical="center"/>
    </xf>
    <xf numFmtId="176" fontId="6" fillId="9" borderId="1" xfId="0" applyNumberFormat="1" applyFont="1" applyFill="1" applyBorder="1">
      <alignment vertical="center"/>
    </xf>
    <xf numFmtId="0" fontId="6" fillId="9" borderId="1" xfId="0" applyFont="1" applyFill="1" applyBorder="1" applyAlignment="1">
      <alignment horizontal="center" vertical="center"/>
    </xf>
    <xf numFmtId="177" fontId="6" fillId="9" borderId="1" xfId="0" applyNumberFormat="1" applyFont="1" applyFill="1" applyBorder="1">
      <alignment vertical="center"/>
    </xf>
    <xf numFmtId="176" fontId="6" fillId="8" borderId="1" xfId="0" applyNumberFormat="1" applyFont="1" applyFill="1" applyBorder="1">
      <alignment vertical="center"/>
    </xf>
    <xf numFmtId="0" fontId="6" fillId="8" borderId="1" xfId="0" applyFont="1" applyFill="1" applyBorder="1" applyAlignment="1">
      <alignment horizontal="center" vertical="center"/>
    </xf>
    <xf numFmtId="40" fontId="6" fillId="6" borderId="29" xfId="2" applyNumberFormat="1" applyFont="1" applyFill="1" applyBorder="1">
      <alignment vertical="center"/>
    </xf>
    <xf numFmtId="0" fontId="6" fillId="6" borderId="29" xfId="0" applyFont="1" applyFill="1" applyBorder="1" applyAlignment="1">
      <alignment horizontal="center" vertical="center"/>
    </xf>
    <xf numFmtId="176" fontId="6" fillId="9" borderId="1" xfId="1" applyNumberFormat="1" applyFont="1" applyFill="1" applyBorder="1">
      <alignment vertical="center"/>
    </xf>
    <xf numFmtId="0" fontId="6" fillId="9" borderId="1" xfId="1" applyFont="1" applyFill="1" applyBorder="1" applyAlignment="1">
      <alignment horizontal="center" vertical="center"/>
    </xf>
    <xf numFmtId="38" fontId="6" fillId="2" borderId="1" xfId="2" applyFont="1" applyFill="1" applyBorder="1" applyProtection="1">
      <alignment vertical="center"/>
      <protection locked="0"/>
    </xf>
    <xf numFmtId="0" fontId="6" fillId="0"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176" fontId="6" fillId="0" borderId="1" xfId="0" applyNumberFormat="1" applyFont="1" applyBorder="1" applyProtection="1">
      <alignment vertical="center"/>
      <protection locked="0"/>
    </xf>
    <xf numFmtId="176" fontId="6" fillId="0" borderId="1" xfId="0" applyNumberFormat="1" applyFont="1" applyFill="1" applyBorder="1" applyProtection="1">
      <alignment vertical="center"/>
    </xf>
    <xf numFmtId="179" fontId="6" fillId="2" borderId="1" xfId="2" applyNumberFormat="1" applyFont="1" applyFill="1" applyBorder="1" applyProtection="1">
      <alignment vertical="center"/>
      <protection locked="0"/>
    </xf>
    <xf numFmtId="178" fontId="6" fillId="6" borderId="1" xfId="2" applyNumberFormat="1" applyFont="1" applyFill="1" applyBorder="1">
      <alignment vertical="center"/>
    </xf>
    <xf numFmtId="179" fontId="6" fillId="6" borderId="1" xfId="2" applyNumberFormat="1" applyFont="1" applyFill="1" applyBorder="1">
      <alignment vertical="center"/>
    </xf>
    <xf numFmtId="180" fontId="6" fillId="6" borderId="1" xfId="0" applyNumberFormat="1" applyFont="1" applyFill="1" applyBorder="1">
      <alignment vertical="center"/>
    </xf>
    <xf numFmtId="0" fontId="5" fillId="5" borderId="22" xfId="0" applyFont="1" applyFill="1" applyBorder="1" applyAlignment="1">
      <alignment horizontal="center" vertical="center" wrapText="1"/>
    </xf>
    <xf numFmtId="0" fontId="6" fillId="6" borderId="4" xfId="0" applyFont="1" applyFill="1" applyBorder="1" applyAlignment="1">
      <alignment vertical="center" wrapText="1"/>
    </xf>
    <xf numFmtId="0" fontId="5" fillId="5" borderId="42" xfId="0" applyFont="1" applyFill="1" applyBorder="1" applyAlignment="1">
      <alignment horizontal="center" vertical="center" wrapText="1"/>
    </xf>
    <xf numFmtId="0" fontId="6" fillId="0" borderId="42" xfId="0" applyFont="1" applyFill="1" applyBorder="1" applyAlignment="1" applyProtection="1">
      <alignment horizontal="center" vertical="center" wrapText="1"/>
      <protection locked="0"/>
    </xf>
    <xf numFmtId="0" fontId="6" fillId="6" borderId="42" xfId="0" quotePrefix="1" applyFont="1" applyFill="1" applyBorder="1" applyAlignment="1">
      <alignment horizontal="center" vertical="center"/>
    </xf>
    <xf numFmtId="181" fontId="6" fillId="0" borderId="1" xfId="2" applyNumberFormat="1" applyFont="1" applyFill="1" applyBorder="1" applyProtection="1">
      <alignment vertical="center"/>
      <protection locked="0"/>
    </xf>
    <xf numFmtId="177" fontId="6" fillId="0" borderId="1" xfId="0" applyNumberFormat="1" applyFont="1" applyFill="1" applyBorder="1" applyProtection="1">
      <alignment vertical="center"/>
      <protection locked="0"/>
    </xf>
    <xf numFmtId="182" fontId="6" fillId="0" borderId="1" xfId="0" applyNumberFormat="1" applyFont="1" applyBorder="1" applyProtection="1">
      <alignment vertical="center"/>
      <protection locked="0"/>
    </xf>
    <xf numFmtId="180" fontId="6" fillId="0" borderId="1" xfId="2" applyNumberFormat="1" applyFont="1" applyFill="1" applyBorder="1" applyProtection="1">
      <alignment vertical="center"/>
      <protection locked="0"/>
    </xf>
    <xf numFmtId="0" fontId="6" fillId="6" borderId="1" xfId="0" applyFont="1" applyFill="1" applyBorder="1" applyAlignment="1">
      <alignment vertical="center" wrapText="1"/>
    </xf>
    <xf numFmtId="0" fontId="5" fillId="5" borderId="15"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6" fillId="6" borderId="4" xfId="0" applyFont="1" applyFill="1" applyBorder="1" applyAlignment="1">
      <alignment vertical="center" wrapText="1"/>
    </xf>
    <xf numFmtId="0" fontId="23" fillId="8" borderId="15" xfId="0" applyFont="1" applyFill="1" applyBorder="1">
      <alignment vertical="center"/>
    </xf>
    <xf numFmtId="178" fontId="6" fillId="2" borderId="1" xfId="2" applyNumberFormat="1" applyFont="1" applyFill="1" applyBorder="1" applyProtection="1">
      <alignment vertical="center"/>
      <protection locked="0"/>
    </xf>
    <xf numFmtId="38" fontId="6" fillId="0" borderId="1" xfId="2" applyFont="1" applyFill="1" applyBorder="1" applyProtection="1">
      <alignment vertical="center"/>
      <protection locked="0"/>
    </xf>
    <xf numFmtId="0" fontId="6" fillId="0" borderId="1" xfId="0" applyFont="1" applyBorder="1" applyAlignment="1" applyProtection="1">
      <alignment horizontal="center" vertical="center" wrapText="1"/>
      <protection locked="0"/>
    </xf>
    <xf numFmtId="0" fontId="6" fillId="6" borderId="1" xfId="0" applyFont="1" applyFill="1" applyBorder="1" applyAlignment="1">
      <alignment vertical="center" wrapText="1"/>
    </xf>
    <xf numFmtId="0" fontId="6" fillId="0" borderId="1" xfId="0" applyFont="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lignment vertical="center" wrapText="1"/>
    </xf>
    <xf numFmtId="181" fontId="6" fillId="2" borderId="13" xfId="2" applyNumberFormat="1" applyFont="1" applyFill="1" applyBorder="1" applyAlignment="1">
      <alignment horizontal="right" vertical="center"/>
    </xf>
    <xf numFmtId="181" fontId="6" fillId="2" borderId="14" xfId="2" applyNumberFormat="1" applyFont="1" applyFill="1" applyBorder="1" applyAlignment="1">
      <alignment horizontal="right" vertical="center"/>
    </xf>
    <xf numFmtId="0" fontId="5" fillId="5" borderId="16" xfId="0" applyFont="1" applyFill="1" applyBorder="1" applyAlignment="1">
      <alignment horizontal="center" vertical="center"/>
    </xf>
    <xf numFmtId="0" fontId="5" fillId="5" borderId="15" xfId="0" applyFont="1" applyFill="1" applyBorder="1" applyAlignment="1">
      <alignment horizontal="center" vertical="center" wrapText="1"/>
    </xf>
    <xf numFmtId="0" fontId="5" fillId="4" borderId="0" xfId="0" applyFont="1" applyFill="1" applyAlignment="1">
      <alignment vertical="center"/>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7"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2" xfId="0" applyFont="1" applyFill="1" applyBorder="1" applyAlignment="1">
      <alignment horizontal="center" vertical="center"/>
    </xf>
    <xf numFmtId="0" fontId="6" fillId="7" borderId="17" xfId="0" applyFont="1" applyFill="1" applyBorder="1" applyAlignment="1">
      <alignment vertical="center" wrapText="1"/>
    </xf>
    <xf numFmtId="0" fontId="13" fillId="7" borderId="18" xfId="0" applyFont="1" applyFill="1" applyBorder="1" applyAlignment="1">
      <alignment vertical="center" wrapText="1"/>
    </xf>
    <xf numFmtId="0" fontId="13" fillId="7" borderId="19" xfId="0" applyFont="1" applyFill="1" applyBorder="1" applyAlignment="1">
      <alignment vertical="center" wrapText="1"/>
    </xf>
    <xf numFmtId="0" fontId="15" fillId="4" borderId="0" xfId="0" applyFont="1" applyFill="1" applyAlignment="1">
      <alignment horizontal="left" vertical="center"/>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3" xfId="0" applyFont="1" applyFill="1" applyBorder="1" applyAlignment="1">
      <alignment vertical="center" wrapText="1"/>
    </xf>
    <xf numFmtId="0" fontId="6" fillId="6" borderId="9" xfId="0" applyFont="1" applyFill="1" applyBorder="1" applyAlignment="1">
      <alignment vertical="center" wrapText="1"/>
    </xf>
    <xf numFmtId="0" fontId="6" fillId="6" borderId="4" xfId="0" applyFont="1" applyFill="1" applyBorder="1" applyAlignment="1">
      <alignment vertical="center" wrapText="1"/>
    </xf>
    <xf numFmtId="0" fontId="5" fillId="5" borderId="21" xfId="0" applyFont="1" applyFill="1" applyBorder="1" applyAlignment="1">
      <alignment horizontal="center" vertical="center" wrapText="1"/>
    </xf>
    <xf numFmtId="0" fontId="6" fillId="6" borderId="23" xfId="0" applyFont="1" applyFill="1" applyBorder="1" applyAlignment="1">
      <alignment vertical="center" wrapText="1"/>
    </xf>
    <xf numFmtId="0" fontId="6" fillId="6" borderId="25" xfId="0" applyFont="1" applyFill="1" applyBorder="1" applyAlignment="1">
      <alignment vertical="center" wrapText="1"/>
    </xf>
    <xf numFmtId="0" fontId="6" fillId="6" borderId="24" xfId="0" applyFont="1" applyFill="1" applyBorder="1" applyAlignment="1">
      <alignment vertical="center" wrapText="1"/>
    </xf>
    <xf numFmtId="0" fontId="6" fillId="6" borderId="10" xfId="0" applyFont="1" applyFill="1" applyBorder="1" applyAlignment="1">
      <alignment vertical="center"/>
    </xf>
    <xf numFmtId="0" fontId="6" fillId="6" borderId="11" xfId="0" applyFont="1" applyFill="1" applyBorder="1" applyAlignment="1">
      <alignment vertical="center"/>
    </xf>
    <xf numFmtId="0" fontId="6" fillId="6" borderId="3" xfId="0" applyFont="1" applyFill="1" applyBorder="1" applyAlignment="1">
      <alignment vertical="center"/>
    </xf>
    <xf numFmtId="0" fontId="6" fillId="6" borderId="4" xfId="0" applyFont="1" applyFill="1" applyBorder="1" applyAlignment="1">
      <alignment vertical="center"/>
    </xf>
    <xf numFmtId="0" fontId="6" fillId="6" borderId="10" xfId="0" applyFont="1" applyFill="1" applyBorder="1" applyAlignment="1">
      <alignment vertical="center" wrapText="1"/>
    </xf>
    <xf numFmtId="0" fontId="6" fillId="6" borderId="11" xfId="0" applyFont="1" applyFill="1" applyBorder="1" applyAlignment="1">
      <alignment vertical="center" wrapText="1"/>
    </xf>
    <xf numFmtId="0" fontId="6" fillId="0" borderId="3" xfId="0" applyFont="1" applyFill="1" applyBorder="1" applyAlignment="1">
      <alignment vertical="center" wrapText="1"/>
    </xf>
    <xf numFmtId="0" fontId="6" fillId="0" borderId="9" xfId="0" applyFont="1" applyFill="1" applyBorder="1" applyAlignment="1">
      <alignment vertical="center" wrapText="1"/>
    </xf>
    <xf numFmtId="0" fontId="6" fillId="0" borderId="4" xfId="0" applyFont="1" applyFill="1" applyBorder="1" applyAlignment="1">
      <alignment vertical="center" wrapText="1"/>
    </xf>
    <xf numFmtId="38" fontId="6" fillId="2" borderId="13" xfId="2" applyNumberFormat="1" applyFont="1" applyFill="1" applyBorder="1" applyAlignment="1">
      <alignment horizontal="right" vertical="center"/>
    </xf>
    <xf numFmtId="38" fontId="6" fillId="2" borderId="14" xfId="2" applyNumberFormat="1" applyFont="1" applyFill="1" applyBorder="1" applyAlignment="1">
      <alignment horizontal="right" vertical="center"/>
    </xf>
    <xf numFmtId="0" fontId="20" fillId="5" borderId="44" xfId="0" applyFont="1" applyFill="1" applyBorder="1" applyAlignment="1">
      <alignment horizontal="center" vertical="center"/>
    </xf>
    <xf numFmtId="0" fontId="20" fillId="5" borderId="45" xfId="0" applyFont="1" applyFill="1" applyBorder="1" applyAlignment="1">
      <alignment horizontal="center" vertical="center"/>
    </xf>
    <xf numFmtId="49" fontId="6" fillId="0" borderId="43" xfId="0" applyNumberFormat="1" applyFont="1" applyBorder="1" applyAlignment="1" applyProtection="1">
      <alignment horizontal="center" vertical="center" wrapText="1"/>
      <protection locked="0"/>
    </xf>
    <xf numFmtId="49" fontId="6" fillId="0" borderId="46" xfId="0" applyNumberFormat="1" applyFont="1" applyBorder="1" applyAlignment="1" applyProtection="1">
      <alignment horizontal="center" vertical="center" wrapText="1"/>
      <protection locked="0"/>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808080"/>
      <color rgb="FF66CC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tabSelected="1" view="pageBreakPreview" zoomScale="80" zoomScaleNormal="60" zoomScaleSheetLayoutView="8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131</v>
      </c>
    </row>
    <row r="2" spans="1:11" ht="18" customHeight="1" x14ac:dyDescent="0.15">
      <c r="K2" s="28" t="s">
        <v>165</v>
      </c>
    </row>
    <row r="3" spans="1:11" ht="27.75" customHeight="1" x14ac:dyDescent="0.15">
      <c r="A3" s="80" t="s">
        <v>33</v>
      </c>
      <c r="B3" s="29"/>
      <c r="C3" s="29"/>
      <c r="D3" s="29"/>
      <c r="E3" s="29"/>
      <c r="F3" s="29"/>
      <c r="G3" s="29"/>
      <c r="H3" s="29"/>
      <c r="I3" s="29"/>
      <c r="J3" s="29"/>
      <c r="K3" s="30"/>
    </row>
    <row r="5" spans="1:11" ht="15" customHeight="1" x14ac:dyDescent="0.15">
      <c r="A5" s="31" t="s">
        <v>57</v>
      </c>
      <c r="B5" s="31"/>
    </row>
    <row r="6" spans="1:11" ht="15" customHeight="1" x14ac:dyDescent="0.15">
      <c r="A6" s="31"/>
      <c r="B6" s="38" t="s">
        <v>34</v>
      </c>
      <c r="C6" s="38" t="s">
        <v>35</v>
      </c>
      <c r="D6" s="38" t="s">
        <v>36</v>
      </c>
      <c r="E6" s="38" t="s">
        <v>37</v>
      </c>
      <c r="F6" s="38" t="s">
        <v>38</v>
      </c>
      <c r="G6" s="38" t="s">
        <v>39</v>
      </c>
      <c r="H6" s="38" t="s">
        <v>40</v>
      </c>
      <c r="I6" s="38" t="s">
        <v>41</v>
      </c>
      <c r="J6" s="38" t="s">
        <v>42</v>
      </c>
      <c r="K6" s="38" t="s">
        <v>43</v>
      </c>
    </row>
    <row r="7" spans="1:11" s="32" customFormat="1" ht="30" customHeight="1" x14ac:dyDescent="0.15">
      <c r="B7" s="38" t="s">
        <v>44</v>
      </c>
      <c r="C7" s="38" t="s">
        <v>45</v>
      </c>
      <c r="D7" s="38" t="s">
        <v>46</v>
      </c>
      <c r="E7" s="38" t="s">
        <v>47</v>
      </c>
      <c r="F7" s="38" t="s">
        <v>48</v>
      </c>
      <c r="G7" s="38" t="s">
        <v>49</v>
      </c>
      <c r="H7" s="38" t="s">
        <v>50</v>
      </c>
      <c r="I7" s="38" t="s">
        <v>51</v>
      </c>
      <c r="J7" s="38" t="s">
        <v>52</v>
      </c>
      <c r="K7" s="38" t="s">
        <v>53</v>
      </c>
    </row>
    <row r="8" spans="1:11" ht="249.95" customHeight="1" x14ac:dyDescent="0.15">
      <c r="B8" s="23" t="s">
        <v>54</v>
      </c>
      <c r="C8" s="26" t="s">
        <v>14</v>
      </c>
      <c r="D8" s="24" t="s">
        <v>59</v>
      </c>
      <c r="E8" s="128">
        <v>2902</v>
      </c>
      <c r="F8" s="83" t="s">
        <v>60</v>
      </c>
      <c r="G8" s="129" t="s">
        <v>68</v>
      </c>
      <c r="H8" s="129" t="s">
        <v>69</v>
      </c>
      <c r="I8" s="130" t="s">
        <v>134</v>
      </c>
      <c r="J8" s="130" t="s">
        <v>71</v>
      </c>
      <c r="K8" s="130"/>
    </row>
    <row r="9" spans="1:11" ht="300" customHeight="1" x14ac:dyDescent="0.15">
      <c r="B9" s="23" t="s">
        <v>55</v>
      </c>
      <c r="C9" s="26" t="s">
        <v>61</v>
      </c>
      <c r="D9" s="24" t="s">
        <v>62</v>
      </c>
      <c r="E9" s="145">
        <v>75879</v>
      </c>
      <c r="F9" s="83" t="s">
        <v>60</v>
      </c>
      <c r="G9" s="129" t="s">
        <v>157</v>
      </c>
      <c r="H9" s="129" t="s">
        <v>158</v>
      </c>
      <c r="I9" s="129" t="s">
        <v>159</v>
      </c>
      <c r="J9" s="130" t="s">
        <v>64</v>
      </c>
      <c r="K9" s="130"/>
    </row>
    <row r="10" spans="1:11" ht="51" customHeight="1" x14ac:dyDescent="0.15">
      <c r="B10" s="23" t="s">
        <v>56</v>
      </c>
      <c r="C10" s="26" t="s">
        <v>65</v>
      </c>
      <c r="D10" s="24" t="s">
        <v>66</v>
      </c>
      <c r="E10" s="142">
        <v>0</v>
      </c>
      <c r="F10" s="83" t="s">
        <v>67</v>
      </c>
      <c r="G10" s="129" t="s">
        <v>68</v>
      </c>
      <c r="H10" s="129" t="s">
        <v>69</v>
      </c>
      <c r="I10" s="130" t="s">
        <v>70</v>
      </c>
      <c r="J10" s="130" t="s">
        <v>71</v>
      </c>
      <c r="K10" s="130"/>
    </row>
    <row r="11" spans="1:11" ht="8.25" customHeight="1" x14ac:dyDescent="0.15"/>
    <row r="12" spans="1:11" ht="15" customHeight="1" x14ac:dyDescent="0.15">
      <c r="A12" s="31" t="s">
        <v>72</v>
      </c>
    </row>
    <row r="13" spans="1:11" ht="15" customHeight="1" x14ac:dyDescent="0.15">
      <c r="B13" s="39" t="s">
        <v>34</v>
      </c>
      <c r="C13" s="161" t="s">
        <v>35</v>
      </c>
      <c r="D13" s="161"/>
      <c r="E13" s="39" t="s">
        <v>36</v>
      </c>
      <c r="F13" s="39" t="s">
        <v>37</v>
      </c>
      <c r="G13" s="161" t="s">
        <v>38</v>
      </c>
      <c r="H13" s="161"/>
      <c r="I13" s="161"/>
      <c r="J13" s="161" t="s">
        <v>39</v>
      </c>
      <c r="K13" s="161"/>
    </row>
    <row r="14" spans="1:11" ht="30" customHeight="1" x14ac:dyDescent="0.15">
      <c r="B14" s="39" t="s">
        <v>45</v>
      </c>
      <c r="C14" s="161" t="s">
        <v>46</v>
      </c>
      <c r="D14" s="161"/>
      <c r="E14" s="39" t="s">
        <v>47</v>
      </c>
      <c r="F14" s="39" t="s">
        <v>48</v>
      </c>
      <c r="G14" s="161" t="s">
        <v>50</v>
      </c>
      <c r="H14" s="161"/>
      <c r="I14" s="161"/>
      <c r="J14" s="161" t="s">
        <v>53</v>
      </c>
      <c r="K14" s="161"/>
    </row>
    <row r="15" spans="1:11" ht="68.25" customHeight="1" x14ac:dyDescent="0.15">
      <c r="B15" s="83" t="s">
        <v>73</v>
      </c>
      <c r="C15" s="154" t="s">
        <v>104</v>
      </c>
      <c r="D15" s="154"/>
      <c r="E15" s="151">
        <v>0.84</v>
      </c>
      <c r="F15" s="83" t="s">
        <v>103</v>
      </c>
      <c r="G15" s="155" t="s">
        <v>74</v>
      </c>
      <c r="H15" s="155"/>
      <c r="I15" s="155"/>
      <c r="J15" s="153"/>
      <c r="K15" s="153"/>
    </row>
    <row r="16" spans="1:11" ht="33" customHeight="1" x14ac:dyDescent="0.15">
      <c r="B16" s="83" t="s">
        <v>73</v>
      </c>
      <c r="C16" s="154" t="s">
        <v>105</v>
      </c>
      <c r="D16" s="154"/>
      <c r="E16" s="133">
        <v>0.8</v>
      </c>
      <c r="F16" s="83" t="s">
        <v>103</v>
      </c>
      <c r="G16" s="155" t="s">
        <v>75</v>
      </c>
      <c r="H16" s="155"/>
      <c r="I16" s="155"/>
      <c r="J16" s="153"/>
      <c r="K16" s="153"/>
    </row>
    <row r="17" spans="1:11" ht="51" customHeight="1" x14ac:dyDescent="0.15">
      <c r="B17" s="83" t="s">
        <v>76</v>
      </c>
      <c r="C17" s="154" t="s">
        <v>135</v>
      </c>
      <c r="D17" s="154"/>
      <c r="E17" s="144">
        <v>36.85</v>
      </c>
      <c r="F17" s="84" t="s">
        <v>77</v>
      </c>
      <c r="G17" s="155" t="s">
        <v>140</v>
      </c>
      <c r="H17" s="155"/>
      <c r="I17" s="155"/>
      <c r="J17" s="153"/>
      <c r="K17" s="153"/>
    </row>
    <row r="18" spans="1:11" ht="51" customHeight="1" x14ac:dyDescent="0.15">
      <c r="B18" s="83" t="s">
        <v>78</v>
      </c>
      <c r="C18" s="154" t="s">
        <v>136</v>
      </c>
      <c r="D18" s="154"/>
      <c r="E18" s="144">
        <v>6.12</v>
      </c>
      <c r="F18" s="84" t="s">
        <v>77</v>
      </c>
      <c r="G18" s="155" t="s">
        <v>140</v>
      </c>
      <c r="H18" s="155"/>
      <c r="I18" s="155"/>
      <c r="J18" s="153"/>
      <c r="K18" s="153"/>
    </row>
    <row r="19" spans="1:11" ht="33" customHeight="1" x14ac:dyDescent="0.15">
      <c r="B19" s="83" t="s">
        <v>79</v>
      </c>
      <c r="C19" s="154" t="s">
        <v>137</v>
      </c>
      <c r="D19" s="154"/>
      <c r="E19" s="131">
        <v>5.85</v>
      </c>
      <c r="F19" s="85" t="s">
        <v>81</v>
      </c>
      <c r="G19" s="155" t="s">
        <v>97</v>
      </c>
      <c r="H19" s="155"/>
      <c r="I19" s="155"/>
      <c r="J19" s="153"/>
      <c r="K19" s="153"/>
    </row>
    <row r="20" spans="1:11" ht="33" customHeight="1" x14ac:dyDescent="0.15">
      <c r="B20" s="83" t="s">
        <v>82</v>
      </c>
      <c r="C20" s="154" t="s">
        <v>138</v>
      </c>
      <c r="D20" s="154"/>
      <c r="E20" s="131">
        <v>5.98</v>
      </c>
      <c r="F20" s="85" t="s">
        <v>81</v>
      </c>
      <c r="G20" s="155" t="s">
        <v>140</v>
      </c>
      <c r="H20" s="155"/>
      <c r="I20" s="155"/>
      <c r="J20" s="153"/>
      <c r="K20" s="153"/>
    </row>
    <row r="21" spans="1:11" ht="33" customHeight="1" x14ac:dyDescent="0.15">
      <c r="B21" s="83" t="s">
        <v>83</v>
      </c>
      <c r="C21" s="154" t="s">
        <v>139</v>
      </c>
      <c r="D21" s="154"/>
      <c r="E21" s="132">
        <f>E20*((E17-E18+'MPS(calc_process)_569RT'!F35+'MPS(calc_process)_569RT'!F36)/(37-7+'MPS(calc_process)_569RT'!F35+'MPS(calc_process)_569RT'!F36))</f>
        <v>6.1122848484848493</v>
      </c>
      <c r="F21" s="85" t="s">
        <v>81</v>
      </c>
      <c r="G21" s="156" t="s">
        <v>156</v>
      </c>
      <c r="H21" s="156"/>
      <c r="I21" s="156"/>
      <c r="J21" s="153"/>
      <c r="K21" s="153"/>
    </row>
    <row r="22" spans="1:11" ht="21" customHeight="1" x14ac:dyDescent="0.15">
      <c r="B22" s="83" t="s">
        <v>85</v>
      </c>
      <c r="C22" s="154" t="s">
        <v>86</v>
      </c>
      <c r="D22" s="154"/>
      <c r="E22" s="143">
        <f>1460*2+2600*3+1600*2</f>
        <v>13920</v>
      </c>
      <c r="F22" s="83" t="s">
        <v>87</v>
      </c>
      <c r="G22" s="155" t="s">
        <v>88</v>
      </c>
      <c r="H22" s="155"/>
      <c r="I22" s="155"/>
      <c r="J22" s="153"/>
      <c r="K22" s="153"/>
    </row>
    <row r="23" spans="1:11" ht="6.75" customHeight="1" x14ac:dyDescent="0.15"/>
    <row r="24" spans="1:11" ht="17.25" customHeight="1" x14ac:dyDescent="0.15">
      <c r="A24" s="33" t="s">
        <v>89</v>
      </c>
      <c r="B24" s="33"/>
    </row>
    <row r="25" spans="1:11" ht="17.25" customHeight="1" thickBot="1" x14ac:dyDescent="0.2">
      <c r="B25" s="160" t="s">
        <v>98</v>
      </c>
      <c r="C25" s="160"/>
      <c r="D25" s="42" t="s">
        <v>48</v>
      </c>
    </row>
    <row r="26" spans="1:11" ht="19.5" thickBot="1" x14ac:dyDescent="0.2">
      <c r="B26" s="158">
        <f>ROUNDDOWN('MPS(calc_process)_569RT'!G6,0)</f>
        <v>109</v>
      </c>
      <c r="C26" s="159"/>
      <c r="D26" s="34" t="s">
        <v>90</v>
      </c>
    </row>
    <row r="27" spans="1:11" ht="20.100000000000001" customHeight="1" x14ac:dyDescent="0.15">
      <c r="B27" s="35"/>
      <c r="C27" s="35"/>
      <c r="F27" s="36"/>
      <c r="G27" s="36"/>
    </row>
    <row r="28" spans="1:11" ht="15" customHeight="1" x14ac:dyDescent="0.15">
      <c r="A28" s="31" t="s">
        <v>91</v>
      </c>
    </row>
    <row r="29" spans="1:11" ht="15" customHeight="1" x14ac:dyDescent="0.15">
      <c r="B29" s="15" t="s">
        <v>92</v>
      </c>
      <c r="C29" s="157" t="s">
        <v>93</v>
      </c>
      <c r="D29" s="157"/>
      <c r="E29" s="157"/>
      <c r="F29" s="157"/>
      <c r="G29" s="157"/>
      <c r="H29" s="157"/>
      <c r="I29" s="157"/>
      <c r="J29" s="37"/>
    </row>
    <row r="30" spans="1:11" ht="15" customHeight="1" x14ac:dyDescent="0.15">
      <c r="B30" s="15" t="s">
        <v>94</v>
      </c>
      <c r="C30" s="157" t="s">
        <v>95</v>
      </c>
      <c r="D30" s="157"/>
      <c r="E30" s="157"/>
      <c r="F30" s="157"/>
      <c r="G30" s="157"/>
      <c r="H30" s="157"/>
      <c r="I30" s="157"/>
      <c r="J30" s="37"/>
    </row>
    <row r="31" spans="1:11" ht="15" customHeight="1" x14ac:dyDescent="0.15">
      <c r="B31" s="15" t="s">
        <v>68</v>
      </c>
      <c r="C31" s="157" t="s">
        <v>96</v>
      </c>
      <c r="D31" s="157"/>
      <c r="E31" s="157"/>
      <c r="F31" s="157"/>
      <c r="G31" s="157"/>
      <c r="H31" s="157"/>
      <c r="I31" s="157"/>
      <c r="J31" s="37"/>
    </row>
  </sheetData>
  <sheetProtection algorithmName="SHA-512" hashValue="QcnvYwVEl0T72939KCsz1a2NX6dMFmLUmMBUyNTs1bZjvKB4OxNoE7gAXTvMyQcP5DlTf72AXcLiPEOmQI4THQ==" saltValue="XLFOxQXdlVOrPoWiP0lHHg==" spinCount="100000" sheet="1" objects="1" scenarios="1" formatCells="0" formatRows="0"/>
  <mergeCells count="35">
    <mergeCell ref="J15:K15"/>
    <mergeCell ref="J18:K18"/>
    <mergeCell ref="C15:D15"/>
    <mergeCell ref="G15:I15"/>
    <mergeCell ref="C18:D18"/>
    <mergeCell ref="G18:I18"/>
    <mergeCell ref="C17:D17"/>
    <mergeCell ref="G17:I17"/>
    <mergeCell ref="J17:K17"/>
    <mergeCell ref="C13:D13"/>
    <mergeCell ref="C14:D14"/>
    <mergeCell ref="J13:K13"/>
    <mergeCell ref="J14:K14"/>
    <mergeCell ref="G13:I13"/>
    <mergeCell ref="G14:I14"/>
    <mergeCell ref="C30:I30"/>
    <mergeCell ref="C31:I31"/>
    <mergeCell ref="B26:C26"/>
    <mergeCell ref="C19:D19"/>
    <mergeCell ref="C29:I29"/>
    <mergeCell ref="C22:D22"/>
    <mergeCell ref="G22:I22"/>
    <mergeCell ref="G19:I19"/>
    <mergeCell ref="B25:C25"/>
    <mergeCell ref="J22:K22"/>
    <mergeCell ref="C16:D16"/>
    <mergeCell ref="G16:I16"/>
    <mergeCell ref="J16:K16"/>
    <mergeCell ref="C20:D20"/>
    <mergeCell ref="G20:I20"/>
    <mergeCell ref="J20:K20"/>
    <mergeCell ref="C21:D21"/>
    <mergeCell ref="G21:I21"/>
    <mergeCell ref="J21:K21"/>
    <mergeCell ref="J19:K19"/>
  </mergeCells>
  <phoneticPr fontId="2"/>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'MPS(input)_966RT(1)'!K1</f>
        <v>Monitoring Spreadsheet: JCM_ID_AM002_ver02.0</v>
      </c>
    </row>
    <row r="2" spans="1:11" ht="18" customHeight="1" x14ac:dyDescent="0.15">
      <c r="I2" s="74" t="str">
        <f>'MPS(input)_966RT(1)'!K2</f>
        <v>Reference Number: ID009</v>
      </c>
    </row>
    <row r="3" spans="1:11" ht="27.75" customHeight="1" x14ac:dyDescent="0.15">
      <c r="A3" s="162" t="s">
        <v>108</v>
      </c>
      <c r="B3" s="162"/>
      <c r="C3" s="162"/>
      <c r="D3" s="162"/>
      <c r="E3" s="162"/>
      <c r="F3" s="162"/>
      <c r="G3" s="162"/>
      <c r="H3" s="162"/>
      <c r="I3" s="162"/>
    </row>
    <row r="4" spans="1:11" ht="11.25" customHeight="1" x14ac:dyDescent="0.15"/>
    <row r="5" spans="1:11" ht="18.75" customHeight="1" thickBot="1" x14ac:dyDescent="0.2">
      <c r="A5" s="93" t="s">
        <v>3</v>
      </c>
      <c r="B5" s="94"/>
      <c r="C5" s="94"/>
      <c r="D5" s="94"/>
      <c r="E5" s="95"/>
      <c r="F5" s="96" t="s">
        <v>4</v>
      </c>
      <c r="G5" s="97" t="s">
        <v>278</v>
      </c>
      <c r="H5" s="97" t="s">
        <v>0</v>
      </c>
      <c r="I5" s="98" t="s">
        <v>1</v>
      </c>
    </row>
    <row r="6" spans="1:11" ht="18.75" customHeight="1" thickBot="1" x14ac:dyDescent="0.2">
      <c r="A6" s="99"/>
      <c r="B6" s="43" t="s">
        <v>143</v>
      </c>
      <c r="C6" s="43"/>
      <c r="D6" s="44"/>
      <c r="E6" s="45"/>
      <c r="F6" s="12" t="s">
        <v>126</v>
      </c>
      <c r="G6" s="116" t="e">
        <f>G10-G20</f>
        <v>#DIV/0!</v>
      </c>
      <c r="H6" s="9" t="s">
        <v>279</v>
      </c>
      <c r="I6" s="100" t="s">
        <v>130</v>
      </c>
    </row>
    <row r="7" spans="1:11" ht="18.75" customHeight="1" x14ac:dyDescent="0.15">
      <c r="A7" s="101" t="s">
        <v>7</v>
      </c>
      <c r="B7" s="57"/>
      <c r="C7" s="58"/>
      <c r="D7" s="59"/>
      <c r="E7" s="60"/>
      <c r="F7" s="61"/>
      <c r="G7" s="62"/>
      <c r="H7" s="61"/>
      <c r="I7" s="102"/>
      <c r="J7" s="77"/>
      <c r="K7" s="77"/>
    </row>
    <row r="8" spans="1:11" ht="33" customHeight="1" x14ac:dyDescent="0.15">
      <c r="A8" s="103"/>
      <c r="B8" s="168" t="s">
        <v>106</v>
      </c>
      <c r="C8" s="169"/>
      <c r="D8" s="169"/>
      <c r="E8" s="170"/>
      <c r="F8" s="10" t="s">
        <v>124</v>
      </c>
      <c r="G8" s="122">
        <f>'MPS(input)_966RT(1)'!E19</f>
        <v>5.94</v>
      </c>
      <c r="H8" s="123" t="s">
        <v>8</v>
      </c>
      <c r="I8" s="104" t="s">
        <v>29</v>
      </c>
    </row>
    <row r="9" spans="1:11" ht="18.75" customHeight="1" thickBot="1" x14ac:dyDescent="0.2">
      <c r="A9" s="101" t="s">
        <v>9</v>
      </c>
      <c r="B9" s="63"/>
      <c r="C9" s="69"/>
      <c r="D9" s="64"/>
      <c r="E9" s="64"/>
      <c r="F9" s="64"/>
      <c r="G9" s="65"/>
      <c r="H9" s="64"/>
      <c r="I9" s="105"/>
    </row>
    <row r="10" spans="1:11" ht="19.5" customHeight="1" thickBot="1" x14ac:dyDescent="0.2">
      <c r="A10" s="106"/>
      <c r="B10" s="46" t="s">
        <v>144</v>
      </c>
      <c r="C10" s="47"/>
      <c r="D10" s="48"/>
      <c r="E10" s="48"/>
      <c r="F10" s="115" t="s">
        <v>124</v>
      </c>
      <c r="G10" s="117" t="e">
        <f>(G16*G14*(G18/G17)*G12)+(G16*G15*(G18/G17)*G13)</f>
        <v>#DIV/0!</v>
      </c>
      <c r="H10" s="9" t="s">
        <v>279</v>
      </c>
      <c r="I10" s="107" t="s">
        <v>280</v>
      </c>
    </row>
    <row r="11" spans="1:11" ht="18.75" customHeight="1" x14ac:dyDescent="0.15">
      <c r="A11" s="106"/>
      <c r="B11" s="49"/>
      <c r="C11" s="53" t="s">
        <v>281</v>
      </c>
      <c r="D11" s="54"/>
      <c r="E11" s="27"/>
      <c r="F11" s="11" t="s">
        <v>124</v>
      </c>
      <c r="G11" s="22"/>
      <c r="H11" s="18"/>
      <c r="I11" s="104"/>
    </row>
    <row r="12" spans="1:11" ht="18.75" customHeight="1" x14ac:dyDescent="0.15">
      <c r="A12" s="106"/>
      <c r="B12" s="49"/>
      <c r="C12" s="165"/>
      <c r="D12" s="54" t="s">
        <v>233</v>
      </c>
      <c r="E12" s="34"/>
      <c r="F12" s="10" t="s">
        <v>20</v>
      </c>
      <c r="G12" s="119">
        <f>'MRS(input)_966RT(1)'!F15</f>
        <v>0.84</v>
      </c>
      <c r="H12" s="120" t="s">
        <v>282</v>
      </c>
      <c r="I12" s="104" t="s">
        <v>283</v>
      </c>
    </row>
    <row r="13" spans="1:11" ht="18.75" customHeight="1" x14ac:dyDescent="0.15">
      <c r="A13" s="106"/>
      <c r="B13" s="49"/>
      <c r="C13" s="165"/>
      <c r="D13" s="54" t="s">
        <v>284</v>
      </c>
      <c r="E13" s="34"/>
      <c r="F13" s="10" t="s">
        <v>285</v>
      </c>
      <c r="G13" s="121">
        <f>'MRS(input)_966RT(1)'!F16</f>
        <v>0.8</v>
      </c>
      <c r="H13" s="120" t="s">
        <v>21</v>
      </c>
      <c r="I13" s="104" t="s">
        <v>178</v>
      </c>
    </row>
    <row r="14" spans="1:11" ht="39" customHeight="1" x14ac:dyDescent="0.15">
      <c r="A14" s="106"/>
      <c r="B14" s="49"/>
      <c r="C14" s="165"/>
      <c r="D14" s="163" t="s">
        <v>24</v>
      </c>
      <c r="E14" s="164"/>
      <c r="F14" s="19" t="s">
        <v>124</v>
      </c>
      <c r="G14" s="13" t="e">
        <f>'MRS(input)_966RT(1)'!F$9/('MRS(input)_966RT(1)'!F$9+'MRS(input)_966RT(1)'!F$10*'MRS(input)_966RT(1)'!F$22/1000)</f>
        <v>#DIV/0!</v>
      </c>
      <c r="H14" s="10" t="s">
        <v>8</v>
      </c>
      <c r="I14" s="104" t="s">
        <v>8</v>
      </c>
    </row>
    <row r="15" spans="1:11" ht="39" customHeight="1" x14ac:dyDescent="0.15">
      <c r="A15" s="106"/>
      <c r="B15" s="49"/>
      <c r="C15" s="165"/>
      <c r="D15" s="163" t="s">
        <v>227</v>
      </c>
      <c r="E15" s="164"/>
      <c r="F15" s="19" t="s">
        <v>124</v>
      </c>
      <c r="G15" s="13" t="e">
        <f>1-G14</f>
        <v>#DIV/0!</v>
      </c>
      <c r="H15" s="10" t="s">
        <v>8</v>
      </c>
      <c r="I15" s="104" t="s">
        <v>8</v>
      </c>
    </row>
    <row r="16" spans="1:11" ht="18.75" customHeight="1" x14ac:dyDescent="0.15">
      <c r="A16" s="106"/>
      <c r="B16" s="49"/>
      <c r="C16" s="165"/>
      <c r="D16" s="54" t="s">
        <v>145</v>
      </c>
      <c r="E16" s="34"/>
      <c r="F16" s="19" t="s">
        <v>20</v>
      </c>
      <c r="G16" s="81">
        <f>'MRS(input)_966RT(1)'!F8</f>
        <v>0</v>
      </c>
      <c r="H16" s="25" t="s">
        <v>2</v>
      </c>
      <c r="I16" s="108" t="s">
        <v>28</v>
      </c>
    </row>
    <row r="17" spans="1:9" ht="39" customHeight="1" x14ac:dyDescent="0.15">
      <c r="A17" s="106"/>
      <c r="B17" s="46"/>
      <c r="C17" s="166"/>
      <c r="D17" s="163" t="s">
        <v>228</v>
      </c>
      <c r="E17" s="164"/>
      <c r="F17" s="10" t="s">
        <v>124</v>
      </c>
      <c r="G17" s="122">
        <f>'MRS(input)_966RT(1)'!F19</f>
        <v>5.94</v>
      </c>
      <c r="H17" s="123" t="s">
        <v>8</v>
      </c>
      <c r="I17" s="104" t="s">
        <v>29</v>
      </c>
    </row>
    <row r="18" spans="1:9" ht="39" customHeight="1" x14ac:dyDescent="0.15">
      <c r="A18" s="99"/>
      <c r="B18" s="44"/>
      <c r="C18" s="167"/>
      <c r="D18" s="163" t="s">
        <v>286</v>
      </c>
      <c r="E18" s="164"/>
      <c r="F18" s="10" t="s">
        <v>124</v>
      </c>
      <c r="G18" s="126">
        <f>'MRS(input)_966RT(1)'!F21</f>
        <v>6.1388424242424247</v>
      </c>
      <c r="H18" s="127" t="s">
        <v>8</v>
      </c>
      <c r="I18" s="108" t="s">
        <v>110</v>
      </c>
    </row>
    <row r="19" spans="1:9" ht="18.75" customHeight="1" thickBot="1" x14ac:dyDescent="0.2">
      <c r="A19" s="101" t="s">
        <v>10</v>
      </c>
      <c r="B19" s="66"/>
      <c r="C19" s="66"/>
      <c r="D19" s="66"/>
      <c r="E19" s="67"/>
      <c r="F19" s="68"/>
      <c r="G19" s="65"/>
      <c r="H19" s="68"/>
      <c r="I19" s="109"/>
    </row>
    <row r="20" spans="1:9" ht="18.75" customHeight="1" thickBot="1" x14ac:dyDescent="0.2">
      <c r="A20" s="103"/>
      <c r="B20" s="50" t="s">
        <v>146</v>
      </c>
      <c r="C20" s="50"/>
      <c r="D20" s="50"/>
      <c r="E20" s="51"/>
      <c r="F20" s="21" t="s">
        <v>124</v>
      </c>
      <c r="G20" s="118" t="e">
        <f>(G26*G22*G24)+(G26*G23*G25)</f>
        <v>#DIV/0!</v>
      </c>
      <c r="H20" s="20" t="s">
        <v>30</v>
      </c>
      <c r="I20" s="104" t="s">
        <v>31</v>
      </c>
    </row>
    <row r="21" spans="1:9" ht="18.75" customHeight="1" x14ac:dyDescent="0.15">
      <c r="A21" s="103"/>
      <c r="B21" s="52"/>
      <c r="C21" s="55" t="s">
        <v>232</v>
      </c>
      <c r="D21" s="54"/>
      <c r="E21" s="34"/>
      <c r="F21" s="18" t="s">
        <v>124</v>
      </c>
      <c r="G21" s="22"/>
      <c r="H21" s="20"/>
      <c r="I21" s="104"/>
    </row>
    <row r="22" spans="1:9" ht="18.75" customHeight="1" x14ac:dyDescent="0.15">
      <c r="A22" s="103"/>
      <c r="B22" s="52"/>
      <c r="C22" s="56"/>
      <c r="D22" s="54" t="s">
        <v>233</v>
      </c>
      <c r="E22" s="34"/>
      <c r="F22" s="10" t="s">
        <v>20</v>
      </c>
      <c r="G22" s="119">
        <f>'MRS(input)_966RT(1)'!F15</f>
        <v>0.84</v>
      </c>
      <c r="H22" s="120" t="s">
        <v>21</v>
      </c>
      <c r="I22" s="104" t="s">
        <v>178</v>
      </c>
    </row>
    <row r="23" spans="1:9" ht="18.75" customHeight="1" x14ac:dyDescent="0.15">
      <c r="A23" s="103"/>
      <c r="B23" s="52"/>
      <c r="C23" s="56"/>
      <c r="D23" s="54" t="s">
        <v>23</v>
      </c>
      <c r="E23" s="34"/>
      <c r="F23" s="10" t="s">
        <v>20</v>
      </c>
      <c r="G23" s="121">
        <f>'MRS(input)_966RT(1)'!$F$16</f>
        <v>0.8</v>
      </c>
      <c r="H23" s="120" t="s">
        <v>21</v>
      </c>
      <c r="I23" s="104" t="s">
        <v>178</v>
      </c>
    </row>
    <row r="24" spans="1:9" ht="39" customHeight="1" x14ac:dyDescent="0.15">
      <c r="A24" s="103"/>
      <c r="B24" s="52"/>
      <c r="C24" s="56"/>
      <c r="D24" s="163" t="s">
        <v>24</v>
      </c>
      <c r="E24" s="164"/>
      <c r="F24" s="19" t="s">
        <v>124</v>
      </c>
      <c r="G24" s="13" t="e">
        <f>'MRS(input)_966RT(1)'!F$9/('MRS(input)_966RT(1)'!F$9+'MRS(input)_966RT(1)'!F$10*'MRS(input)_966RT(1)'!F$22/1000)</f>
        <v>#DIV/0!</v>
      </c>
      <c r="H24" s="10" t="s">
        <v>8</v>
      </c>
      <c r="I24" s="104" t="s">
        <v>8</v>
      </c>
    </row>
    <row r="25" spans="1:9" ht="39" customHeight="1" x14ac:dyDescent="0.15">
      <c r="A25" s="103"/>
      <c r="B25" s="52"/>
      <c r="C25" s="56"/>
      <c r="D25" s="163" t="s">
        <v>227</v>
      </c>
      <c r="E25" s="164"/>
      <c r="F25" s="19" t="s">
        <v>124</v>
      </c>
      <c r="G25" s="13" t="e">
        <f>1-G24</f>
        <v>#DIV/0!</v>
      </c>
      <c r="H25" s="10" t="s">
        <v>287</v>
      </c>
      <c r="I25" s="104" t="s">
        <v>287</v>
      </c>
    </row>
    <row r="26" spans="1:9" ht="18.75" customHeight="1" x14ac:dyDescent="0.15">
      <c r="A26" s="86"/>
      <c r="B26" s="87"/>
      <c r="C26" s="88"/>
      <c r="D26" s="89" t="s">
        <v>288</v>
      </c>
      <c r="E26" s="90"/>
      <c r="F26" s="91" t="s">
        <v>289</v>
      </c>
      <c r="G26" s="124">
        <f>'MRS(input)_966RT(1)'!F8</f>
        <v>0</v>
      </c>
      <c r="H26" s="125" t="s">
        <v>290</v>
      </c>
      <c r="I26" s="92" t="s">
        <v>291</v>
      </c>
    </row>
    <row r="27" spans="1:9" x14ac:dyDescent="0.15">
      <c r="A27" s="71"/>
      <c r="B27" s="71"/>
      <c r="C27" s="71"/>
      <c r="D27" s="71"/>
      <c r="E27" s="71"/>
      <c r="F27" s="7"/>
      <c r="G27" s="6"/>
      <c r="H27" s="6"/>
      <c r="I27" s="3"/>
    </row>
    <row r="28" spans="1:9" ht="21.75" customHeight="1" x14ac:dyDescent="0.15">
      <c r="E28" s="71" t="s">
        <v>292</v>
      </c>
      <c r="F28" s="72"/>
    </row>
    <row r="29" spans="1:9" ht="21.75" customHeight="1" x14ac:dyDescent="0.15">
      <c r="E29" s="150" t="s">
        <v>293</v>
      </c>
      <c r="F29" s="111">
        <v>4.92</v>
      </c>
      <c r="G29" s="112" t="s">
        <v>294</v>
      </c>
    </row>
    <row r="30" spans="1:9" ht="21.75" customHeight="1" x14ac:dyDescent="0.15">
      <c r="E30" s="150" t="s">
        <v>295</v>
      </c>
      <c r="F30" s="113">
        <v>5.33</v>
      </c>
      <c r="G30" s="112" t="s">
        <v>294</v>
      </c>
      <c r="H30" s="71"/>
    </row>
    <row r="31" spans="1:9" ht="21.75" customHeight="1" x14ac:dyDescent="0.15">
      <c r="E31" s="150" t="s">
        <v>296</v>
      </c>
      <c r="F31" s="111">
        <v>5.59</v>
      </c>
      <c r="G31" s="112" t="s">
        <v>294</v>
      </c>
      <c r="H31" s="71"/>
    </row>
    <row r="32" spans="1:9" ht="21.75" customHeight="1" x14ac:dyDescent="0.15">
      <c r="E32" s="150" t="s">
        <v>297</v>
      </c>
      <c r="F32" s="111">
        <v>5.85</v>
      </c>
      <c r="G32" s="112" t="s">
        <v>294</v>
      </c>
      <c r="H32" s="71"/>
    </row>
    <row r="33" spans="5:8" s="73" customFormat="1" ht="21.75" customHeight="1" x14ac:dyDescent="0.15">
      <c r="E33" s="150" t="s">
        <v>298</v>
      </c>
      <c r="F33" s="111">
        <v>5.94</v>
      </c>
      <c r="G33" s="112" t="s">
        <v>294</v>
      </c>
      <c r="H33" s="71"/>
    </row>
    <row r="34" spans="5:8" s="73" customFormat="1" ht="21.75" customHeight="1" x14ac:dyDescent="0.15">
      <c r="E34" s="71"/>
      <c r="F34" s="17"/>
      <c r="G34" s="3"/>
      <c r="H34" s="71"/>
    </row>
    <row r="35" spans="5:8" s="73" customFormat="1" ht="21.75" customHeight="1" x14ac:dyDescent="0.15">
      <c r="E35" s="110" t="s">
        <v>299</v>
      </c>
      <c r="F35" s="113">
        <v>1.5</v>
      </c>
      <c r="G35" s="114" t="s">
        <v>300</v>
      </c>
      <c r="H35" s="71"/>
    </row>
    <row r="36" spans="5:8" s="73" customFormat="1" ht="21.75" customHeight="1" x14ac:dyDescent="0.15">
      <c r="E36" s="110" t="s">
        <v>301</v>
      </c>
      <c r="F36" s="113">
        <v>1.5</v>
      </c>
      <c r="G36" s="114" t="s">
        <v>300</v>
      </c>
      <c r="H36" s="71"/>
    </row>
    <row r="37" spans="5:8" s="73" customFormat="1" x14ac:dyDescent="0.15">
      <c r="E37" s="71"/>
      <c r="F37" s="71"/>
      <c r="G37" s="71"/>
      <c r="H37" s="71"/>
    </row>
  </sheetData>
  <sheetProtection algorithmName="SHA-512" hashValue="2rVu3lG7HcGmc9Syc7UQHLV5sLhAZ460LlaIRkVi/YUh+TrYrL5Xu+ImjApdk8Wf1jKrDP+/k73YO8yQDeVGLw==" saltValue="T2qVERs927rVICrrPW4ESQ==" spinCount="100000"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80" zoomScaleNormal="60" zoomScaleSheetLayoutView="8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131</v>
      </c>
    </row>
    <row r="2" spans="1:11" ht="18" customHeight="1" x14ac:dyDescent="0.15">
      <c r="K2" s="28" t="s">
        <v>165</v>
      </c>
    </row>
    <row r="3" spans="1:11" ht="27.75" customHeight="1" x14ac:dyDescent="0.15">
      <c r="A3" s="80" t="s">
        <v>33</v>
      </c>
      <c r="B3" s="29"/>
      <c r="C3" s="29"/>
      <c r="D3" s="29"/>
      <c r="E3" s="29"/>
      <c r="F3" s="29"/>
      <c r="G3" s="29"/>
      <c r="H3" s="29"/>
      <c r="I3" s="29"/>
      <c r="J3" s="29"/>
      <c r="K3" s="30"/>
    </row>
    <row r="5" spans="1:11" ht="15" customHeight="1" x14ac:dyDescent="0.15">
      <c r="A5" s="31" t="s">
        <v>166</v>
      </c>
      <c r="B5" s="31"/>
    </row>
    <row r="6" spans="1:11" ht="15" customHeight="1" x14ac:dyDescent="0.15">
      <c r="A6" s="31"/>
      <c r="B6" s="147" t="s">
        <v>34</v>
      </c>
      <c r="C6" s="147" t="s">
        <v>35</v>
      </c>
      <c r="D6" s="147" t="s">
        <v>36</v>
      </c>
      <c r="E6" s="147" t="s">
        <v>37</v>
      </c>
      <c r="F6" s="147" t="s">
        <v>38</v>
      </c>
      <c r="G6" s="147" t="s">
        <v>39</v>
      </c>
      <c r="H6" s="147" t="s">
        <v>40</v>
      </c>
      <c r="I6" s="147" t="s">
        <v>41</v>
      </c>
      <c r="J6" s="147" t="s">
        <v>42</v>
      </c>
      <c r="K6" s="147" t="s">
        <v>43</v>
      </c>
    </row>
    <row r="7" spans="1:11" s="32" customFormat="1" ht="30" customHeight="1" x14ac:dyDescent="0.15">
      <c r="B7" s="147" t="s">
        <v>44</v>
      </c>
      <c r="C7" s="147" t="s">
        <v>45</v>
      </c>
      <c r="D7" s="147" t="s">
        <v>46</v>
      </c>
      <c r="E7" s="147" t="s">
        <v>47</v>
      </c>
      <c r="F7" s="147" t="s">
        <v>48</v>
      </c>
      <c r="G7" s="147" t="s">
        <v>49</v>
      </c>
      <c r="H7" s="147" t="s">
        <v>50</v>
      </c>
      <c r="I7" s="147" t="s">
        <v>51</v>
      </c>
      <c r="J7" s="147" t="s">
        <v>52</v>
      </c>
      <c r="K7" s="147" t="s">
        <v>53</v>
      </c>
    </row>
    <row r="8" spans="1:11" ht="249.95" customHeight="1" x14ac:dyDescent="0.15">
      <c r="B8" s="23" t="s">
        <v>54</v>
      </c>
      <c r="C8" s="146" t="s">
        <v>28</v>
      </c>
      <c r="D8" s="146" t="s">
        <v>59</v>
      </c>
      <c r="E8" s="152">
        <f>2566855.2/1000</f>
        <v>2566.8552</v>
      </c>
      <c r="F8" s="83" t="s">
        <v>2</v>
      </c>
      <c r="G8" s="129" t="s">
        <v>167</v>
      </c>
      <c r="H8" s="129" t="s">
        <v>168</v>
      </c>
      <c r="I8" s="130" t="s">
        <v>169</v>
      </c>
      <c r="J8" s="130" t="s">
        <v>170</v>
      </c>
      <c r="K8" s="130"/>
    </row>
    <row r="9" spans="1:11" ht="300" customHeight="1" x14ac:dyDescent="0.15">
      <c r="B9" s="23" t="s">
        <v>55</v>
      </c>
      <c r="C9" s="146" t="s">
        <v>171</v>
      </c>
      <c r="D9" s="146" t="s">
        <v>62</v>
      </c>
      <c r="E9" s="145">
        <v>75879</v>
      </c>
      <c r="F9" s="83" t="s">
        <v>2</v>
      </c>
      <c r="G9" s="129" t="s">
        <v>157</v>
      </c>
      <c r="H9" s="129" t="s">
        <v>158</v>
      </c>
      <c r="I9" s="129" t="s">
        <v>159</v>
      </c>
      <c r="J9" s="130" t="s">
        <v>172</v>
      </c>
      <c r="K9" s="130"/>
    </row>
    <row r="10" spans="1:11" ht="51" customHeight="1" x14ac:dyDescent="0.15">
      <c r="B10" s="23" t="s">
        <v>56</v>
      </c>
      <c r="C10" s="146" t="s">
        <v>173</v>
      </c>
      <c r="D10" s="146" t="s">
        <v>174</v>
      </c>
      <c r="E10" s="142">
        <v>0</v>
      </c>
      <c r="F10" s="83" t="s">
        <v>175</v>
      </c>
      <c r="G10" s="129" t="s">
        <v>167</v>
      </c>
      <c r="H10" s="129" t="s">
        <v>168</v>
      </c>
      <c r="I10" s="130" t="s">
        <v>176</v>
      </c>
      <c r="J10" s="130" t="s">
        <v>170</v>
      </c>
      <c r="K10" s="130"/>
    </row>
    <row r="11" spans="1:11" ht="8.25" customHeight="1" x14ac:dyDescent="0.15"/>
    <row r="12" spans="1:11" ht="15" customHeight="1" x14ac:dyDescent="0.15">
      <c r="A12" s="31" t="s">
        <v>177</v>
      </c>
    </row>
    <row r="13" spans="1:11" ht="15" customHeight="1" x14ac:dyDescent="0.15">
      <c r="B13" s="147" t="s">
        <v>34</v>
      </c>
      <c r="C13" s="161" t="s">
        <v>35</v>
      </c>
      <c r="D13" s="161"/>
      <c r="E13" s="147" t="s">
        <v>36</v>
      </c>
      <c r="F13" s="147" t="s">
        <v>37</v>
      </c>
      <c r="G13" s="161" t="s">
        <v>38</v>
      </c>
      <c r="H13" s="161"/>
      <c r="I13" s="161"/>
      <c r="J13" s="161" t="s">
        <v>39</v>
      </c>
      <c r="K13" s="161"/>
    </row>
    <row r="14" spans="1:11" ht="30" customHeight="1" x14ac:dyDescent="0.15">
      <c r="B14" s="147" t="s">
        <v>45</v>
      </c>
      <c r="C14" s="161" t="s">
        <v>46</v>
      </c>
      <c r="D14" s="161"/>
      <c r="E14" s="147" t="s">
        <v>47</v>
      </c>
      <c r="F14" s="147" t="s">
        <v>48</v>
      </c>
      <c r="G14" s="161" t="s">
        <v>50</v>
      </c>
      <c r="H14" s="161"/>
      <c r="I14" s="161"/>
      <c r="J14" s="161" t="s">
        <v>53</v>
      </c>
      <c r="K14" s="161"/>
    </row>
    <row r="15" spans="1:11" ht="68.25" customHeight="1" x14ac:dyDescent="0.15">
      <c r="B15" s="83" t="s">
        <v>178</v>
      </c>
      <c r="C15" s="154" t="s">
        <v>104</v>
      </c>
      <c r="D15" s="154"/>
      <c r="E15" s="151">
        <v>0.84</v>
      </c>
      <c r="F15" s="83" t="s">
        <v>21</v>
      </c>
      <c r="G15" s="155" t="s">
        <v>179</v>
      </c>
      <c r="H15" s="155"/>
      <c r="I15" s="155"/>
      <c r="J15" s="153"/>
      <c r="K15" s="153"/>
    </row>
    <row r="16" spans="1:11" ht="33" customHeight="1" x14ac:dyDescent="0.15">
      <c r="B16" s="83" t="s">
        <v>178</v>
      </c>
      <c r="C16" s="154" t="s">
        <v>105</v>
      </c>
      <c r="D16" s="154"/>
      <c r="E16" s="133">
        <v>0.8</v>
      </c>
      <c r="F16" s="83" t="s">
        <v>21</v>
      </c>
      <c r="G16" s="155" t="s">
        <v>180</v>
      </c>
      <c r="H16" s="155"/>
      <c r="I16" s="155"/>
      <c r="J16" s="153"/>
      <c r="K16" s="153"/>
    </row>
    <row r="17" spans="1:11" ht="51" customHeight="1" x14ac:dyDescent="0.15">
      <c r="B17" s="83" t="s">
        <v>181</v>
      </c>
      <c r="C17" s="154" t="s">
        <v>182</v>
      </c>
      <c r="D17" s="154"/>
      <c r="E17" s="144">
        <v>36.89</v>
      </c>
      <c r="F17" s="84" t="s">
        <v>183</v>
      </c>
      <c r="G17" s="155" t="s">
        <v>140</v>
      </c>
      <c r="H17" s="155"/>
      <c r="I17" s="155"/>
      <c r="J17" s="153"/>
      <c r="K17" s="153"/>
    </row>
    <row r="18" spans="1:11" ht="51" customHeight="1" x14ac:dyDescent="0.15">
      <c r="B18" s="83" t="s">
        <v>184</v>
      </c>
      <c r="C18" s="154" t="s">
        <v>185</v>
      </c>
      <c r="D18" s="154"/>
      <c r="E18" s="144">
        <v>6.07</v>
      </c>
      <c r="F18" s="84" t="s">
        <v>183</v>
      </c>
      <c r="G18" s="155" t="s">
        <v>140</v>
      </c>
      <c r="H18" s="155"/>
      <c r="I18" s="155"/>
      <c r="J18" s="153"/>
      <c r="K18" s="153"/>
    </row>
    <row r="19" spans="1:11" ht="33" customHeight="1" x14ac:dyDescent="0.15">
      <c r="B19" s="83" t="s">
        <v>29</v>
      </c>
      <c r="C19" s="154" t="s">
        <v>228</v>
      </c>
      <c r="D19" s="154"/>
      <c r="E19" s="131">
        <v>5.94</v>
      </c>
      <c r="F19" s="85" t="s">
        <v>8</v>
      </c>
      <c r="G19" s="155" t="s">
        <v>97</v>
      </c>
      <c r="H19" s="155"/>
      <c r="I19" s="155"/>
      <c r="J19" s="153"/>
      <c r="K19" s="153"/>
    </row>
    <row r="20" spans="1:11" ht="33" customHeight="1" x14ac:dyDescent="0.15">
      <c r="B20" s="83" t="s">
        <v>269</v>
      </c>
      <c r="C20" s="154" t="s">
        <v>270</v>
      </c>
      <c r="D20" s="154"/>
      <c r="E20" s="131">
        <v>5.99</v>
      </c>
      <c r="F20" s="85" t="s">
        <v>8</v>
      </c>
      <c r="G20" s="155" t="s">
        <v>140</v>
      </c>
      <c r="H20" s="155"/>
      <c r="I20" s="155"/>
      <c r="J20" s="153"/>
      <c r="K20" s="153"/>
    </row>
    <row r="21" spans="1:11" ht="33" customHeight="1" x14ac:dyDescent="0.15">
      <c r="B21" s="83" t="s">
        <v>110</v>
      </c>
      <c r="C21" s="154" t="s">
        <v>286</v>
      </c>
      <c r="D21" s="154"/>
      <c r="E21" s="132">
        <f>E20*((E17-E18+'MPS(calc_process)_966RT(2)'!F35+'MPS(calc_process)_966RT(2)'!F36)/(37-7+'MPS(calc_process)_966RT(2)'!F35+'MPS(calc_process)_966RT(2)'!F36))</f>
        <v>6.1388424242424247</v>
      </c>
      <c r="F21" s="85" t="s">
        <v>8</v>
      </c>
      <c r="G21" s="156" t="s">
        <v>302</v>
      </c>
      <c r="H21" s="156"/>
      <c r="I21" s="156"/>
      <c r="J21" s="153"/>
      <c r="K21" s="153"/>
    </row>
    <row r="22" spans="1:11" ht="21" customHeight="1" x14ac:dyDescent="0.15">
      <c r="B22" s="83" t="s">
        <v>303</v>
      </c>
      <c r="C22" s="154" t="s">
        <v>304</v>
      </c>
      <c r="D22" s="154"/>
      <c r="E22" s="143">
        <f>1460*2+2600*3+1600*2</f>
        <v>13920</v>
      </c>
      <c r="F22" s="83" t="s">
        <v>277</v>
      </c>
      <c r="G22" s="155" t="s">
        <v>305</v>
      </c>
      <c r="H22" s="155"/>
      <c r="I22" s="155"/>
      <c r="J22" s="153"/>
      <c r="K22" s="153"/>
    </row>
    <row r="23" spans="1:11" ht="6.75" customHeight="1" x14ac:dyDescent="0.15"/>
    <row r="24" spans="1:11" ht="17.25" customHeight="1" x14ac:dyDescent="0.15">
      <c r="A24" s="33" t="s">
        <v>306</v>
      </c>
      <c r="B24" s="33"/>
    </row>
    <row r="25" spans="1:11" ht="17.25" customHeight="1" thickBot="1" x14ac:dyDescent="0.2">
      <c r="B25" s="160" t="s">
        <v>98</v>
      </c>
      <c r="C25" s="160"/>
      <c r="D25" s="76" t="s">
        <v>48</v>
      </c>
    </row>
    <row r="26" spans="1:11" ht="19.5" thickBot="1" x14ac:dyDescent="0.2">
      <c r="B26" s="158">
        <f>ROUNDDOWN('MPS(calc_process)_966RT(2)'!G6,0)</f>
        <v>72</v>
      </c>
      <c r="C26" s="159"/>
      <c r="D26" s="34" t="s">
        <v>30</v>
      </c>
    </row>
    <row r="27" spans="1:11" ht="20.100000000000001" customHeight="1" x14ac:dyDescent="0.15">
      <c r="B27" s="35"/>
      <c r="C27" s="35"/>
      <c r="F27" s="36"/>
      <c r="G27" s="36"/>
    </row>
    <row r="28" spans="1:11" ht="15" customHeight="1" x14ac:dyDescent="0.15">
      <c r="A28" s="31" t="s">
        <v>200</v>
      </c>
    </row>
    <row r="29" spans="1:11" ht="15" customHeight="1" x14ac:dyDescent="0.15">
      <c r="B29" s="15" t="s">
        <v>201</v>
      </c>
      <c r="C29" s="157" t="s">
        <v>202</v>
      </c>
      <c r="D29" s="157"/>
      <c r="E29" s="157"/>
      <c r="F29" s="157"/>
      <c r="G29" s="157"/>
      <c r="H29" s="157"/>
      <c r="I29" s="157"/>
      <c r="J29" s="37"/>
    </row>
    <row r="30" spans="1:11" ht="15" customHeight="1" x14ac:dyDescent="0.15">
      <c r="B30" s="15" t="s">
        <v>157</v>
      </c>
      <c r="C30" s="157" t="s">
        <v>203</v>
      </c>
      <c r="D30" s="157"/>
      <c r="E30" s="157"/>
      <c r="F30" s="157"/>
      <c r="G30" s="157"/>
      <c r="H30" s="157"/>
      <c r="I30" s="157"/>
      <c r="J30" s="37"/>
    </row>
    <row r="31" spans="1:11" ht="15" customHeight="1" x14ac:dyDescent="0.15">
      <c r="B31" s="15" t="s">
        <v>167</v>
      </c>
      <c r="C31" s="157" t="s">
        <v>96</v>
      </c>
      <c r="D31" s="157"/>
      <c r="E31" s="157"/>
      <c r="F31" s="157"/>
      <c r="G31" s="157"/>
      <c r="H31" s="157"/>
      <c r="I31" s="157"/>
      <c r="J31" s="37"/>
    </row>
  </sheetData>
  <sheetProtection algorithmName="SHA-512" hashValue="j66VVA9Ia0S4voquTXvz323vn0VTa/QXB7nxwhdvl1XnVTvDrwuGWnHolXiLwqpcVPnXdSE4FRxJCjvqT0JG8g==" saltValue="yJnBbdsxhqoyPetF7bvXSA==" spinCount="100000" sheet="1" objects="1" scenarios="1" formatCells="0" formatRows="0"/>
  <mergeCells count="35">
    <mergeCell ref="C13:D13"/>
    <mergeCell ref="G13:I13"/>
    <mergeCell ref="J13:K13"/>
    <mergeCell ref="C14:D14"/>
    <mergeCell ref="G14:I14"/>
    <mergeCell ref="J14:K14"/>
    <mergeCell ref="C15:D15"/>
    <mergeCell ref="G15:I15"/>
    <mergeCell ref="J15:K15"/>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22:D22"/>
    <mergeCell ref="G22:I22"/>
    <mergeCell ref="J22:K22"/>
    <mergeCell ref="B25:C25"/>
    <mergeCell ref="B26:C26"/>
    <mergeCell ref="C29:I29"/>
    <mergeCell ref="C30:I30"/>
    <mergeCell ref="C31:I31"/>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'MPS(input)_966RT(2)'!K1</f>
        <v>Monitoring Spreadsheet: JCM_ID_AM002_ver02.0</v>
      </c>
    </row>
    <row r="2" spans="1:11" ht="18" customHeight="1" x14ac:dyDescent="0.15">
      <c r="I2" s="74" t="str">
        <f>'MPS(input)_966RT(2)'!K2</f>
        <v>Reference Number: ID009</v>
      </c>
    </row>
    <row r="3" spans="1:11" ht="27.75" customHeight="1" x14ac:dyDescent="0.15">
      <c r="A3" s="162" t="s">
        <v>148</v>
      </c>
      <c r="B3" s="162"/>
      <c r="C3" s="162"/>
      <c r="D3" s="162"/>
      <c r="E3" s="162"/>
      <c r="F3" s="162"/>
      <c r="G3" s="162"/>
      <c r="H3" s="162"/>
      <c r="I3" s="162"/>
    </row>
    <row r="4" spans="1:11" ht="11.25" customHeight="1" x14ac:dyDescent="0.15"/>
    <row r="5" spans="1:11" ht="18.75" customHeight="1" thickBot="1" x14ac:dyDescent="0.2">
      <c r="A5" s="93" t="s">
        <v>3</v>
      </c>
      <c r="B5" s="94"/>
      <c r="C5" s="94"/>
      <c r="D5" s="94"/>
      <c r="E5" s="95"/>
      <c r="F5" s="96" t="s">
        <v>4</v>
      </c>
      <c r="G5" s="97" t="s">
        <v>278</v>
      </c>
      <c r="H5" s="97" t="s">
        <v>0</v>
      </c>
      <c r="I5" s="98" t="s">
        <v>1</v>
      </c>
    </row>
    <row r="6" spans="1:11" ht="18.75" customHeight="1" thickBot="1" x14ac:dyDescent="0.2">
      <c r="A6" s="99"/>
      <c r="B6" s="43" t="s">
        <v>143</v>
      </c>
      <c r="C6" s="43"/>
      <c r="D6" s="44"/>
      <c r="E6" s="45"/>
      <c r="F6" s="12" t="s">
        <v>310</v>
      </c>
      <c r="G6" s="116">
        <f>G10-G20</f>
        <v>72.177736859210654</v>
      </c>
      <c r="H6" s="9" t="s">
        <v>279</v>
      </c>
      <c r="I6" s="100" t="s">
        <v>130</v>
      </c>
    </row>
    <row r="7" spans="1:11" ht="18.75" customHeight="1" x14ac:dyDescent="0.15">
      <c r="A7" s="101" t="s">
        <v>7</v>
      </c>
      <c r="B7" s="57"/>
      <c r="C7" s="58"/>
      <c r="D7" s="59"/>
      <c r="E7" s="60"/>
      <c r="F7" s="61"/>
      <c r="G7" s="62"/>
      <c r="H7" s="61"/>
      <c r="I7" s="102"/>
      <c r="J7" s="77"/>
      <c r="K7" s="77"/>
    </row>
    <row r="8" spans="1:11" ht="33" customHeight="1" x14ac:dyDescent="0.15">
      <c r="A8" s="103"/>
      <c r="B8" s="168" t="s">
        <v>106</v>
      </c>
      <c r="C8" s="169"/>
      <c r="D8" s="169"/>
      <c r="E8" s="170"/>
      <c r="F8" s="10" t="s">
        <v>124</v>
      </c>
      <c r="G8" s="122">
        <f>'MPS(input)_966RT(2)'!E19</f>
        <v>5.94</v>
      </c>
      <c r="H8" s="123" t="s">
        <v>8</v>
      </c>
      <c r="I8" s="104" t="s">
        <v>29</v>
      </c>
    </row>
    <row r="9" spans="1:11" ht="18.75" customHeight="1" thickBot="1" x14ac:dyDescent="0.2">
      <c r="A9" s="101" t="s">
        <v>9</v>
      </c>
      <c r="B9" s="63"/>
      <c r="C9" s="69"/>
      <c r="D9" s="64"/>
      <c r="E9" s="64"/>
      <c r="F9" s="64"/>
      <c r="G9" s="65"/>
      <c r="H9" s="64"/>
      <c r="I9" s="105"/>
    </row>
    <row r="10" spans="1:11" ht="19.5" customHeight="1" thickBot="1" x14ac:dyDescent="0.2">
      <c r="A10" s="106"/>
      <c r="B10" s="46" t="s">
        <v>144</v>
      </c>
      <c r="C10" s="47"/>
      <c r="D10" s="48"/>
      <c r="E10" s="48"/>
      <c r="F10" s="115" t="s">
        <v>124</v>
      </c>
      <c r="G10" s="117">
        <f>(G16*G14*(G18/G17)*G12)+(G16*G15*(G18/G17)*G13)</f>
        <v>2228.3361048592105</v>
      </c>
      <c r="H10" s="9" t="s">
        <v>279</v>
      </c>
      <c r="I10" s="107" t="s">
        <v>280</v>
      </c>
    </row>
    <row r="11" spans="1:11" ht="18.75" customHeight="1" x14ac:dyDescent="0.15">
      <c r="A11" s="106"/>
      <c r="B11" s="49"/>
      <c r="C11" s="53" t="s">
        <v>281</v>
      </c>
      <c r="D11" s="54"/>
      <c r="E11" s="27"/>
      <c r="F11" s="11" t="s">
        <v>124</v>
      </c>
      <c r="G11" s="22"/>
      <c r="H11" s="18"/>
      <c r="I11" s="104"/>
    </row>
    <row r="12" spans="1:11" ht="18.75" customHeight="1" x14ac:dyDescent="0.15">
      <c r="A12" s="106"/>
      <c r="B12" s="49"/>
      <c r="C12" s="165"/>
      <c r="D12" s="54" t="s">
        <v>233</v>
      </c>
      <c r="E12" s="34"/>
      <c r="F12" s="10" t="s">
        <v>20</v>
      </c>
      <c r="G12" s="119">
        <f>'MPS(input)_966RT(2)'!E15</f>
        <v>0.84</v>
      </c>
      <c r="H12" s="120" t="s">
        <v>21</v>
      </c>
      <c r="I12" s="104" t="s">
        <v>178</v>
      </c>
    </row>
    <row r="13" spans="1:11" ht="18.75" customHeight="1" x14ac:dyDescent="0.15">
      <c r="A13" s="106"/>
      <c r="B13" s="49"/>
      <c r="C13" s="165"/>
      <c r="D13" s="54" t="s">
        <v>23</v>
      </c>
      <c r="E13" s="34"/>
      <c r="F13" s="10" t="s">
        <v>20</v>
      </c>
      <c r="G13" s="121">
        <f>'MPS(input)_966RT(2)'!$E$16</f>
        <v>0.8</v>
      </c>
      <c r="H13" s="120" t="s">
        <v>312</v>
      </c>
      <c r="I13" s="104" t="s">
        <v>313</v>
      </c>
    </row>
    <row r="14" spans="1:11" ht="39" customHeight="1" x14ac:dyDescent="0.15">
      <c r="A14" s="106"/>
      <c r="B14" s="49"/>
      <c r="C14" s="165"/>
      <c r="D14" s="163" t="s">
        <v>315</v>
      </c>
      <c r="E14" s="164"/>
      <c r="F14" s="19" t="s">
        <v>124</v>
      </c>
      <c r="G14" s="13">
        <f>'MPS(input)_966RT(2)'!$E$9/('MPS(input)_966RT(2)'!$E$9+'MPS(input)_966RT(2)'!$E$10*'MPS(input)_966RT(2)'!$E$22/1000)</f>
        <v>1</v>
      </c>
      <c r="H14" s="10" t="s">
        <v>316</v>
      </c>
      <c r="I14" s="104" t="s">
        <v>316</v>
      </c>
    </row>
    <row r="15" spans="1:11" ht="39" customHeight="1" x14ac:dyDescent="0.15">
      <c r="A15" s="106"/>
      <c r="B15" s="49"/>
      <c r="C15" s="165"/>
      <c r="D15" s="163" t="s">
        <v>317</v>
      </c>
      <c r="E15" s="164"/>
      <c r="F15" s="19" t="s">
        <v>124</v>
      </c>
      <c r="G15" s="13">
        <f>1-G14</f>
        <v>0</v>
      </c>
      <c r="H15" s="10" t="s">
        <v>318</v>
      </c>
      <c r="I15" s="104" t="s">
        <v>318</v>
      </c>
    </row>
    <row r="16" spans="1:11" ht="18.75" customHeight="1" x14ac:dyDescent="0.15">
      <c r="A16" s="106"/>
      <c r="B16" s="49"/>
      <c r="C16" s="165"/>
      <c r="D16" s="54" t="s">
        <v>319</v>
      </c>
      <c r="E16" s="34"/>
      <c r="F16" s="19" t="s">
        <v>320</v>
      </c>
      <c r="G16" s="81">
        <f>'MPS(input)_966RT(2)'!E8</f>
        <v>2566.8552</v>
      </c>
      <c r="H16" s="25" t="s">
        <v>321</v>
      </c>
      <c r="I16" s="108" t="s">
        <v>322</v>
      </c>
    </row>
    <row r="17" spans="1:9" ht="39" customHeight="1" x14ac:dyDescent="0.15">
      <c r="A17" s="106"/>
      <c r="B17" s="46"/>
      <c r="C17" s="166"/>
      <c r="D17" s="163" t="s">
        <v>323</v>
      </c>
      <c r="E17" s="164"/>
      <c r="F17" s="10" t="s">
        <v>124</v>
      </c>
      <c r="G17" s="122">
        <f>'MPS(input)_966RT(2)'!E19</f>
        <v>5.94</v>
      </c>
      <c r="H17" s="123" t="s">
        <v>324</v>
      </c>
      <c r="I17" s="104" t="s">
        <v>325</v>
      </c>
    </row>
    <row r="18" spans="1:9" ht="39" customHeight="1" x14ac:dyDescent="0.15">
      <c r="A18" s="99"/>
      <c r="B18" s="44"/>
      <c r="C18" s="167"/>
      <c r="D18" s="163" t="s">
        <v>326</v>
      </c>
      <c r="E18" s="164"/>
      <c r="F18" s="10" t="s">
        <v>124</v>
      </c>
      <c r="G18" s="126">
        <f>'MPS(input)_966RT(2)'!E21</f>
        <v>6.1388424242424247</v>
      </c>
      <c r="H18" s="127" t="s">
        <v>327</v>
      </c>
      <c r="I18" s="108" t="s">
        <v>328</v>
      </c>
    </row>
    <row r="19" spans="1:9" ht="18.75" customHeight="1" thickBot="1" x14ac:dyDescent="0.2">
      <c r="A19" s="101" t="s">
        <v>329</v>
      </c>
      <c r="B19" s="66"/>
      <c r="C19" s="66"/>
      <c r="D19" s="66"/>
      <c r="E19" s="67"/>
      <c r="F19" s="68"/>
      <c r="G19" s="65"/>
      <c r="H19" s="68"/>
      <c r="I19" s="109"/>
    </row>
    <row r="20" spans="1:9" ht="18.75" customHeight="1" thickBot="1" x14ac:dyDescent="0.2">
      <c r="A20" s="103"/>
      <c r="B20" s="50" t="s">
        <v>330</v>
      </c>
      <c r="C20" s="50"/>
      <c r="D20" s="50"/>
      <c r="E20" s="51"/>
      <c r="F20" s="21" t="s">
        <v>124</v>
      </c>
      <c r="G20" s="118">
        <f>(G26*G22*G24)+(G26*G23*G25)</f>
        <v>2156.1583679999999</v>
      </c>
      <c r="H20" s="20" t="s">
        <v>331</v>
      </c>
      <c r="I20" s="104" t="s">
        <v>332</v>
      </c>
    </row>
    <row r="21" spans="1:9" ht="18.75" customHeight="1" x14ac:dyDescent="0.15">
      <c r="A21" s="103"/>
      <c r="B21" s="52"/>
      <c r="C21" s="55" t="s">
        <v>333</v>
      </c>
      <c r="D21" s="54"/>
      <c r="E21" s="34"/>
      <c r="F21" s="18" t="s">
        <v>124</v>
      </c>
      <c r="G21" s="22"/>
      <c r="H21" s="20"/>
      <c r="I21" s="104"/>
    </row>
    <row r="22" spans="1:9" ht="18.75" customHeight="1" x14ac:dyDescent="0.15">
      <c r="A22" s="103"/>
      <c r="B22" s="52"/>
      <c r="C22" s="56"/>
      <c r="D22" s="54" t="s">
        <v>334</v>
      </c>
      <c r="E22" s="34"/>
      <c r="F22" s="10" t="s">
        <v>335</v>
      </c>
      <c r="G22" s="119">
        <f>'MPS(input)_966RT(2)'!E15</f>
        <v>0.84</v>
      </c>
      <c r="H22" s="120" t="s">
        <v>336</v>
      </c>
      <c r="I22" s="104" t="s">
        <v>337</v>
      </c>
    </row>
    <row r="23" spans="1:9" ht="18.75" customHeight="1" x14ac:dyDescent="0.15">
      <c r="A23" s="103"/>
      <c r="B23" s="52"/>
      <c r="C23" s="56"/>
      <c r="D23" s="54" t="s">
        <v>338</v>
      </c>
      <c r="E23" s="34"/>
      <c r="F23" s="10" t="s">
        <v>339</v>
      </c>
      <c r="G23" s="121">
        <f>'MPS(input)_966RT(2)'!$E$16</f>
        <v>0.8</v>
      </c>
      <c r="H23" s="120" t="s">
        <v>340</v>
      </c>
      <c r="I23" s="104" t="s">
        <v>341</v>
      </c>
    </row>
    <row r="24" spans="1:9" ht="39" customHeight="1" x14ac:dyDescent="0.15">
      <c r="A24" s="103"/>
      <c r="B24" s="52"/>
      <c r="C24" s="56"/>
      <c r="D24" s="163" t="s">
        <v>342</v>
      </c>
      <c r="E24" s="164"/>
      <c r="F24" s="19" t="s">
        <v>124</v>
      </c>
      <c r="G24" s="13">
        <f>'MPS(input)_966RT(2)'!$E$9/('MPS(input)_966RT(2)'!$E$9+'MPS(input)_966RT(2)'!$E$10*'MPS(input)_966RT(2)'!$E$22/1000)</f>
        <v>1</v>
      </c>
      <c r="H24" s="10" t="s">
        <v>343</v>
      </c>
      <c r="I24" s="104" t="s">
        <v>343</v>
      </c>
    </row>
    <row r="25" spans="1:9" ht="39" customHeight="1" x14ac:dyDescent="0.15">
      <c r="A25" s="103"/>
      <c r="B25" s="52"/>
      <c r="C25" s="56"/>
      <c r="D25" s="163" t="s">
        <v>344</v>
      </c>
      <c r="E25" s="164"/>
      <c r="F25" s="19" t="s">
        <v>124</v>
      </c>
      <c r="G25" s="13">
        <f>1-G24</f>
        <v>0</v>
      </c>
      <c r="H25" s="10" t="s">
        <v>345</v>
      </c>
      <c r="I25" s="104" t="s">
        <v>345</v>
      </c>
    </row>
    <row r="26" spans="1:9" ht="18.75" customHeight="1" x14ac:dyDescent="0.15">
      <c r="A26" s="86"/>
      <c r="B26" s="87"/>
      <c r="C26" s="88"/>
      <c r="D26" s="89" t="s">
        <v>346</v>
      </c>
      <c r="E26" s="90"/>
      <c r="F26" s="91" t="s">
        <v>347</v>
      </c>
      <c r="G26" s="124">
        <f>'MPS(input)_966RT(2)'!E8</f>
        <v>2566.8552</v>
      </c>
      <c r="H26" s="125" t="s">
        <v>348</v>
      </c>
      <c r="I26" s="92" t="s">
        <v>349</v>
      </c>
    </row>
    <row r="27" spans="1:9" x14ac:dyDescent="0.15">
      <c r="A27" s="71"/>
      <c r="B27" s="71"/>
      <c r="C27" s="71"/>
      <c r="D27" s="71"/>
      <c r="E27" s="71"/>
      <c r="F27" s="7"/>
      <c r="G27" s="6"/>
      <c r="H27" s="6"/>
      <c r="I27" s="3"/>
    </row>
    <row r="28" spans="1:9" ht="21.75" customHeight="1" x14ac:dyDescent="0.15">
      <c r="E28" s="71" t="s">
        <v>350</v>
      </c>
      <c r="F28" s="72"/>
    </row>
    <row r="29" spans="1:9" ht="21.75" customHeight="1" x14ac:dyDescent="0.15">
      <c r="E29" s="150" t="s">
        <v>351</v>
      </c>
      <c r="F29" s="111">
        <v>4.92</v>
      </c>
      <c r="G29" s="112" t="s">
        <v>352</v>
      </c>
    </row>
    <row r="30" spans="1:9" ht="21.75" customHeight="1" x14ac:dyDescent="0.15">
      <c r="E30" s="150" t="s">
        <v>353</v>
      </c>
      <c r="F30" s="113">
        <v>5.33</v>
      </c>
      <c r="G30" s="112" t="s">
        <v>352</v>
      </c>
      <c r="H30" s="71"/>
    </row>
    <row r="31" spans="1:9" ht="21.75" customHeight="1" x14ac:dyDescent="0.15">
      <c r="E31" s="150" t="s">
        <v>354</v>
      </c>
      <c r="F31" s="111">
        <v>5.59</v>
      </c>
      <c r="G31" s="112" t="s">
        <v>352</v>
      </c>
      <c r="H31" s="71"/>
    </row>
    <row r="32" spans="1:9" ht="21.75" customHeight="1" x14ac:dyDescent="0.15">
      <c r="E32" s="150" t="s">
        <v>355</v>
      </c>
      <c r="F32" s="111">
        <v>5.85</v>
      </c>
      <c r="G32" s="112" t="s">
        <v>352</v>
      </c>
      <c r="H32" s="71"/>
    </row>
    <row r="33" spans="5:8" s="73" customFormat="1" ht="21.75" customHeight="1" x14ac:dyDescent="0.15">
      <c r="E33" s="150" t="s">
        <v>356</v>
      </c>
      <c r="F33" s="111">
        <v>5.94</v>
      </c>
      <c r="G33" s="112" t="s">
        <v>352</v>
      </c>
      <c r="H33" s="71"/>
    </row>
    <row r="34" spans="5:8" s="73" customFormat="1" ht="21.75" customHeight="1" x14ac:dyDescent="0.15">
      <c r="E34" s="71"/>
      <c r="F34" s="17"/>
      <c r="G34" s="3"/>
      <c r="H34" s="71"/>
    </row>
    <row r="35" spans="5:8" s="73" customFormat="1" ht="21.75" customHeight="1" x14ac:dyDescent="0.15">
      <c r="E35" s="110" t="s">
        <v>357</v>
      </c>
      <c r="F35" s="113">
        <v>1.5</v>
      </c>
      <c r="G35" s="114" t="s">
        <v>358</v>
      </c>
      <c r="H35" s="71"/>
    </row>
    <row r="36" spans="5:8" s="73" customFormat="1" ht="21.75" customHeight="1" x14ac:dyDescent="0.15">
      <c r="E36" s="110" t="s">
        <v>360</v>
      </c>
      <c r="F36" s="113">
        <v>1.5</v>
      </c>
      <c r="G36" s="114" t="s">
        <v>358</v>
      </c>
      <c r="H36" s="71"/>
    </row>
    <row r="37" spans="5:8" s="73" customFormat="1" x14ac:dyDescent="0.15">
      <c r="E37" s="71"/>
      <c r="F37" s="71"/>
      <c r="G37" s="71"/>
      <c r="H37" s="71"/>
    </row>
  </sheetData>
  <sheetProtection algorithmName="SHA-512" hashValue="zasYtLCdAuwiPEmAo4mNHw4UZTTqd1Qr2beJpo4gsdKUOb2Y7zzegVE6POK8vTNSZBwFEp659pBalUTMx8lPhQ==" saltValue="ZTgEfcVdP2xxGjXO+pFVJw==" spinCount="100000"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'MPS(input)_966RT(2)'!K1</f>
        <v>Monitoring Spreadsheet: JCM_ID_AM002_ver02.0</v>
      </c>
    </row>
    <row r="2" spans="1:3" ht="18" customHeight="1" x14ac:dyDescent="0.15">
      <c r="C2" s="74" t="str">
        <f>'MPS(input)_966RT(2)'!K2</f>
        <v>Reference Number: ID009</v>
      </c>
    </row>
    <row r="3" spans="1:3" ht="24" customHeight="1" x14ac:dyDescent="0.15">
      <c r="A3" s="171" t="s">
        <v>361</v>
      </c>
      <c r="B3" s="171"/>
      <c r="C3" s="171"/>
    </row>
    <row r="5" spans="1:3" ht="21" customHeight="1" x14ac:dyDescent="0.15">
      <c r="B5" s="147" t="s">
        <v>100</v>
      </c>
      <c r="C5" s="147" t="s">
        <v>362</v>
      </c>
    </row>
    <row r="6" spans="1:3" ht="54" customHeight="1" x14ac:dyDescent="0.15">
      <c r="B6" s="79" t="s">
        <v>363</v>
      </c>
      <c r="C6" s="79" t="s">
        <v>364</v>
      </c>
    </row>
    <row r="7" spans="1:3" ht="54" customHeight="1" x14ac:dyDescent="0.15">
      <c r="B7" s="79" t="s">
        <v>365</v>
      </c>
      <c r="C7" s="79" t="s">
        <v>366</v>
      </c>
    </row>
    <row r="8" spans="1:3" ht="58.5" customHeight="1" x14ac:dyDescent="0.15">
      <c r="B8" s="79" t="s">
        <v>367</v>
      </c>
      <c r="C8" s="79" t="s">
        <v>368</v>
      </c>
    </row>
    <row r="9" spans="1:3" ht="54" customHeight="1" x14ac:dyDescent="0.15">
      <c r="B9" s="79" t="s">
        <v>369</v>
      </c>
      <c r="C9" s="79" t="s">
        <v>124</v>
      </c>
    </row>
    <row r="10" spans="1:3" ht="54" customHeight="1" x14ac:dyDescent="0.15">
      <c r="B10" s="79" t="s">
        <v>369</v>
      </c>
      <c r="C10" s="79" t="s">
        <v>124</v>
      </c>
    </row>
    <row r="11" spans="1:3" ht="54" customHeight="1" x14ac:dyDescent="0.15">
      <c r="B11" s="79" t="s">
        <v>369</v>
      </c>
      <c r="C11" s="79" t="s">
        <v>124</v>
      </c>
    </row>
    <row r="12" spans="1:3" ht="54" customHeight="1" x14ac:dyDescent="0.15">
      <c r="B12" s="79" t="s">
        <v>369</v>
      </c>
      <c r="C12" s="79" t="s">
        <v>124</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80" zoomScaleNormal="60" zoomScaleSheetLayoutView="8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'MPS(input)_966RT(2)'!K1</f>
        <v>Monitoring Spreadsheet: JCM_ID_AM002_ver02.0</v>
      </c>
    </row>
    <row r="2" spans="1:12" ht="18" customHeight="1" x14ac:dyDescent="0.15">
      <c r="L2" s="74" t="str">
        <f>'MPS(input)_966RT(2)'!K2</f>
        <v>Reference Number: ID009</v>
      </c>
    </row>
    <row r="3" spans="1:12" ht="27.75" customHeight="1" x14ac:dyDescent="0.15">
      <c r="A3" s="80" t="s">
        <v>370</v>
      </c>
      <c r="B3" s="29"/>
      <c r="C3" s="29"/>
      <c r="D3" s="29"/>
      <c r="E3" s="29"/>
      <c r="F3" s="29"/>
      <c r="G3" s="29"/>
      <c r="H3" s="29"/>
      <c r="I3" s="29"/>
      <c r="J3" s="29"/>
      <c r="K3" s="30"/>
      <c r="L3" s="30"/>
    </row>
    <row r="4" spans="1:12" ht="14.25" customHeight="1" x14ac:dyDescent="0.15"/>
    <row r="5" spans="1:12" ht="15" customHeight="1" x14ac:dyDescent="0.15">
      <c r="A5" s="31" t="s">
        <v>371</v>
      </c>
      <c r="B5" s="31"/>
    </row>
    <row r="6" spans="1:12" ht="15" customHeight="1" x14ac:dyDescent="0.15">
      <c r="A6" s="31"/>
      <c r="B6" s="139" t="s">
        <v>34</v>
      </c>
      <c r="C6" s="139" t="s">
        <v>372</v>
      </c>
      <c r="D6" s="148" t="s">
        <v>373</v>
      </c>
      <c r="E6" s="147" t="s">
        <v>374</v>
      </c>
      <c r="F6" s="147" t="s">
        <v>375</v>
      </c>
      <c r="G6" s="147" t="s">
        <v>376</v>
      </c>
      <c r="H6" s="147" t="s">
        <v>377</v>
      </c>
      <c r="I6" s="147" t="s">
        <v>378</v>
      </c>
      <c r="J6" s="147" t="s">
        <v>379</v>
      </c>
      <c r="K6" s="147" t="s">
        <v>380</v>
      </c>
      <c r="L6" s="147" t="s">
        <v>381</v>
      </c>
    </row>
    <row r="7" spans="1:12" s="32" customFormat="1" ht="30" customHeight="1" x14ac:dyDescent="0.15">
      <c r="B7" s="139" t="s">
        <v>382</v>
      </c>
      <c r="C7" s="139" t="s">
        <v>44</v>
      </c>
      <c r="D7" s="148" t="s">
        <v>45</v>
      </c>
      <c r="E7" s="147" t="s">
        <v>46</v>
      </c>
      <c r="F7" s="147" t="s">
        <v>383</v>
      </c>
      <c r="G7" s="147" t="s">
        <v>48</v>
      </c>
      <c r="H7" s="147" t="s">
        <v>49</v>
      </c>
      <c r="I7" s="147" t="s">
        <v>50</v>
      </c>
      <c r="J7" s="147" t="s">
        <v>51</v>
      </c>
      <c r="K7" s="147" t="s">
        <v>52</v>
      </c>
      <c r="L7" s="147" t="s">
        <v>53</v>
      </c>
    </row>
    <row r="8" spans="1:12" ht="243.75" customHeight="1" x14ac:dyDescent="0.15">
      <c r="B8" s="140"/>
      <c r="C8" s="141" t="s">
        <v>54</v>
      </c>
      <c r="D8" s="149" t="s">
        <v>384</v>
      </c>
      <c r="E8" s="146" t="s">
        <v>385</v>
      </c>
      <c r="F8" s="128"/>
      <c r="G8" s="83" t="s">
        <v>386</v>
      </c>
      <c r="H8" s="129" t="s">
        <v>387</v>
      </c>
      <c r="I8" s="129" t="s">
        <v>388</v>
      </c>
      <c r="J8" s="130" t="s">
        <v>389</v>
      </c>
      <c r="K8" s="130" t="s">
        <v>390</v>
      </c>
      <c r="L8" s="130"/>
    </row>
    <row r="9" spans="1:12" ht="308.25" customHeight="1" x14ac:dyDescent="0.15">
      <c r="B9" s="140"/>
      <c r="C9" s="141" t="s">
        <v>55</v>
      </c>
      <c r="D9" s="149" t="s">
        <v>391</v>
      </c>
      <c r="E9" s="146" t="s">
        <v>392</v>
      </c>
      <c r="F9" s="128"/>
      <c r="G9" s="83" t="s">
        <v>386</v>
      </c>
      <c r="H9" s="129" t="s">
        <v>387</v>
      </c>
      <c r="I9" s="129" t="s">
        <v>393</v>
      </c>
      <c r="J9" s="130" t="s">
        <v>394</v>
      </c>
      <c r="K9" s="130" t="s">
        <v>395</v>
      </c>
      <c r="L9" s="130"/>
    </row>
    <row r="10" spans="1:12" ht="80.25" customHeight="1" x14ac:dyDescent="0.15">
      <c r="B10" s="140"/>
      <c r="C10" s="141" t="s">
        <v>56</v>
      </c>
      <c r="D10" s="149" t="s">
        <v>396</v>
      </c>
      <c r="E10" s="146" t="s">
        <v>397</v>
      </c>
      <c r="F10" s="128"/>
      <c r="G10" s="83" t="s">
        <v>398</v>
      </c>
      <c r="H10" s="129" t="s">
        <v>387</v>
      </c>
      <c r="I10" s="129" t="s">
        <v>388</v>
      </c>
      <c r="J10" s="130" t="s">
        <v>399</v>
      </c>
      <c r="K10" s="130" t="s">
        <v>390</v>
      </c>
      <c r="L10" s="130"/>
    </row>
    <row r="11" spans="1:12" ht="8.25" customHeight="1" x14ac:dyDescent="0.15"/>
    <row r="12" spans="1:12" ht="20.100000000000001" customHeight="1" x14ac:dyDescent="0.15">
      <c r="A12" s="31" t="s">
        <v>400</v>
      </c>
    </row>
    <row r="13" spans="1:12" ht="20.100000000000001" customHeight="1" x14ac:dyDescent="0.15">
      <c r="B13" s="161" t="s">
        <v>34</v>
      </c>
      <c r="C13" s="161"/>
      <c r="D13" s="161" t="s">
        <v>35</v>
      </c>
      <c r="E13" s="161"/>
      <c r="F13" s="147" t="s">
        <v>36</v>
      </c>
      <c r="G13" s="147" t="s">
        <v>37</v>
      </c>
      <c r="H13" s="174" t="s">
        <v>38</v>
      </c>
      <c r="I13" s="181"/>
      <c r="J13" s="175"/>
      <c r="K13" s="174" t="s">
        <v>39</v>
      </c>
      <c r="L13" s="175"/>
    </row>
    <row r="14" spans="1:12" ht="39" customHeight="1" x14ac:dyDescent="0.15">
      <c r="B14" s="161" t="s">
        <v>45</v>
      </c>
      <c r="C14" s="161"/>
      <c r="D14" s="161" t="s">
        <v>46</v>
      </c>
      <c r="E14" s="161"/>
      <c r="F14" s="147" t="s">
        <v>47</v>
      </c>
      <c r="G14" s="147" t="s">
        <v>48</v>
      </c>
      <c r="H14" s="174" t="s">
        <v>50</v>
      </c>
      <c r="I14" s="181"/>
      <c r="J14" s="175"/>
      <c r="K14" s="174" t="s">
        <v>53</v>
      </c>
      <c r="L14" s="175"/>
    </row>
    <row r="15" spans="1:12" ht="81" customHeight="1" x14ac:dyDescent="0.15">
      <c r="B15" s="185" t="s">
        <v>401</v>
      </c>
      <c r="C15" s="186"/>
      <c r="D15" s="189" t="s">
        <v>402</v>
      </c>
      <c r="E15" s="190"/>
      <c r="F15" s="134">
        <f>'MPS(input)_966RT(2)'!E15</f>
        <v>0.84</v>
      </c>
      <c r="G15" s="83" t="s">
        <v>403</v>
      </c>
      <c r="H15" s="182" t="str">
        <f>'MPS(input)_966RT(2)'!G15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83"/>
      <c r="J15" s="184"/>
      <c r="K15" s="176" t="str">
        <f>IF('MPS(input)_966RT(2)'!J15&gt;0,'MPS(input)_966RT(2)'!J15,"")</f>
        <v/>
      </c>
      <c r="L15" s="177"/>
    </row>
    <row r="16" spans="1:12" ht="63" customHeight="1" x14ac:dyDescent="0.15">
      <c r="B16" s="187" t="s">
        <v>404</v>
      </c>
      <c r="C16" s="188"/>
      <c r="D16" s="178" t="s">
        <v>405</v>
      </c>
      <c r="E16" s="180"/>
      <c r="F16" s="135">
        <f>'MPS(input)_966RT(2)'!E16</f>
        <v>0.8</v>
      </c>
      <c r="G16" s="83" t="s">
        <v>406</v>
      </c>
      <c r="H16" s="178" t="str">
        <f>'MPS(input)_966RT(2)'!G16</f>
        <v>CDM approved small scale methodology: AMS-I.A</v>
      </c>
      <c r="I16" s="179"/>
      <c r="J16" s="180"/>
      <c r="K16" s="172" t="str">
        <f>IF('MPS(input)_966RT(2)'!J16&gt;0,'MPS(input)_966RT(2)'!J16,"")</f>
        <v/>
      </c>
      <c r="L16" s="173"/>
    </row>
    <row r="17" spans="1:12" ht="64.5" customHeight="1" x14ac:dyDescent="0.15">
      <c r="B17" s="187" t="s">
        <v>407</v>
      </c>
      <c r="C17" s="188"/>
      <c r="D17" s="178" t="s">
        <v>408</v>
      </c>
      <c r="E17" s="180"/>
      <c r="F17" s="136">
        <f>'MPS(input)_966RT(2)'!E17</f>
        <v>36.89</v>
      </c>
      <c r="G17" s="84" t="s">
        <v>409</v>
      </c>
      <c r="H17" s="178" t="str">
        <f>'MPS(input)_966RT(2)'!G17</f>
        <v>Specifications of project chiller i prepared for the quotation or factory acceptance test data by manufacturer</v>
      </c>
      <c r="I17" s="179"/>
      <c r="J17" s="180"/>
      <c r="K17" s="172" t="str">
        <f>IF('MPS(input)_966RT(2)'!J17&gt;0,'MPS(input)_966RT(2)'!J17,"")</f>
        <v/>
      </c>
      <c r="L17" s="173"/>
    </row>
    <row r="18" spans="1:12" ht="64.5" customHeight="1" x14ac:dyDescent="0.15">
      <c r="B18" s="187" t="s">
        <v>410</v>
      </c>
      <c r="C18" s="188"/>
      <c r="D18" s="178" t="s">
        <v>411</v>
      </c>
      <c r="E18" s="180"/>
      <c r="F18" s="136">
        <f>'MPS(input)_966RT(2)'!E18</f>
        <v>6.07</v>
      </c>
      <c r="G18" s="84" t="s">
        <v>409</v>
      </c>
      <c r="H18" s="178" t="str">
        <f>'MPS(input)_966RT(2)'!G18</f>
        <v>Specifications of project chiller i prepared for the quotation or factory acceptance test data by manufacturer</v>
      </c>
      <c r="I18" s="179"/>
      <c r="J18" s="180"/>
      <c r="K18" s="172" t="str">
        <f>IF('MPS(input)_966RT(2)'!J18&gt;0,'MPS(input)_966RT(2)'!J18,"")</f>
        <v/>
      </c>
      <c r="L18" s="173"/>
    </row>
    <row r="19" spans="1:12" ht="63" customHeight="1" x14ac:dyDescent="0.15">
      <c r="B19" s="187" t="s">
        <v>412</v>
      </c>
      <c r="C19" s="188"/>
      <c r="D19" s="178" t="s">
        <v>413</v>
      </c>
      <c r="E19" s="180"/>
      <c r="F19" s="81">
        <f>'MPS(input)_966RT(2)'!E19</f>
        <v>5.94</v>
      </c>
      <c r="G19" s="85" t="s">
        <v>414</v>
      </c>
      <c r="H19" s="178" t="str">
        <f>'MPS(input)_966RT(2)'!G19</f>
        <v>Selected from the default values set in the methodology</v>
      </c>
      <c r="I19" s="179"/>
      <c r="J19" s="180"/>
      <c r="K19" s="172" t="str">
        <f>IF('MPS(input)_966RT(2)'!J19&gt;0,'MPS(input)_966RT(2)'!J19,"")</f>
        <v/>
      </c>
      <c r="L19" s="173"/>
    </row>
    <row r="20" spans="1:12" ht="48" customHeight="1" x14ac:dyDescent="0.15">
      <c r="B20" s="187" t="s">
        <v>415</v>
      </c>
      <c r="C20" s="188"/>
      <c r="D20" s="178" t="s">
        <v>416</v>
      </c>
      <c r="E20" s="180"/>
      <c r="F20" s="81">
        <f>'MPS(input)_966RT(2)'!E20</f>
        <v>5.99</v>
      </c>
      <c r="G20" s="85" t="s">
        <v>417</v>
      </c>
      <c r="H20" s="178" t="str">
        <f>'MPS(input)_966RT(2)'!G20</f>
        <v>Specifications of project chiller i prepared for the quotation or factory acceptance test data by manufacturer</v>
      </c>
      <c r="I20" s="179"/>
      <c r="J20" s="180"/>
      <c r="K20" s="172" t="str">
        <f>IF('MPS(input)_966RT(2)'!J20&gt;0,'MPS(input)_966RT(2)'!J20,"")</f>
        <v/>
      </c>
      <c r="L20" s="173"/>
    </row>
    <row r="21" spans="1:12" ht="63" customHeight="1" x14ac:dyDescent="0.15">
      <c r="B21" s="187" t="s">
        <v>418</v>
      </c>
      <c r="C21" s="188"/>
      <c r="D21" s="178" t="s">
        <v>419</v>
      </c>
      <c r="E21" s="180"/>
      <c r="F21" s="81">
        <f>'MPS(input)_966RT(2)'!E21</f>
        <v>6.1388424242424247</v>
      </c>
      <c r="G21" s="85" t="s">
        <v>417</v>
      </c>
      <c r="H21" s="178" t="s">
        <v>420</v>
      </c>
      <c r="I21" s="179"/>
      <c r="J21" s="180"/>
      <c r="K21" s="172" t="str">
        <f>IF('MPS(input)_966RT(2)'!J21&gt;0,'MPS(input)_966RT(2)'!J21,"")</f>
        <v/>
      </c>
      <c r="L21" s="173"/>
    </row>
    <row r="22" spans="1:12" ht="27" customHeight="1" x14ac:dyDescent="0.15">
      <c r="B22" s="187" t="s">
        <v>421</v>
      </c>
      <c r="C22" s="188"/>
      <c r="D22" s="178" t="s">
        <v>422</v>
      </c>
      <c r="E22" s="180"/>
      <c r="F22" s="82">
        <f>'MPS(input)_966RT(2)'!E22</f>
        <v>13920</v>
      </c>
      <c r="G22" s="83" t="s">
        <v>423</v>
      </c>
      <c r="H22" s="178" t="str">
        <f>'MPS(input)_966RT(2)'!G22</f>
        <v>Specification of generator for captive electricity</v>
      </c>
      <c r="I22" s="179"/>
      <c r="J22" s="180"/>
      <c r="K22" s="172" t="str">
        <f>IF('MPS(input)_966RT(2)'!J22&gt;0,'MPS(input)_966RT(2)'!J22,"")</f>
        <v/>
      </c>
      <c r="L22" s="173"/>
    </row>
    <row r="23" spans="1:12" ht="6.75" customHeight="1" x14ac:dyDescent="0.15"/>
    <row r="24" spans="1:12" ht="18.75" customHeight="1" x14ac:dyDescent="0.15">
      <c r="A24" s="33" t="s">
        <v>424</v>
      </c>
      <c r="B24" s="33"/>
    </row>
    <row r="25" spans="1:12" ht="17.25" thickBot="1" x14ac:dyDescent="0.2">
      <c r="B25" s="196" t="s">
        <v>425</v>
      </c>
      <c r="C25" s="197"/>
      <c r="D25" s="160" t="s">
        <v>98</v>
      </c>
      <c r="E25" s="160"/>
      <c r="F25" s="76" t="s">
        <v>48</v>
      </c>
    </row>
    <row r="26" spans="1:12" ht="19.5" thickBot="1" x14ac:dyDescent="0.2">
      <c r="B26" s="198"/>
      <c r="C26" s="199"/>
      <c r="D26" s="194" t="e">
        <f>ROUNDDOWN('MRS(calc_process)_966RT(2)'!G6,0)</f>
        <v>#DIV/0!</v>
      </c>
      <c r="E26" s="195"/>
      <c r="F26" s="34" t="s">
        <v>426</v>
      </c>
    </row>
    <row r="27" spans="1:12" ht="20.100000000000001" customHeight="1" x14ac:dyDescent="0.15">
      <c r="B27" s="35"/>
      <c r="C27" s="35"/>
      <c r="F27" s="36"/>
      <c r="G27" s="36"/>
    </row>
    <row r="28" spans="1:12" ht="15" customHeight="1" x14ac:dyDescent="0.15">
      <c r="A28" s="31" t="s">
        <v>427</v>
      </c>
    </row>
    <row r="29" spans="1:12" ht="15" customHeight="1" x14ac:dyDescent="0.15">
      <c r="B29" s="15" t="s">
        <v>428</v>
      </c>
      <c r="C29" s="191" t="s">
        <v>429</v>
      </c>
      <c r="D29" s="192"/>
      <c r="E29" s="192"/>
      <c r="F29" s="192"/>
      <c r="G29" s="192"/>
      <c r="H29" s="192"/>
      <c r="I29" s="192"/>
      <c r="J29" s="193"/>
    </row>
    <row r="30" spans="1:12" ht="15" customHeight="1" x14ac:dyDescent="0.15">
      <c r="B30" s="15" t="s">
        <v>430</v>
      </c>
      <c r="C30" s="191" t="s">
        <v>431</v>
      </c>
      <c r="D30" s="192"/>
      <c r="E30" s="192"/>
      <c r="F30" s="192"/>
      <c r="G30" s="192"/>
      <c r="H30" s="192"/>
      <c r="I30" s="192"/>
      <c r="J30" s="193"/>
    </row>
    <row r="31" spans="1:12" ht="15" customHeight="1" x14ac:dyDescent="0.15">
      <c r="B31" s="15" t="s">
        <v>432</v>
      </c>
      <c r="C31" s="191" t="s">
        <v>433</v>
      </c>
      <c r="D31" s="192"/>
      <c r="E31" s="192"/>
      <c r="F31" s="192"/>
      <c r="G31" s="192"/>
      <c r="H31" s="192"/>
      <c r="I31" s="192"/>
      <c r="J31" s="193"/>
    </row>
  </sheetData>
  <sheetProtection algorithmName="SHA-512" hashValue="H/rzPjrvtjCAo3CW9ZpzG3tdwVuNjs5rqHQ+PzGkxlnDNzE8kebpfk0TM6VZ/F/6CaLDWFu4o2zUoTfMeS2jWg==" saltValue="zlb7iBg1v6aGgXhJB2PtqA==" spinCount="100000" sheet="1" objects="1" scenarios="1" formatCells="0" formatRows="0"/>
  <mergeCells count="47">
    <mergeCell ref="B13:C13"/>
    <mergeCell ref="D13:E13"/>
    <mergeCell ref="H13:J13"/>
    <mergeCell ref="K13:L13"/>
    <mergeCell ref="B14:C14"/>
    <mergeCell ref="D14:E14"/>
    <mergeCell ref="H14:J14"/>
    <mergeCell ref="K14:L14"/>
    <mergeCell ref="B15:C15"/>
    <mergeCell ref="D15:E15"/>
    <mergeCell ref="H15:J15"/>
    <mergeCell ref="K15:L1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C31:J31"/>
    <mergeCell ref="B25:C25"/>
    <mergeCell ref="D25:E25"/>
    <mergeCell ref="B26:C26"/>
    <mergeCell ref="D26:E26"/>
    <mergeCell ref="C29:J29"/>
    <mergeCell ref="C30:J30"/>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'MPS(input)_966RT(2)'!K1</f>
        <v>Monitoring Spreadsheet: JCM_ID_AM002_ver02.0</v>
      </c>
    </row>
    <row r="2" spans="1:11" ht="18" customHeight="1" x14ac:dyDescent="0.15">
      <c r="I2" s="74" t="str">
        <f>'MPS(input)_966RT(2)'!K2</f>
        <v>Reference Number: ID009</v>
      </c>
    </row>
    <row r="3" spans="1:11" ht="27.75" customHeight="1" x14ac:dyDescent="0.15">
      <c r="A3" s="162" t="s">
        <v>434</v>
      </c>
      <c r="B3" s="162"/>
      <c r="C3" s="162"/>
      <c r="D3" s="162"/>
      <c r="E3" s="162"/>
      <c r="F3" s="162"/>
      <c r="G3" s="162"/>
      <c r="H3" s="162"/>
      <c r="I3" s="162"/>
    </row>
    <row r="4" spans="1:11" ht="11.25" customHeight="1" x14ac:dyDescent="0.15"/>
    <row r="5" spans="1:11" ht="18.75" customHeight="1" thickBot="1" x14ac:dyDescent="0.2">
      <c r="A5" s="93" t="s">
        <v>435</v>
      </c>
      <c r="B5" s="94"/>
      <c r="C5" s="94"/>
      <c r="D5" s="94"/>
      <c r="E5" s="95"/>
      <c r="F5" s="96" t="s">
        <v>436</v>
      </c>
      <c r="G5" s="97" t="s">
        <v>437</v>
      </c>
      <c r="H5" s="97" t="s">
        <v>438</v>
      </c>
      <c r="I5" s="98" t="s">
        <v>1</v>
      </c>
    </row>
    <row r="6" spans="1:11" ht="18.75" customHeight="1" thickBot="1" x14ac:dyDescent="0.2">
      <c r="A6" s="99"/>
      <c r="B6" s="43" t="s">
        <v>439</v>
      </c>
      <c r="C6" s="43"/>
      <c r="D6" s="44"/>
      <c r="E6" s="45"/>
      <c r="F6" s="12" t="s">
        <v>440</v>
      </c>
      <c r="G6" s="116" t="e">
        <f>G10-G20</f>
        <v>#DIV/0!</v>
      </c>
      <c r="H6" s="9" t="s">
        <v>441</v>
      </c>
      <c r="I6" s="100" t="s">
        <v>442</v>
      </c>
    </row>
    <row r="7" spans="1:11" ht="18.75" customHeight="1" x14ac:dyDescent="0.15">
      <c r="A7" s="101" t="s">
        <v>443</v>
      </c>
      <c r="B7" s="57"/>
      <c r="C7" s="58"/>
      <c r="D7" s="59"/>
      <c r="E7" s="60"/>
      <c r="F7" s="61"/>
      <c r="G7" s="62"/>
      <c r="H7" s="61"/>
      <c r="I7" s="102"/>
      <c r="J7" s="77"/>
      <c r="K7" s="77"/>
    </row>
    <row r="8" spans="1:11" ht="33" customHeight="1" x14ac:dyDescent="0.15">
      <c r="A8" s="103"/>
      <c r="B8" s="168" t="s">
        <v>444</v>
      </c>
      <c r="C8" s="169"/>
      <c r="D8" s="169"/>
      <c r="E8" s="170"/>
      <c r="F8" s="10" t="s">
        <v>124</v>
      </c>
      <c r="G8" s="122">
        <f>'MPS(input)_966RT(2)'!E19</f>
        <v>5.94</v>
      </c>
      <c r="H8" s="123" t="s">
        <v>445</v>
      </c>
      <c r="I8" s="104" t="s">
        <v>446</v>
      </c>
    </row>
    <row r="9" spans="1:11" ht="18.75" customHeight="1" thickBot="1" x14ac:dyDescent="0.2">
      <c r="A9" s="101" t="s">
        <v>447</v>
      </c>
      <c r="B9" s="63"/>
      <c r="C9" s="69"/>
      <c r="D9" s="64"/>
      <c r="E9" s="64"/>
      <c r="F9" s="64"/>
      <c r="G9" s="65"/>
      <c r="H9" s="64"/>
      <c r="I9" s="105"/>
    </row>
    <row r="10" spans="1:11" ht="19.5" customHeight="1" thickBot="1" x14ac:dyDescent="0.2">
      <c r="A10" s="106"/>
      <c r="B10" s="46" t="s">
        <v>448</v>
      </c>
      <c r="C10" s="47"/>
      <c r="D10" s="48"/>
      <c r="E10" s="48"/>
      <c r="F10" s="115" t="s">
        <v>124</v>
      </c>
      <c r="G10" s="117" t="e">
        <f>(G16*G14*(G18/G17)*G12)+(G16*G15*(G18/G17)*G13)</f>
        <v>#DIV/0!</v>
      </c>
      <c r="H10" s="9" t="s">
        <v>441</v>
      </c>
      <c r="I10" s="107" t="s">
        <v>449</v>
      </c>
    </row>
    <row r="11" spans="1:11" ht="18.75" customHeight="1" x14ac:dyDescent="0.15">
      <c r="A11" s="106"/>
      <c r="B11" s="49"/>
      <c r="C11" s="53" t="s">
        <v>450</v>
      </c>
      <c r="D11" s="54"/>
      <c r="E11" s="27"/>
      <c r="F11" s="11" t="s">
        <v>124</v>
      </c>
      <c r="G11" s="22"/>
      <c r="H11" s="18"/>
      <c r="I11" s="104"/>
    </row>
    <row r="12" spans="1:11" ht="18.75" customHeight="1" x14ac:dyDescent="0.15">
      <c r="A12" s="106"/>
      <c r="B12" s="49"/>
      <c r="C12" s="165"/>
      <c r="D12" s="54" t="s">
        <v>451</v>
      </c>
      <c r="E12" s="34"/>
      <c r="F12" s="10" t="s">
        <v>452</v>
      </c>
      <c r="G12" s="119">
        <f>'MRS(input)_966RT(2)'!F15</f>
        <v>0.84</v>
      </c>
      <c r="H12" s="120" t="s">
        <v>453</v>
      </c>
      <c r="I12" s="104" t="s">
        <v>454</v>
      </c>
    </row>
    <row r="13" spans="1:11" ht="18.75" customHeight="1" x14ac:dyDescent="0.15">
      <c r="A13" s="106"/>
      <c r="B13" s="49"/>
      <c r="C13" s="165"/>
      <c r="D13" s="54" t="s">
        <v>455</v>
      </c>
      <c r="E13" s="34"/>
      <c r="F13" s="10" t="s">
        <v>452</v>
      </c>
      <c r="G13" s="121">
        <f>'MRS(input)_966RT(2)'!F16</f>
        <v>0.8</v>
      </c>
      <c r="H13" s="120" t="s">
        <v>456</v>
      </c>
      <c r="I13" s="104" t="s">
        <v>457</v>
      </c>
    </row>
    <row r="14" spans="1:11" ht="39" customHeight="1" x14ac:dyDescent="0.15">
      <c r="A14" s="106"/>
      <c r="B14" s="49"/>
      <c r="C14" s="165"/>
      <c r="D14" s="163" t="s">
        <v>458</v>
      </c>
      <c r="E14" s="164"/>
      <c r="F14" s="19" t="s">
        <v>124</v>
      </c>
      <c r="G14" s="13" t="e">
        <f>'MRS(input)_966RT(2)'!F$9/('MRS(input)_966RT(2)'!F$9+'MRS(input)_966RT(2)'!F$10*'MRS(input)_966RT(2)'!F$22/1000)</f>
        <v>#DIV/0!</v>
      </c>
      <c r="H14" s="10" t="s">
        <v>459</v>
      </c>
      <c r="I14" s="104" t="s">
        <v>459</v>
      </c>
    </row>
    <row r="15" spans="1:11" ht="39" customHeight="1" x14ac:dyDescent="0.15">
      <c r="A15" s="106"/>
      <c r="B15" s="49"/>
      <c r="C15" s="165"/>
      <c r="D15" s="163" t="s">
        <v>460</v>
      </c>
      <c r="E15" s="164"/>
      <c r="F15" s="19" t="s">
        <v>124</v>
      </c>
      <c r="G15" s="13" t="e">
        <f>1-G14</f>
        <v>#DIV/0!</v>
      </c>
      <c r="H15" s="10" t="s">
        <v>461</v>
      </c>
      <c r="I15" s="104" t="s">
        <v>461</v>
      </c>
    </row>
    <row r="16" spans="1:11" ht="18.75" customHeight="1" x14ac:dyDescent="0.15">
      <c r="A16" s="106"/>
      <c r="B16" s="49"/>
      <c r="C16" s="165"/>
      <c r="D16" s="54" t="s">
        <v>462</v>
      </c>
      <c r="E16" s="34"/>
      <c r="F16" s="19" t="s">
        <v>463</v>
      </c>
      <c r="G16" s="81">
        <f>'MRS(input)_966RT(2)'!F8</f>
        <v>0</v>
      </c>
      <c r="H16" s="25" t="s">
        <v>464</v>
      </c>
      <c r="I16" s="108" t="s">
        <v>465</v>
      </c>
    </row>
    <row r="17" spans="1:9" ht="39" customHeight="1" x14ac:dyDescent="0.15">
      <c r="A17" s="106"/>
      <c r="B17" s="46"/>
      <c r="C17" s="166"/>
      <c r="D17" s="163" t="s">
        <v>466</v>
      </c>
      <c r="E17" s="164"/>
      <c r="F17" s="10" t="s">
        <v>124</v>
      </c>
      <c r="G17" s="122">
        <f>'MRS(input)_966RT(2)'!F19</f>
        <v>5.94</v>
      </c>
      <c r="H17" s="123" t="s">
        <v>461</v>
      </c>
      <c r="I17" s="104" t="s">
        <v>467</v>
      </c>
    </row>
    <row r="18" spans="1:9" ht="39" customHeight="1" x14ac:dyDescent="0.15">
      <c r="A18" s="99"/>
      <c r="B18" s="44"/>
      <c r="C18" s="167"/>
      <c r="D18" s="163" t="s">
        <v>468</v>
      </c>
      <c r="E18" s="164"/>
      <c r="F18" s="10" t="s">
        <v>124</v>
      </c>
      <c r="G18" s="126">
        <f>'MRS(input)_966RT(2)'!F21</f>
        <v>6.1388424242424247</v>
      </c>
      <c r="H18" s="127" t="s">
        <v>469</v>
      </c>
      <c r="I18" s="108" t="s">
        <v>470</v>
      </c>
    </row>
    <row r="19" spans="1:9" ht="18.75" customHeight="1" thickBot="1" x14ac:dyDescent="0.2">
      <c r="A19" s="101" t="s">
        <v>471</v>
      </c>
      <c r="B19" s="66"/>
      <c r="C19" s="66"/>
      <c r="D19" s="66"/>
      <c r="E19" s="67"/>
      <c r="F19" s="68"/>
      <c r="G19" s="65"/>
      <c r="H19" s="68"/>
      <c r="I19" s="109"/>
    </row>
    <row r="20" spans="1:9" ht="18.75" customHeight="1" thickBot="1" x14ac:dyDescent="0.2">
      <c r="A20" s="103"/>
      <c r="B20" s="50" t="s">
        <v>472</v>
      </c>
      <c r="C20" s="50"/>
      <c r="D20" s="50"/>
      <c r="E20" s="51"/>
      <c r="F20" s="21" t="s">
        <v>124</v>
      </c>
      <c r="G20" s="118" t="e">
        <f>(G26*G22*G24)+(G26*G23*G25)</f>
        <v>#DIV/0!</v>
      </c>
      <c r="H20" s="20" t="s">
        <v>473</v>
      </c>
      <c r="I20" s="104" t="s">
        <v>474</v>
      </c>
    </row>
    <row r="21" spans="1:9" ht="18.75" customHeight="1" x14ac:dyDescent="0.15">
      <c r="A21" s="103"/>
      <c r="B21" s="52"/>
      <c r="C21" s="55" t="s">
        <v>475</v>
      </c>
      <c r="D21" s="54"/>
      <c r="E21" s="34"/>
      <c r="F21" s="18" t="s">
        <v>124</v>
      </c>
      <c r="G21" s="22"/>
      <c r="H21" s="20"/>
      <c r="I21" s="104"/>
    </row>
    <row r="22" spans="1:9" ht="18.75" customHeight="1" x14ac:dyDescent="0.15">
      <c r="A22" s="103"/>
      <c r="B22" s="52"/>
      <c r="C22" s="56"/>
      <c r="D22" s="54" t="s">
        <v>476</v>
      </c>
      <c r="E22" s="34"/>
      <c r="F22" s="10" t="s">
        <v>477</v>
      </c>
      <c r="G22" s="119">
        <f>'MRS(input)_966RT(2)'!F15</f>
        <v>0.84</v>
      </c>
      <c r="H22" s="120" t="s">
        <v>478</v>
      </c>
      <c r="I22" s="104" t="s">
        <v>479</v>
      </c>
    </row>
    <row r="23" spans="1:9" ht="18.75" customHeight="1" x14ac:dyDescent="0.15">
      <c r="A23" s="103"/>
      <c r="B23" s="52"/>
      <c r="C23" s="56"/>
      <c r="D23" s="54" t="s">
        <v>480</v>
      </c>
      <c r="E23" s="34"/>
      <c r="F23" s="10" t="s">
        <v>477</v>
      </c>
      <c r="G23" s="121">
        <f>'MRS(input)_966RT(2)'!$F$16</f>
        <v>0.8</v>
      </c>
      <c r="H23" s="120" t="s">
        <v>481</v>
      </c>
      <c r="I23" s="104" t="s">
        <v>482</v>
      </c>
    </row>
    <row r="24" spans="1:9" ht="39" customHeight="1" x14ac:dyDescent="0.15">
      <c r="A24" s="103"/>
      <c r="B24" s="52"/>
      <c r="C24" s="56"/>
      <c r="D24" s="163" t="s">
        <v>483</v>
      </c>
      <c r="E24" s="164"/>
      <c r="F24" s="19" t="s">
        <v>124</v>
      </c>
      <c r="G24" s="13" t="e">
        <f>'MRS(input)_966RT(2)'!F$9/('MRS(input)_966RT(2)'!F$9+'MRS(input)_966RT(2)'!F$10*'MRS(input)_966RT(2)'!F$22/1000)</f>
        <v>#DIV/0!</v>
      </c>
      <c r="H24" s="10" t="s">
        <v>461</v>
      </c>
      <c r="I24" s="104" t="s">
        <v>461</v>
      </c>
    </row>
    <row r="25" spans="1:9" ht="39" customHeight="1" x14ac:dyDescent="0.15">
      <c r="A25" s="103"/>
      <c r="B25" s="52"/>
      <c r="C25" s="56"/>
      <c r="D25" s="163" t="s">
        <v>484</v>
      </c>
      <c r="E25" s="164"/>
      <c r="F25" s="19" t="s">
        <v>124</v>
      </c>
      <c r="G25" s="13" t="e">
        <f>1-G24</f>
        <v>#DIV/0!</v>
      </c>
      <c r="H25" s="10" t="s">
        <v>8</v>
      </c>
      <c r="I25" s="104" t="s">
        <v>8</v>
      </c>
    </row>
    <row r="26" spans="1:9" ht="18.75" customHeight="1" x14ac:dyDescent="0.15">
      <c r="A26" s="86"/>
      <c r="B26" s="87"/>
      <c r="C26" s="88"/>
      <c r="D26" s="89" t="s">
        <v>145</v>
      </c>
      <c r="E26" s="90"/>
      <c r="F26" s="91" t="s">
        <v>20</v>
      </c>
      <c r="G26" s="124">
        <f>'MRS(input)_966RT(2)'!F8</f>
        <v>0</v>
      </c>
      <c r="H26" s="125" t="s">
        <v>485</v>
      </c>
      <c r="I26" s="92" t="s">
        <v>486</v>
      </c>
    </row>
    <row r="27" spans="1:9" x14ac:dyDescent="0.15">
      <c r="A27" s="71"/>
      <c r="B27" s="71"/>
      <c r="C27" s="71"/>
      <c r="D27" s="71"/>
      <c r="E27" s="71"/>
      <c r="F27" s="7"/>
      <c r="G27" s="6"/>
      <c r="H27" s="6"/>
      <c r="I27" s="3"/>
    </row>
    <row r="28" spans="1:9" ht="21.75" customHeight="1" x14ac:dyDescent="0.15">
      <c r="E28" s="71" t="s">
        <v>487</v>
      </c>
      <c r="F28" s="72"/>
    </row>
    <row r="29" spans="1:9" ht="21.75" customHeight="1" x14ac:dyDescent="0.15">
      <c r="E29" s="150" t="s">
        <v>488</v>
      </c>
      <c r="F29" s="111">
        <v>4.92</v>
      </c>
      <c r="G29" s="112" t="s">
        <v>489</v>
      </c>
    </row>
    <row r="30" spans="1:9" ht="21.75" customHeight="1" x14ac:dyDescent="0.15">
      <c r="E30" s="150" t="s">
        <v>490</v>
      </c>
      <c r="F30" s="113">
        <v>5.33</v>
      </c>
      <c r="G30" s="112" t="s">
        <v>489</v>
      </c>
      <c r="H30" s="71"/>
    </row>
    <row r="31" spans="1:9" ht="21.75" customHeight="1" x14ac:dyDescent="0.15">
      <c r="E31" s="150" t="s">
        <v>491</v>
      </c>
      <c r="F31" s="111">
        <v>5.59</v>
      </c>
      <c r="G31" s="112" t="s">
        <v>489</v>
      </c>
      <c r="H31" s="71"/>
    </row>
    <row r="32" spans="1:9" ht="21.75" customHeight="1" x14ac:dyDescent="0.15">
      <c r="E32" s="150" t="s">
        <v>492</v>
      </c>
      <c r="F32" s="111">
        <v>5.85</v>
      </c>
      <c r="G32" s="112" t="s">
        <v>489</v>
      </c>
      <c r="H32" s="71"/>
    </row>
    <row r="33" spans="5:8" s="73" customFormat="1" ht="21.75" customHeight="1" x14ac:dyDescent="0.15">
      <c r="E33" s="150" t="s">
        <v>493</v>
      </c>
      <c r="F33" s="111">
        <v>5.94</v>
      </c>
      <c r="G33" s="112" t="s">
        <v>489</v>
      </c>
      <c r="H33" s="71"/>
    </row>
    <row r="34" spans="5:8" s="73" customFormat="1" ht="21.75" customHeight="1" x14ac:dyDescent="0.15">
      <c r="E34" s="71"/>
      <c r="F34" s="17"/>
      <c r="G34" s="3"/>
      <c r="H34" s="71"/>
    </row>
    <row r="35" spans="5:8" s="73" customFormat="1" ht="21.75" customHeight="1" x14ac:dyDescent="0.15">
      <c r="E35" s="110" t="s">
        <v>494</v>
      </c>
      <c r="F35" s="113">
        <v>1.5</v>
      </c>
      <c r="G35" s="114" t="s">
        <v>495</v>
      </c>
      <c r="H35" s="71"/>
    </row>
    <row r="36" spans="5:8" s="73" customFormat="1" ht="21.75" customHeight="1" x14ac:dyDescent="0.15">
      <c r="E36" s="110" t="s">
        <v>496</v>
      </c>
      <c r="F36" s="113">
        <v>1.5</v>
      </c>
      <c r="G36" s="114" t="s">
        <v>495</v>
      </c>
      <c r="H36" s="71"/>
    </row>
    <row r="37" spans="5:8" s="73" customFormat="1" x14ac:dyDescent="0.15">
      <c r="E37" s="71"/>
      <c r="F37" s="71"/>
      <c r="G37" s="71"/>
      <c r="H37" s="71"/>
    </row>
  </sheetData>
  <sheetProtection algorithmName="SHA-512" hashValue="WMMnqiQ+va6u5e1WDlQCrQtX6pvQ/GEyJ3hfrEGAr239MUobcmAufWsCw+E4TQ+Cjo1/+MJAxfAKNmQfOQmmRw==" saltValue="G+UZ7gxiZ0VCqDGKpvZgiw==" spinCount="100000"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80" zoomScaleNormal="60" zoomScaleSheetLayoutView="8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131</v>
      </c>
    </row>
    <row r="2" spans="1:11" ht="18" customHeight="1" x14ac:dyDescent="0.15">
      <c r="K2" s="28" t="s">
        <v>165</v>
      </c>
    </row>
    <row r="3" spans="1:11" ht="27.75" customHeight="1" x14ac:dyDescent="0.15">
      <c r="A3" s="80" t="s">
        <v>33</v>
      </c>
      <c r="B3" s="29"/>
      <c r="C3" s="29"/>
      <c r="D3" s="29"/>
      <c r="E3" s="29"/>
      <c r="F3" s="29"/>
      <c r="G3" s="29"/>
      <c r="H3" s="29"/>
      <c r="I3" s="29"/>
      <c r="J3" s="29"/>
      <c r="K3" s="30"/>
    </row>
    <row r="5" spans="1:11" ht="15" customHeight="1" x14ac:dyDescent="0.15">
      <c r="A5" s="31" t="s">
        <v>166</v>
      </c>
      <c r="B5" s="31"/>
    </row>
    <row r="6" spans="1:11" ht="15" customHeight="1" x14ac:dyDescent="0.15">
      <c r="A6" s="31"/>
      <c r="B6" s="147" t="s">
        <v>34</v>
      </c>
      <c r="C6" s="147" t="s">
        <v>35</v>
      </c>
      <c r="D6" s="147" t="s">
        <v>36</v>
      </c>
      <c r="E6" s="147" t="s">
        <v>37</v>
      </c>
      <c r="F6" s="147" t="s">
        <v>38</v>
      </c>
      <c r="G6" s="147" t="s">
        <v>39</v>
      </c>
      <c r="H6" s="147" t="s">
        <v>40</v>
      </c>
      <c r="I6" s="147" t="s">
        <v>41</v>
      </c>
      <c r="J6" s="147" t="s">
        <v>42</v>
      </c>
      <c r="K6" s="147" t="s">
        <v>43</v>
      </c>
    </row>
    <row r="7" spans="1:11" s="32" customFormat="1" ht="30" customHeight="1" x14ac:dyDescent="0.15">
      <c r="B7" s="147" t="s">
        <v>44</v>
      </c>
      <c r="C7" s="147" t="s">
        <v>45</v>
      </c>
      <c r="D7" s="147" t="s">
        <v>46</v>
      </c>
      <c r="E7" s="147" t="s">
        <v>47</v>
      </c>
      <c r="F7" s="147" t="s">
        <v>48</v>
      </c>
      <c r="G7" s="147" t="s">
        <v>49</v>
      </c>
      <c r="H7" s="147" t="s">
        <v>50</v>
      </c>
      <c r="I7" s="147" t="s">
        <v>51</v>
      </c>
      <c r="J7" s="147" t="s">
        <v>52</v>
      </c>
      <c r="K7" s="147" t="s">
        <v>53</v>
      </c>
    </row>
    <row r="8" spans="1:11" ht="249.95" customHeight="1" x14ac:dyDescent="0.15">
      <c r="B8" s="23" t="s">
        <v>54</v>
      </c>
      <c r="C8" s="146" t="s">
        <v>28</v>
      </c>
      <c r="D8" s="146" t="s">
        <v>59</v>
      </c>
      <c r="E8" s="152">
        <f>2566855.2/1000</f>
        <v>2566.8552</v>
      </c>
      <c r="F8" s="83" t="s">
        <v>2</v>
      </c>
      <c r="G8" s="129" t="s">
        <v>167</v>
      </c>
      <c r="H8" s="129" t="s">
        <v>168</v>
      </c>
      <c r="I8" s="130" t="s">
        <v>169</v>
      </c>
      <c r="J8" s="130" t="s">
        <v>170</v>
      </c>
      <c r="K8" s="130"/>
    </row>
    <row r="9" spans="1:11" ht="300" customHeight="1" x14ac:dyDescent="0.15">
      <c r="B9" s="23" t="s">
        <v>55</v>
      </c>
      <c r="C9" s="146" t="s">
        <v>171</v>
      </c>
      <c r="D9" s="146" t="s">
        <v>62</v>
      </c>
      <c r="E9" s="145">
        <v>75879</v>
      </c>
      <c r="F9" s="83" t="s">
        <v>2</v>
      </c>
      <c r="G9" s="129" t="s">
        <v>157</v>
      </c>
      <c r="H9" s="129" t="s">
        <v>158</v>
      </c>
      <c r="I9" s="129" t="s">
        <v>159</v>
      </c>
      <c r="J9" s="130" t="s">
        <v>172</v>
      </c>
      <c r="K9" s="130"/>
    </row>
    <row r="10" spans="1:11" ht="51" customHeight="1" x14ac:dyDescent="0.15">
      <c r="B10" s="23" t="s">
        <v>56</v>
      </c>
      <c r="C10" s="146" t="s">
        <v>173</v>
      </c>
      <c r="D10" s="146" t="s">
        <v>174</v>
      </c>
      <c r="E10" s="142">
        <v>0</v>
      </c>
      <c r="F10" s="83" t="s">
        <v>175</v>
      </c>
      <c r="G10" s="129" t="s">
        <v>167</v>
      </c>
      <c r="H10" s="129" t="s">
        <v>168</v>
      </c>
      <c r="I10" s="130" t="s">
        <v>176</v>
      </c>
      <c r="J10" s="130" t="s">
        <v>170</v>
      </c>
      <c r="K10" s="130"/>
    </row>
    <row r="11" spans="1:11" ht="8.25" customHeight="1" x14ac:dyDescent="0.15"/>
    <row r="12" spans="1:11" ht="15" customHeight="1" x14ac:dyDescent="0.15">
      <c r="A12" s="31" t="s">
        <v>177</v>
      </c>
    </row>
    <row r="13" spans="1:11" ht="15" customHeight="1" x14ac:dyDescent="0.15">
      <c r="B13" s="147" t="s">
        <v>34</v>
      </c>
      <c r="C13" s="161" t="s">
        <v>35</v>
      </c>
      <c r="D13" s="161"/>
      <c r="E13" s="147" t="s">
        <v>36</v>
      </c>
      <c r="F13" s="147" t="s">
        <v>37</v>
      </c>
      <c r="G13" s="161" t="s">
        <v>38</v>
      </c>
      <c r="H13" s="161"/>
      <c r="I13" s="161"/>
      <c r="J13" s="161" t="s">
        <v>39</v>
      </c>
      <c r="K13" s="161"/>
    </row>
    <row r="14" spans="1:11" ht="30" customHeight="1" x14ac:dyDescent="0.15">
      <c r="B14" s="147" t="s">
        <v>45</v>
      </c>
      <c r="C14" s="161" t="s">
        <v>46</v>
      </c>
      <c r="D14" s="161"/>
      <c r="E14" s="147" t="s">
        <v>47</v>
      </c>
      <c r="F14" s="147" t="s">
        <v>48</v>
      </c>
      <c r="G14" s="161" t="s">
        <v>50</v>
      </c>
      <c r="H14" s="161"/>
      <c r="I14" s="161"/>
      <c r="J14" s="161" t="s">
        <v>53</v>
      </c>
      <c r="K14" s="161"/>
    </row>
    <row r="15" spans="1:11" ht="68.25" customHeight="1" x14ac:dyDescent="0.15">
      <c r="B15" s="83" t="s">
        <v>178</v>
      </c>
      <c r="C15" s="154" t="s">
        <v>104</v>
      </c>
      <c r="D15" s="154"/>
      <c r="E15" s="151">
        <v>0.84</v>
      </c>
      <c r="F15" s="83" t="s">
        <v>21</v>
      </c>
      <c r="G15" s="155" t="s">
        <v>179</v>
      </c>
      <c r="H15" s="155"/>
      <c r="I15" s="155"/>
      <c r="J15" s="153"/>
      <c r="K15" s="153"/>
    </row>
    <row r="16" spans="1:11" ht="33" customHeight="1" x14ac:dyDescent="0.15">
      <c r="B16" s="83" t="s">
        <v>178</v>
      </c>
      <c r="C16" s="154" t="s">
        <v>105</v>
      </c>
      <c r="D16" s="154"/>
      <c r="E16" s="133">
        <v>0.8</v>
      </c>
      <c r="F16" s="83" t="s">
        <v>21</v>
      </c>
      <c r="G16" s="155" t="s">
        <v>180</v>
      </c>
      <c r="H16" s="155"/>
      <c r="I16" s="155"/>
      <c r="J16" s="153"/>
      <c r="K16" s="153"/>
    </row>
    <row r="17" spans="1:11" ht="51" customHeight="1" x14ac:dyDescent="0.15">
      <c r="B17" s="83" t="s">
        <v>181</v>
      </c>
      <c r="C17" s="154" t="s">
        <v>182</v>
      </c>
      <c r="D17" s="154"/>
      <c r="E17" s="144">
        <v>36.89</v>
      </c>
      <c r="F17" s="84" t="s">
        <v>183</v>
      </c>
      <c r="G17" s="155" t="s">
        <v>140</v>
      </c>
      <c r="H17" s="155"/>
      <c r="I17" s="155"/>
      <c r="J17" s="153"/>
      <c r="K17" s="153"/>
    </row>
    <row r="18" spans="1:11" ht="51" customHeight="1" x14ac:dyDescent="0.15">
      <c r="B18" s="83" t="s">
        <v>184</v>
      </c>
      <c r="C18" s="154" t="s">
        <v>185</v>
      </c>
      <c r="D18" s="154"/>
      <c r="E18" s="144">
        <v>6.07</v>
      </c>
      <c r="F18" s="84" t="s">
        <v>183</v>
      </c>
      <c r="G18" s="155" t="s">
        <v>140</v>
      </c>
      <c r="H18" s="155"/>
      <c r="I18" s="155"/>
      <c r="J18" s="153"/>
      <c r="K18" s="153"/>
    </row>
    <row r="19" spans="1:11" ht="33" customHeight="1" x14ac:dyDescent="0.15">
      <c r="B19" s="83" t="s">
        <v>29</v>
      </c>
      <c r="C19" s="154" t="s">
        <v>228</v>
      </c>
      <c r="D19" s="154"/>
      <c r="E19" s="131">
        <v>5.94</v>
      </c>
      <c r="F19" s="85" t="s">
        <v>8</v>
      </c>
      <c r="G19" s="155" t="s">
        <v>97</v>
      </c>
      <c r="H19" s="155"/>
      <c r="I19" s="155"/>
      <c r="J19" s="153"/>
      <c r="K19" s="153"/>
    </row>
    <row r="20" spans="1:11" ht="33" customHeight="1" x14ac:dyDescent="0.15">
      <c r="B20" s="83" t="s">
        <v>269</v>
      </c>
      <c r="C20" s="154" t="s">
        <v>270</v>
      </c>
      <c r="D20" s="154"/>
      <c r="E20" s="131">
        <v>5.99</v>
      </c>
      <c r="F20" s="85" t="s">
        <v>8</v>
      </c>
      <c r="G20" s="155" t="s">
        <v>140</v>
      </c>
      <c r="H20" s="155"/>
      <c r="I20" s="155"/>
      <c r="J20" s="153"/>
      <c r="K20" s="153"/>
    </row>
    <row r="21" spans="1:11" ht="33" customHeight="1" x14ac:dyDescent="0.15">
      <c r="B21" s="83" t="s">
        <v>110</v>
      </c>
      <c r="C21" s="154" t="s">
        <v>286</v>
      </c>
      <c r="D21" s="154"/>
      <c r="E21" s="132">
        <f>E20*((E17-E18+'MPS(calc_process)_966RT(3)'!F35+'MPS(calc_process)_966RT(3)'!F36)/(37-7+'MPS(calc_process)_966RT(3)'!F35+'MPS(calc_process)_966RT(3)'!F36))</f>
        <v>6.1388424242424247</v>
      </c>
      <c r="F21" s="85" t="s">
        <v>8</v>
      </c>
      <c r="G21" s="156" t="s">
        <v>302</v>
      </c>
      <c r="H21" s="156"/>
      <c r="I21" s="156"/>
      <c r="J21" s="153"/>
      <c r="K21" s="153"/>
    </row>
    <row r="22" spans="1:11" ht="21" customHeight="1" x14ac:dyDescent="0.15">
      <c r="B22" s="83" t="s">
        <v>303</v>
      </c>
      <c r="C22" s="154" t="s">
        <v>304</v>
      </c>
      <c r="D22" s="154"/>
      <c r="E22" s="143">
        <f>1460*2+2600*3+1600*2</f>
        <v>13920</v>
      </c>
      <c r="F22" s="83" t="s">
        <v>277</v>
      </c>
      <c r="G22" s="155" t="s">
        <v>305</v>
      </c>
      <c r="H22" s="155"/>
      <c r="I22" s="155"/>
      <c r="J22" s="153"/>
      <c r="K22" s="153"/>
    </row>
    <row r="23" spans="1:11" ht="6.75" customHeight="1" x14ac:dyDescent="0.15"/>
    <row r="24" spans="1:11" ht="17.25" customHeight="1" x14ac:dyDescent="0.15">
      <c r="A24" s="33" t="s">
        <v>306</v>
      </c>
      <c r="B24" s="33"/>
    </row>
    <row r="25" spans="1:11" ht="17.25" customHeight="1" thickBot="1" x14ac:dyDescent="0.2">
      <c r="B25" s="160" t="s">
        <v>98</v>
      </c>
      <c r="C25" s="160"/>
      <c r="D25" s="76" t="s">
        <v>48</v>
      </c>
    </row>
    <row r="26" spans="1:11" ht="19.5" thickBot="1" x14ac:dyDescent="0.2">
      <c r="B26" s="158">
        <f>ROUNDDOWN('MPS(calc_process)_966RT(3)'!G6,0)</f>
        <v>72</v>
      </c>
      <c r="C26" s="159"/>
      <c r="D26" s="34" t="s">
        <v>30</v>
      </c>
    </row>
    <row r="27" spans="1:11" ht="20.100000000000001" customHeight="1" x14ac:dyDescent="0.15">
      <c r="B27" s="35"/>
      <c r="C27" s="35"/>
      <c r="F27" s="36"/>
      <c r="G27" s="36"/>
    </row>
    <row r="28" spans="1:11" ht="15" customHeight="1" x14ac:dyDescent="0.15">
      <c r="A28" s="31" t="s">
        <v>200</v>
      </c>
    </row>
    <row r="29" spans="1:11" ht="15" customHeight="1" x14ac:dyDescent="0.15">
      <c r="B29" s="15" t="s">
        <v>201</v>
      </c>
      <c r="C29" s="157" t="s">
        <v>202</v>
      </c>
      <c r="D29" s="157"/>
      <c r="E29" s="157"/>
      <c r="F29" s="157"/>
      <c r="G29" s="157"/>
      <c r="H29" s="157"/>
      <c r="I29" s="157"/>
      <c r="J29" s="37"/>
    </row>
    <row r="30" spans="1:11" ht="15" customHeight="1" x14ac:dyDescent="0.15">
      <c r="B30" s="15" t="s">
        <v>157</v>
      </c>
      <c r="C30" s="157" t="s">
        <v>203</v>
      </c>
      <c r="D30" s="157"/>
      <c r="E30" s="157"/>
      <c r="F30" s="157"/>
      <c r="G30" s="157"/>
      <c r="H30" s="157"/>
      <c r="I30" s="157"/>
      <c r="J30" s="37"/>
    </row>
    <row r="31" spans="1:11" ht="15" customHeight="1" x14ac:dyDescent="0.15">
      <c r="B31" s="15" t="s">
        <v>167</v>
      </c>
      <c r="C31" s="157" t="s">
        <v>96</v>
      </c>
      <c r="D31" s="157"/>
      <c r="E31" s="157"/>
      <c r="F31" s="157"/>
      <c r="G31" s="157"/>
      <c r="H31" s="157"/>
      <c r="I31" s="157"/>
      <c r="J31" s="37"/>
    </row>
  </sheetData>
  <sheetProtection algorithmName="SHA-512" hashValue="6gAVn2qqyMkY7nxitOrbuzJ75FYUktvtHsT66wNU8jhTx8sxXx0sKl6WcVAzU+UPdMzAu5eJQ5qvrNZI+NaaIw==" saltValue="e6Fr5dHX1efaGf+3eR5g5w==" spinCount="100000" sheet="1" objects="1" scenarios="1" formatCells="0" formatRows="0"/>
  <mergeCells count="35">
    <mergeCell ref="C13:D13"/>
    <mergeCell ref="G13:I13"/>
    <mergeCell ref="J13:K13"/>
    <mergeCell ref="C14:D14"/>
    <mergeCell ref="G14:I14"/>
    <mergeCell ref="J14:K14"/>
    <mergeCell ref="C15:D15"/>
    <mergeCell ref="G15:I15"/>
    <mergeCell ref="J15:K15"/>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22:D22"/>
    <mergeCell ref="G22:I22"/>
    <mergeCell ref="J22:K22"/>
    <mergeCell ref="B25:C25"/>
    <mergeCell ref="B26:C26"/>
    <mergeCell ref="C29:I29"/>
    <mergeCell ref="C30:I30"/>
    <mergeCell ref="C31:I31"/>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'MPS(input)_966RT(3)'!K1</f>
        <v>Monitoring Spreadsheet: JCM_ID_AM002_ver02.0</v>
      </c>
    </row>
    <row r="2" spans="1:11" ht="18" customHeight="1" x14ac:dyDescent="0.15">
      <c r="I2" s="74" t="str">
        <f>'MPS(input)_966RT(3)'!K2</f>
        <v>Reference Number: ID009</v>
      </c>
    </row>
    <row r="3" spans="1:11" ht="27.75" customHeight="1" x14ac:dyDescent="0.15">
      <c r="A3" s="162" t="s">
        <v>497</v>
      </c>
      <c r="B3" s="162"/>
      <c r="C3" s="162"/>
      <c r="D3" s="162"/>
      <c r="E3" s="162"/>
      <c r="F3" s="162"/>
      <c r="G3" s="162"/>
      <c r="H3" s="162"/>
      <c r="I3" s="162"/>
    </row>
    <row r="4" spans="1:11" ht="11.25" customHeight="1" x14ac:dyDescent="0.15"/>
    <row r="5" spans="1:11" ht="18.75" customHeight="1" thickBot="1" x14ac:dyDescent="0.2">
      <c r="A5" s="93" t="s">
        <v>498</v>
      </c>
      <c r="B5" s="94"/>
      <c r="C5" s="94"/>
      <c r="D5" s="94"/>
      <c r="E5" s="95"/>
      <c r="F5" s="96" t="s">
        <v>307</v>
      </c>
      <c r="G5" s="97" t="s">
        <v>308</v>
      </c>
      <c r="H5" s="97" t="s">
        <v>309</v>
      </c>
      <c r="I5" s="98" t="s">
        <v>1</v>
      </c>
    </row>
    <row r="6" spans="1:11" ht="18.75" customHeight="1" thickBot="1" x14ac:dyDescent="0.2">
      <c r="A6" s="99"/>
      <c r="B6" s="43" t="s">
        <v>499</v>
      </c>
      <c r="C6" s="43"/>
      <c r="D6" s="44"/>
      <c r="E6" s="45"/>
      <c r="F6" s="12" t="s">
        <v>500</v>
      </c>
      <c r="G6" s="116">
        <f>G10-G20</f>
        <v>72.177736859210654</v>
      </c>
      <c r="H6" s="9" t="s">
        <v>501</v>
      </c>
      <c r="I6" s="100" t="s">
        <v>502</v>
      </c>
    </row>
    <row r="7" spans="1:11" ht="18.75" customHeight="1" x14ac:dyDescent="0.15">
      <c r="A7" s="101" t="s">
        <v>503</v>
      </c>
      <c r="B7" s="57"/>
      <c r="C7" s="58"/>
      <c r="D7" s="59"/>
      <c r="E7" s="60"/>
      <c r="F7" s="61"/>
      <c r="G7" s="62"/>
      <c r="H7" s="61"/>
      <c r="I7" s="102"/>
      <c r="J7" s="77"/>
      <c r="K7" s="77"/>
    </row>
    <row r="8" spans="1:11" ht="33" customHeight="1" x14ac:dyDescent="0.15">
      <c r="A8" s="103"/>
      <c r="B8" s="168" t="s">
        <v>504</v>
      </c>
      <c r="C8" s="169"/>
      <c r="D8" s="169"/>
      <c r="E8" s="170"/>
      <c r="F8" s="10" t="s">
        <v>124</v>
      </c>
      <c r="G8" s="122">
        <f>'MPS(input)_966RT(3)'!E19</f>
        <v>5.94</v>
      </c>
      <c r="H8" s="123" t="s">
        <v>414</v>
      </c>
      <c r="I8" s="104" t="s">
        <v>412</v>
      </c>
    </row>
    <row r="9" spans="1:11" ht="18.75" customHeight="1" thickBot="1" x14ac:dyDescent="0.2">
      <c r="A9" s="101" t="s">
        <v>505</v>
      </c>
      <c r="B9" s="63"/>
      <c r="C9" s="69"/>
      <c r="D9" s="64"/>
      <c r="E9" s="64"/>
      <c r="F9" s="64"/>
      <c r="G9" s="65"/>
      <c r="H9" s="64"/>
      <c r="I9" s="105"/>
    </row>
    <row r="10" spans="1:11" ht="19.5" customHeight="1" thickBot="1" x14ac:dyDescent="0.2">
      <c r="A10" s="106"/>
      <c r="B10" s="46" t="s">
        <v>506</v>
      </c>
      <c r="C10" s="47"/>
      <c r="D10" s="48"/>
      <c r="E10" s="48"/>
      <c r="F10" s="115" t="s">
        <v>124</v>
      </c>
      <c r="G10" s="117">
        <f>(G16*G14*(G18/G17)*G12)+(G16*G15*(G18/G17)*G13)</f>
        <v>2228.3361048592105</v>
      </c>
      <c r="H10" s="9" t="s">
        <v>501</v>
      </c>
      <c r="I10" s="107" t="s">
        <v>507</v>
      </c>
    </row>
    <row r="11" spans="1:11" ht="18.75" customHeight="1" x14ac:dyDescent="0.15">
      <c r="A11" s="106"/>
      <c r="B11" s="49"/>
      <c r="C11" s="53" t="s">
        <v>508</v>
      </c>
      <c r="D11" s="54"/>
      <c r="E11" s="27"/>
      <c r="F11" s="11" t="s">
        <v>124</v>
      </c>
      <c r="G11" s="22"/>
      <c r="H11" s="18"/>
      <c r="I11" s="104"/>
    </row>
    <row r="12" spans="1:11" ht="18.75" customHeight="1" x14ac:dyDescent="0.15">
      <c r="A12" s="106"/>
      <c r="B12" s="49"/>
      <c r="C12" s="165"/>
      <c r="D12" s="54" t="s">
        <v>311</v>
      </c>
      <c r="E12" s="34"/>
      <c r="F12" s="10" t="s">
        <v>509</v>
      </c>
      <c r="G12" s="119">
        <f>'MPS(input)_966RT(3)'!E15</f>
        <v>0.84</v>
      </c>
      <c r="H12" s="120" t="s">
        <v>406</v>
      </c>
      <c r="I12" s="104" t="s">
        <v>404</v>
      </c>
    </row>
    <row r="13" spans="1:11" ht="18.75" customHeight="1" x14ac:dyDescent="0.15">
      <c r="A13" s="106"/>
      <c r="B13" s="49"/>
      <c r="C13" s="165"/>
      <c r="D13" s="54" t="s">
        <v>510</v>
      </c>
      <c r="E13" s="34"/>
      <c r="F13" s="10" t="s">
        <v>509</v>
      </c>
      <c r="G13" s="121">
        <f>'MPS(input)_966RT(3)'!$E$16</f>
        <v>0.8</v>
      </c>
      <c r="H13" s="120" t="s">
        <v>406</v>
      </c>
      <c r="I13" s="104" t="s">
        <v>404</v>
      </c>
    </row>
    <row r="14" spans="1:11" ht="39" customHeight="1" x14ac:dyDescent="0.15">
      <c r="A14" s="106"/>
      <c r="B14" s="49"/>
      <c r="C14" s="165"/>
      <c r="D14" s="163" t="s">
        <v>314</v>
      </c>
      <c r="E14" s="164"/>
      <c r="F14" s="19" t="s">
        <v>124</v>
      </c>
      <c r="G14" s="13">
        <f>'MPS(input)_966RT(3)'!$E$9/('MPS(input)_966RT(3)'!$E$9+'MPS(input)_966RT(3)'!$E$10*'MPS(input)_966RT(3)'!$E$22/1000)</f>
        <v>1</v>
      </c>
      <c r="H14" s="10" t="s">
        <v>414</v>
      </c>
      <c r="I14" s="104" t="s">
        <v>414</v>
      </c>
    </row>
    <row r="15" spans="1:11" ht="39" customHeight="1" x14ac:dyDescent="0.15">
      <c r="A15" s="106"/>
      <c r="B15" s="49"/>
      <c r="C15" s="165"/>
      <c r="D15" s="163" t="s">
        <v>511</v>
      </c>
      <c r="E15" s="164"/>
      <c r="F15" s="19" t="s">
        <v>124</v>
      </c>
      <c r="G15" s="13">
        <f>1-G14</f>
        <v>0</v>
      </c>
      <c r="H15" s="10" t="s">
        <v>414</v>
      </c>
      <c r="I15" s="104" t="s">
        <v>414</v>
      </c>
    </row>
    <row r="16" spans="1:11" ht="18.75" customHeight="1" x14ac:dyDescent="0.15">
      <c r="A16" s="106"/>
      <c r="B16" s="49"/>
      <c r="C16" s="165"/>
      <c r="D16" s="54" t="s">
        <v>512</v>
      </c>
      <c r="E16" s="34"/>
      <c r="F16" s="19" t="s">
        <v>509</v>
      </c>
      <c r="G16" s="81">
        <f>'MPS(input)_966RT(3)'!E8</f>
        <v>2566.8552</v>
      </c>
      <c r="H16" s="25" t="s">
        <v>513</v>
      </c>
      <c r="I16" s="108" t="s">
        <v>514</v>
      </c>
    </row>
    <row r="17" spans="1:9" ht="39" customHeight="1" x14ac:dyDescent="0.15">
      <c r="A17" s="106"/>
      <c r="B17" s="46"/>
      <c r="C17" s="166"/>
      <c r="D17" s="163" t="s">
        <v>413</v>
      </c>
      <c r="E17" s="164"/>
      <c r="F17" s="10" t="s">
        <v>124</v>
      </c>
      <c r="G17" s="122">
        <f>'MPS(input)_966RT(3)'!E19</f>
        <v>5.94</v>
      </c>
      <c r="H17" s="123" t="s">
        <v>414</v>
      </c>
      <c r="I17" s="104" t="s">
        <v>412</v>
      </c>
    </row>
    <row r="18" spans="1:9" ht="39" customHeight="1" x14ac:dyDescent="0.15">
      <c r="A18" s="99"/>
      <c r="B18" s="44"/>
      <c r="C18" s="167"/>
      <c r="D18" s="163" t="s">
        <v>515</v>
      </c>
      <c r="E18" s="164"/>
      <c r="F18" s="10" t="s">
        <v>124</v>
      </c>
      <c r="G18" s="126">
        <f>'MPS(input)_966RT(3)'!E21</f>
        <v>6.1388424242424247</v>
      </c>
      <c r="H18" s="127" t="s">
        <v>414</v>
      </c>
      <c r="I18" s="108" t="s">
        <v>516</v>
      </c>
    </row>
    <row r="19" spans="1:9" ht="18.75" customHeight="1" thickBot="1" x14ac:dyDescent="0.2">
      <c r="A19" s="101" t="s">
        <v>517</v>
      </c>
      <c r="B19" s="66"/>
      <c r="C19" s="66"/>
      <c r="D19" s="66"/>
      <c r="E19" s="67"/>
      <c r="F19" s="68"/>
      <c r="G19" s="65"/>
      <c r="H19" s="68"/>
      <c r="I19" s="109"/>
    </row>
    <row r="20" spans="1:9" ht="18.75" customHeight="1" thickBot="1" x14ac:dyDescent="0.2">
      <c r="A20" s="103"/>
      <c r="B20" s="50" t="s">
        <v>518</v>
      </c>
      <c r="C20" s="50"/>
      <c r="D20" s="50"/>
      <c r="E20" s="51"/>
      <c r="F20" s="21" t="s">
        <v>124</v>
      </c>
      <c r="G20" s="118">
        <f>(G26*G22*G24)+(G26*G23*G25)</f>
        <v>2156.1583679999999</v>
      </c>
      <c r="H20" s="20" t="s">
        <v>519</v>
      </c>
      <c r="I20" s="104" t="s">
        <v>520</v>
      </c>
    </row>
    <row r="21" spans="1:9" ht="18.75" customHeight="1" x14ac:dyDescent="0.15">
      <c r="A21" s="103"/>
      <c r="B21" s="52"/>
      <c r="C21" s="55" t="s">
        <v>521</v>
      </c>
      <c r="D21" s="54"/>
      <c r="E21" s="34"/>
      <c r="F21" s="18" t="s">
        <v>124</v>
      </c>
      <c r="G21" s="22"/>
      <c r="H21" s="20"/>
      <c r="I21" s="104"/>
    </row>
    <row r="22" spans="1:9" ht="18.75" customHeight="1" x14ac:dyDescent="0.15">
      <c r="A22" s="103"/>
      <c r="B22" s="52"/>
      <c r="C22" s="56"/>
      <c r="D22" s="54" t="s">
        <v>311</v>
      </c>
      <c r="E22" s="34"/>
      <c r="F22" s="10" t="s">
        <v>509</v>
      </c>
      <c r="G22" s="119">
        <f>'MPS(input)_966RT(3)'!E15</f>
        <v>0.84</v>
      </c>
      <c r="H22" s="120" t="s">
        <v>406</v>
      </c>
      <c r="I22" s="104" t="s">
        <v>404</v>
      </c>
    </row>
    <row r="23" spans="1:9" ht="18.75" customHeight="1" x14ac:dyDescent="0.15">
      <c r="A23" s="103"/>
      <c r="B23" s="52"/>
      <c r="C23" s="56"/>
      <c r="D23" s="54" t="s">
        <v>510</v>
      </c>
      <c r="E23" s="34"/>
      <c r="F23" s="10" t="s">
        <v>509</v>
      </c>
      <c r="G23" s="121">
        <f>'MPS(input)_966RT(3)'!$E$16</f>
        <v>0.8</v>
      </c>
      <c r="H23" s="120" t="s">
        <v>406</v>
      </c>
      <c r="I23" s="104" t="s">
        <v>404</v>
      </c>
    </row>
    <row r="24" spans="1:9" ht="39" customHeight="1" x14ac:dyDescent="0.15">
      <c r="A24" s="103"/>
      <c r="B24" s="52"/>
      <c r="C24" s="56"/>
      <c r="D24" s="163" t="s">
        <v>314</v>
      </c>
      <c r="E24" s="164"/>
      <c r="F24" s="19" t="s">
        <v>124</v>
      </c>
      <c r="G24" s="13">
        <f>'MPS(input)_966RT(3)'!$E$9/('MPS(input)_966RT(3)'!$E$9+'MPS(input)_966RT(3)'!$E$10*'MPS(input)_966RT(3)'!$E$22/1000)</f>
        <v>1</v>
      </c>
      <c r="H24" s="10" t="s">
        <v>414</v>
      </c>
      <c r="I24" s="104" t="s">
        <v>414</v>
      </c>
    </row>
    <row r="25" spans="1:9" ht="39" customHeight="1" x14ac:dyDescent="0.15">
      <c r="A25" s="103"/>
      <c r="B25" s="52"/>
      <c r="C25" s="56"/>
      <c r="D25" s="163" t="s">
        <v>511</v>
      </c>
      <c r="E25" s="164"/>
      <c r="F25" s="19" t="s">
        <v>124</v>
      </c>
      <c r="G25" s="13">
        <f>1-G24</f>
        <v>0</v>
      </c>
      <c r="H25" s="10" t="s">
        <v>414</v>
      </c>
      <c r="I25" s="104" t="s">
        <v>414</v>
      </c>
    </row>
    <row r="26" spans="1:9" ht="18.75" customHeight="1" x14ac:dyDescent="0.15">
      <c r="A26" s="86"/>
      <c r="B26" s="87"/>
      <c r="C26" s="88"/>
      <c r="D26" s="89" t="s">
        <v>512</v>
      </c>
      <c r="E26" s="90"/>
      <c r="F26" s="91" t="s">
        <v>509</v>
      </c>
      <c r="G26" s="124">
        <f>'MPS(input)_966RT(3)'!E8</f>
        <v>2566.8552</v>
      </c>
      <c r="H26" s="125" t="s">
        <v>513</v>
      </c>
      <c r="I26" s="92" t="s">
        <v>514</v>
      </c>
    </row>
    <row r="27" spans="1:9" x14ac:dyDescent="0.15">
      <c r="A27" s="71"/>
      <c r="B27" s="71"/>
      <c r="C27" s="71"/>
      <c r="D27" s="71"/>
      <c r="E27" s="71"/>
      <c r="F27" s="7"/>
      <c r="G27" s="6"/>
      <c r="H27" s="6"/>
      <c r="I27" s="3"/>
    </row>
    <row r="28" spans="1:9" ht="21.75" customHeight="1" x14ac:dyDescent="0.15">
      <c r="E28" s="71" t="s">
        <v>523</v>
      </c>
      <c r="F28" s="72"/>
    </row>
    <row r="29" spans="1:9" ht="21.75" customHeight="1" x14ac:dyDescent="0.15">
      <c r="E29" s="150" t="s">
        <v>524</v>
      </c>
      <c r="F29" s="111">
        <v>4.92</v>
      </c>
      <c r="G29" s="112" t="s">
        <v>414</v>
      </c>
    </row>
    <row r="30" spans="1:9" ht="21.75" customHeight="1" x14ac:dyDescent="0.15">
      <c r="E30" s="150" t="s">
        <v>525</v>
      </c>
      <c r="F30" s="113">
        <v>5.33</v>
      </c>
      <c r="G30" s="112" t="s">
        <v>414</v>
      </c>
      <c r="H30" s="71"/>
    </row>
    <row r="31" spans="1:9" ht="21.75" customHeight="1" x14ac:dyDescent="0.15">
      <c r="E31" s="150" t="s">
        <v>526</v>
      </c>
      <c r="F31" s="111">
        <v>5.59</v>
      </c>
      <c r="G31" s="112" t="s">
        <v>414</v>
      </c>
      <c r="H31" s="71"/>
    </row>
    <row r="32" spans="1:9" ht="21.75" customHeight="1" x14ac:dyDescent="0.15">
      <c r="E32" s="150" t="s">
        <v>527</v>
      </c>
      <c r="F32" s="111">
        <v>5.85</v>
      </c>
      <c r="G32" s="112" t="s">
        <v>414</v>
      </c>
      <c r="H32" s="71"/>
    </row>
    <row r="33" spans="5:8" s="73" customFormat="1" ht="21.75" customHeight="1" x14ac:dyDescent="0.15">
      <c r="E33" s="150" t="s">
        <v>528</v>
      </c>
      <c r="F33" s="111">
        <v>5.94</v>
      </c>
      <c r="G33" s="112" t="s">
        <v>414</v>
      </c>
      <c r="H33" s="71"/>
    </row>
    <row r="34" spans="5:8" s="73" customFormat="1" ht="21.75" customHeight="1" x14ac:dyDescent="0.15">
      <c r="E34" s="71"/>
      <c r="F34" s="17"/>
      <c r="G34" s="3"/>
      <c r="H34" s="71"/>
    </row>
    <row r="35" spans="5:8" s="73" customFormat="1" ht="21.75" customHeight="1" x14ac:dyDescent="0.15">
      <c r="E35" s="110" t="s">
        <v>529</v>
      </c>
      <c r="F35" s="113">
        <v>1.5</v>
      </c>
      <c r="G35" s="114" t="s">
        <v>409</v>
      </c>
      <c r="H35" s="71"/>
    </row>
    <row r="36" spans="5:8" s="73" customFormat="1" ht="21.75" customHeight="1" x14ac:dyDescent="0.15">
      <c r="E36" s="110" t="s">
        <v>530</v>
      </c>
      <c r="F36" s="113">
        <v>1.5</v>
      </c>
      <c r="G36" s="114" t="s">
        <v>409</v>
      </c>
      <c r="H36" s="71"/>
    </row>
    <row r="37" spans="5:8" s="73" customFormat="1" x14ac:dyDescent="0.15">
      <c r="E37" s="71"/>
      <c r="F37" s="71"/>
      <c r="G37" s="71"/>
      <c r="H37" s="71"/>
    </row>
  </sheetData>
  <sheetProtection algorithmName="SHA-512" hashValue="XAMGO+kfR3wyjyn3Arn9ZHu/Apfjmp3KMct/4rJGvnmH2nWdKvw+7mZvzLroyM4pYX1xVvCZXkeNJX1Jf5b0Ig==" saltValue="MnE3NGfXmkZs2KpGxj/zVg==" spinCount="100000"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'MPS(input)_966RT(3)'!K1</f>
        <v>Monitoring Spreadsheet: JCM_ID_AM002_ver02.0</v>
      </c>
    </row>
    <row r="2" spans="1:3" ht="18" customHeight="1" x14ac:dyDescent="0.15">
      <c r="C2" s="74" t="str">
        <f>'MPS(input)_966RT(3)'!K2</f>
        <v>Reference Number: ID009</v>
      </c>
    </row>
    <row r="3" spans="1:3" ht="24" customHeight="1" x14ac:dyDescent="0.15">
      <c r="A3" s="171" t="s">
        <v>531</v>
      </c>
      <c r="B3" s="171"/>
      <c r="C3" s="171"/>
    </row>
    <row r="5" spans="1:3" ht="21" customHeight="1" x14ac:dyDescent="0.15">
      <c r="B5" s="147" t="s">
        <v>100</v>
      </c>
      <c r="C5" s="147" t="s">
        <v>532</v>
      </c>
    </row>
    <row r="6" spans="1:3" ht="54" customHeight="1" x14ac:dyDescent="0.15">
      <c r="B6" s="79" t="s">
        <v>533</v>
      </c>
      <c r="C6" s="79" t="s">
        <v>534</v>
      </c>
    </row>
    <row r="7" spans="1:3" ht="54" customHeight="1" x14ac:dyDescent="0.15">
      <c r="B7" s="79" t="s">
        <v>535</v>
      </c>
      <c r="C7" s="79" t="s">
        <v>536</v>
      </c>
    </row>
    <row r="8" spans="1:3" ht="58.5" customHeight="1" x14ac:dyDescent="0.15">
      <c r="B8" s="79" t="s">
        <v>537</v>
      </c>
      <c r="C8" s="79" t="s">
        <v>538</v>
      </c>
    </row>
    <row r="9" spans="1:3" ht="54" customHeight="1" x14ac:dyDescent="0.15">
      <c r="B9" s="79" t="s">
        <v>539</v>
      </c>
      <c r="C9" s="79" t="s">
        <v>124</v>
      </c>
    </row>
    <row r="10" spans="1:3" ht="54" customHeight="1" x14ac:dyDescent="0.15">
      <c r="B10" s="79" t="s">
        <v>539</v>
      </c>
      <c r="C10" s="79" t="s">
        <v>124</v>
      </c>
    </row>
    <row r="11" spans="1:3" ht="54" customHeight="1" x14ac:dyDescent="0.15">
      <c r="B11" s="79" t="s">
        <v>539</v>
      </c>
      <c r="C11" s="79" t="s">
        <v>124</v>
      </c>
    </row>
    <row r="12" spans="1:3" ht="54" customHeight="1" x14ac:dyDescent="0.15">
      <c r="B12" s="79" t="s">
        <v>539</v>
      </c>
      <c r="C12" s="79" t="s">
        <v>124</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80" zoomScaleNormal="60" zoomScaleSheetLayoutView="8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'MPS(input)_966RT(3)'!K1</f>
        <v>Monitoring Spreadsheet: JCM_ID_AM002_ver02.0</v>
      </c>
    </row>
    <row r="2" spans="1:12" ht="18" customHeight="1" x14ac:dyDescent="0.15">
      <c r="L2" s="74" t="str">
        <f>'MPS(input)_966RT(3)'!K2</f>
        <v>Reference Number: ID009</v>
      </c>
    </row>
    <row r="3" spans="1:12" ht="27.75" customHeight="1" x14ac:dyDescent="0.15">
      <c r="A3" s="80" t="s">
        <v>540</v>
      </c>
      <c r="B3" s="29"/>
      <c r="C3" s="29"/>
      <c r="D3" s="29"/>
      <c r="E3" s="29"/>
      <c r="F3" s="29"/>
      <c r="G3" s="29"/>
      <c r="H3" s="29"/>
      <c r="I3" s="29"/>
      <c r="J3" s="29"/>
      <c r="K3" s="30"/>
      <c r="L3" s="30"/>
    </row>
    <row r="4" spans="1:12" ht="14.25" customHeight="1" x14ac:dyDescent="0.15"/>
    <row r="5" spans="1:12" ht="15" customHeight="1" x14ac:dyDescent="0.15">
      <c r="A5" s="31" t="s">
        <v>541</v>
      </c>
      <c r="B5" s="31"/>
    </row>
    <row r="6" spans="1:12" ht="15" customHeight="1" x14ac:dyDescent="0.15">
      <c r="A6" s="31"/>
      <c r="B6" s="139" t="s">
        <v>34</v>
      </c>
      <c r="C6" s="139" t="s">
        <v>542</v>
      </c>
      <c r="D6" s="148" t="s">
        <v>543</v>
      </c>
      <c r="E6" s="147" t="s">
        <v>544</v>
      </c>
      <c r="F6" s="147" t="s">
        <v>545</v>
      </c>
      <c r="G6" s="147" t="s">
        <v>546</v>
      </c>
      <c r="H6" s="147" t="s">
        <v>547</v>
      </c>
      <c r="I6" s="147" t="s">
        <v>548</v>
      </c>
      <c r="J6" s="147" t="s">
        <v>549</v>
      </c>
      <c r="K6" s="147" t="s">
        <v>550</v>
      </c>
      <c r="L6" s="147" t="s">
        <v>551</v>
      </c>
    </row>
    <row r="7" spans="1:12" s="32" customFormat="1" ht="30" customHeight="1" x14ac:dyDescent="0.15">
      <c r="B7" s="139" t="s">
        <v>552</v>
      </c>
      <c r="C7" s="139" t="s">
        <v>44</v>
      </c>
      <c r="D7" s="148" t="s">
        <v>45</v>
      </c>
      <c r="E7" s="147" t="s">
        <v>46</v>
      </c>
      <c r="F7" s="147" t="s">
        <v>553</v>
      </c>
      <c r="G7" s="147" t="s">
        <v>48</v>
      </c>
      <c r="H7" s="147" t="s">
        <v>49</v>
      </c>
      <c r="I7" s="147" t="s">
        <v>50</v>
      </c>
      <c r="J7" s="147" t="s">
        <v>51</v>
      </c>
      <c r="K7" s="147" t="s">
        <v>52</v>
      </c>
      <c r="L7" s="147" t="s">
        <v>53</v>
      </c>
    </row>
    <row r="8" spans="1:12" ht="243.75" customHeight="1" x14ac:dyDescent="0.15">
      <c r="B8" s="140"/>
      <c r="C8" s="141" t="s">
        <v>54</v>
      </c>
      <c r="D8" s="149" t="s">
        <v>514</v>
      </c>
      <c r="E8" s="146" t="s">
        <v>554</v>
      </c>
      <c r="F8" s="128"/>
      <c r="G8" s="83" t="s">
        <v>513</v>
      </c>
      <c r="H8" s="129" t="s">
        <v>555</v>
      </c>
      <c r="I8" s="129" t="s">
        <v>556</v>
      </c>
      <c r="J8" s="130" t="s">
        <v>557</v>
      </c>
      <c r="K8" s="130" t="s">
        <v>558</v>
      </c>
      <c r="L8" s="130"/>
    </row>
    <row r="9" spans="1:12" ht="308.25" customHeight="1" x14ac:dyDescent="0.15">
      <c r="B9" s="140"/>
      <c r="C9" s="141" t="s">
        <v>55</v>
      </c>
      <c r="D9" s="149" t="s">
        <v>559</v>
      </c>
      <c r="E9" s="146" t="s">
        <v>560</v>
      </c>
      <c r="F9" s="128"/>
      <c r="G9" s="83" t="s">
        <v>513</v>
      </c>
      <c r="H9" s="129" t="s">
        <v>555</v>
      </c>
      <c r="I9" s="129" t="s">
        <v>561</v>
      </c>
      <c r="J9" s="130" t="s">
        <v>562</v>
      </c>
      <c r="K9" s="130" t="s">
        <v>563</v>
      </c>
      <c r="L9" s="130"/>
    </row>
    <row r="10" spans="1:12" ht="80.25" customHeight="1" x14ac:dyDescent="0.15">
      <c r="B10" s="140"/>
      <c r="C10" s="141" t="s">
        <v>56</v>
      </c>
      <c r="D10" s="149" t="s">
        <v>564</v>
      </c>
      <c r="E10" s="146" t="s">
        <v>565</v>
      </c>
      <c r="F10" s="128"/>
      <c r="G10" s="83" t="s">
        <v>566</v>
      </c>
      <c r="H10" s="129" t="s">
        <v>555</v>
      </c>
      <c r="I10" s="129" t="s">
        <v>556</v>
      </c>
      <c r="J10" s="130" t="s">
        <v>567</v>
      </c>
      <c r="K10" s="130" t="s">
        <v>558</v>
      </c>
      <c r="L10" s="130"/>
    </row>
    <row r="11" spans="1:12" ht="8.25" customHeight="1" x14ac:dyDescent="0.15"/>
    <row r="12" spans="1:12" ht="20.100000000000001" customHeight="1" x14ac:dyDescent="0.15">
      <c r="A12" s="31" t="s">
        <v>568</v>
      </c>
    </row>
    <row r="13" spans="1:12" ht="20.100000000000001" customHeight="1" x14ac:dyDescent="0.15">
      <c r="B13" s="161" t="s">
        <v>34</v>
      </c>
      <c r="C13" s="161"/>
      <c r="D13" s="161" t="s">
        <v>35</v>
      </c>
      <c r="E13" s="161"/>
      <c r="F13" s="147" t="s">
        <v>36</v>
      </c>
      <c r="G13" s="147" t="s">
        <v>37</v>
      </c>
      <c r="H13" s="174" t="s">
        <v>38</v>
      </c>
      <c r="I13" s="181"/>
      <c r="J13" s="175"/>
      <c r="K13" s="174" t="s">
        <v>39</v>
      </c>
      <c r="L13" s="175"/>
    </row>
    <row r="14" spans="1:12" ht="39" customHeight="1" x14ac:dyDescent="0.15">
      <c r="B14" s="161" t="s">
        <v>45</v>
      </c>
      <c r="C14" s="161"/>
      <c r="D14" s="161" t="s">
        <v>46</v>
      </c>
      <c r="E14" s="161"/>
      <c r="F14" s="147" t="s">
        <v>47</v>
      </c>
      <c r="G14" s="147" t="s">
        <v>48</v>
      </c>
      <c r="H14" s="174" t="s">
        <v>50</v>
      </c>
      <c r="I14" s="181"/>
      <c r="J14" s="175"/>
      <c r="K14" s="174" t="s">
        <v>53</v>
      </c>
      <c r="L14" s="175"/>
    </row>
    <row r="15" spans="1:12" ht="81" customHeight="1" x14ac:dyDescent="0.15">
      <c r="B15" s="185" t="s">
        <v>404</v>
      </c>
      <c r="C15" s="186"/>
      <c r="D15" s="189" t="s">
        <v>569</v>
      </c>
      <c r="E15" s="190"/>
      <c r="F15" s="134">
        <f>'MPS(input)_966RT(3)'!E15</f>
        <v>0.84</v>
      </c>
      <c r="G15" s="83" t="s">
        <v>406</v>
      </c>
      <c r="H15" s="182" t="str">
        <f>'MPS(input)_966RT(3)'!G15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83"/>
      <c r="J15" s="184"/>
      <c r="K15" s="176" t="str">
        <f>IF('MPS(input)_966RT(3)'!J15&gt;0,'MPS(input)_966RT(3)'!J15,"")</f>
        <v/>
      </c>
      <c r="L15" s="177"/>
    </row>
    <row r="16" spans="1:12" ht="63" customHeight="1" x14ac:dyDescent="0.15">
      <c r="B16" s="187" t="s">
        <v>404</v>
      </c>
      <c r="C16" s="188"/>
      <c r="D16" s="178" t="s">
        <v>405</v>
      </c>
      <c r="E16" s="180"/>
      <c r="F16" s="135">
        <f>'MPS(input)_966RT(3)'!E16</f>
        <v>0.8</v>
      </c>
      <c r="G16" s="83" t="s">
        <v>406</v>
      </c>
      <c r="H16" s="178" t="str">
        <f>'MPS(input)_966RT(3)'!G16</f>
        <v>CDM approved small scale methodology: AMS-I.A</v>
      </c>
      <c r="I16" s="179"/>
      <c r="J16" s="180"/>
      <c r="K16" s="172" t="str">
        <f>IF('MPS(input)_966RT(3)'!J16&gt;0,'MPS(input)_966RT(3)'!J16,"")</f>
        <v/>
      </c>
      <c r="L16" s="173"/>
    </row>
    <row r="17" spans="1:12" ht="64.5" customHeight="1" x14ac:dyDescent="0.15">
      <c r="B17" s="187" t="s">
        <v>570</v>
      </c>
      <c r="C17" s="188"/>
      <c r="D17" s="178" t="s">
        <v>571</v>
      </c>
      <c r="E17" s="180"/>
      <c r="F17" s="136">
        <f>'MPS(input)_966RT(3)'!E17</f>
        <v>36.89</v>
      </c>
      <c r="G17" s="84" t="s">
        <v>409</v>
      </c>
      <c r="H17" s="178" t="str">
        <f>'MPS(input)_966RT(3)'!G17</f>
        <v>Specifications of project chiller i prepared for the quotation or factory acceptance test data by manufacturer</v>
      </c>
      <c r="I17" s="179"/>
      <c r="J17" s="180"/>
      <c r="K17" s="172" t="str">
        <f>IF('MPS(input)_966RT(3)'!J17&gt;0,'MPS(input)_966RT(3)'!J17,"")</f>
        <v/>
      </c>
      <c r="L17" s="173"/>
    </row>
    <row r="18" spans="1:12" ht="64.5" customHeight="1" x14ac:dyDescent="0.15">
      <c r="B18" s="187" t="s">
        <v>410</v>
      </c>
      <c r="C18" s="188"/>
      <c r="D18" s="178" t="s">
        <v>411</v>
      </c>
      <c r="E18" s="180"/>
      <c r="F18" s="136">
        <f>'MPS(input)_966RT(3)'!E18</f>
        <v>6.07</v>
      </c>
      <c r="G18" s="84" t="s">
        <v>409</v>
      </c>
      <c r="H18" s="178" t="str">
        <f>'MPS(input)_966RT(3)'!G18</f>
        <v>Specifications of project chiller i prepared for the quotation or factory acceptance test data by manufacturer</v>
      </c>
      <c r="I18" s="179"/>
      <c r="J18" s="180"/>
      <c r="K18" s="172" t="str">
        <f>IF('MPS(input)_966RT(3)'!J18&gt;0,'MPS(input)_966RT(3)'!J18,"")</f>
        <v/>
      </c>
      <c r="L18" s="173"/>
    </row>
    <row r="19" spans="1:12" ht="63" customHeight="1" x14ac:dyDescent="0.15">
      <c r="B19" s="187" t="s">
        <v>412</v>
      </c>
      <c r="C19" s="188"/>
      <c r="D19" s="178" t="s">
        <v>413</v>
      </c>
      <c r="E19" s="180"/>
      <c r="F19" s="81">
        <f>'MPS(input)_966RT(3)'!E19</f>
        <v>5.94</v>
      </c>
      <c r="G19" s="85" t="s">
        <v>414</v>
      </c>
      <c r="H19" s="178" t="str">
        <f>'MPS(input)_966RT(3)'!G19</f>
        <v>Selected from the default values set in the methodology</v>
      </c>
      <c r="I19" s="179"/>
      <c r="J19" s="180"/>
      <c r="K19" s="172" t="str">
        <f>IF('MPS(input)_966RT(3)'!J19&gt;0,'MPS(input)_966RT(3)'!J19,"")</f>
        <v/>
      </c>
      <c r="L19" s="173"/>
    </row>
    <row r="20" spans="1:12" ht="48" customHeight="1" x14ac:dyDescent="0.15">
      <c r="B20" s="187" t="s">
        <v>572</v>
      </c>
      <c r="C20" s="188"/>
      <c r="D20" s="178" t="s">
        <v>573</v>
      </c>
      <c r="E20" s="180"/>
      <c r="F20" s="81">
        <f>'MPS(input)_966RT(3)'!E20</f>
        <v>5.99</v>
      </c>
      <c r="G20" s="85" t="s">
        <v>414</v>
      </c>
      <c r="H20" s="178" t="str">
        <f>'MPS(input)_966RT(3)'!G20</f>
        <v>Specifications of project chiller i prepared for the quotation or factory acceptance test data by manufacturer</v>
      </c>
      <c r="I20" s="179"/>
      <c r="J20" s="180"/>
      <c r="K20" s="172" t="str">
        <f>IF('MPS(input)_966RT(3)'!J20&gt;0,'MPS(input)_966RT(3)'!J20,"")</f>
        <v/>
      </c>
      <c r="L20" s="173"/>
    </row>
    <row r="21" spans="1:12" ht="63" customHeight="1" x14ac:dyDescent="0.15">
      <c r="B21" s="187" t="s">
        <v>516</v>
      </c>
      <c r="C21" s="188"/>
      <c r="D21" s="178" t="s">
        <v>515</v>
      </c>
      <c r="E21" s="180"/>
      <c r="F21" s="81">
        <f>'MPS(input)_966RT(3)'!E21</f>
        <v>6.1388424242424247</v>
      </c>
      <c r="G21" s="85" t="s">
        <v>414</v>
      </c>
      <c r="H21" s="178" t="s">
        <v>574</v>
      </c>
      <c r="I21" s="179"/>
      <c r="J21" s="180"/>
      <c r="K21" s="172" t="str">
        <f>IF('MPS(input)_966RT(3)'!J21&gt;0,'MPS(input)_966RT(3)'!J21,"")</f>
        <v/>
      </c>
      <c r="L21" s="173"/>
    </row>
    <row r="22" spans="1:12" ht="27" customHeight="1" x14ac:dyDescent="0.15">
      <c r="B22" s="187" t="s">
        <v>575</v>
      </c>
      <c r="C22" s="188"/>
      <c r="D22" s="178" t="s">
        <v>576</v>
      </c>
      <c r="E22" s="180"/>
      <c r="F22" s="82">
        <f>'MPS(input)_966RT(3)'!E22</f>
        <v>13920</v>
      </c>
      <c r="G22" s="83" t="s">
        <v>423</v>
      </c>
      <c r="H22" s="178" t="str">
        <f>'MPS(input)_966RT(3)'!G22</f>
        <v>Specification of generator for captive electricity</v>
      </c>
      <c r="I22" s="179"/>
      <c r="J22" s="180"/>
      <c r="K22" s="172" t="str">
        <f>IF('MPS(input)_966RT(3)'!J22&gt;0,'MPS(input)_966RT(3)'!J22,"")</f>
        <v/>
      </c>
      <c r="L22" s="173"/>
    </row>
    <row r="23" spans="1:12" ht="6.75" customHeight="1" x14ac:dyDescent="0.15"/>
    <row r="24" spans="1:12" ht="18.75" customHeight="1" x14ac:dyDescent="0.15">
      <c r="A24" s="33" t="s">
        <v>577</v>
      </c>
      <c r="B24" s="33"/>
    </row>
    <row r="25" spans="1:12" ht="17.25" thickBot="1" x14ac:dyDescent="0.2">
      <c r="B25" s="196" t="s">
        <v>578</v>
      </c>
      <c r="C25" s="197"/>
      <c r="D25" s="160" t="s">
        <v>98</v>
      </c>
      <c r="E25" s="160"/>
      <c r="F25" s="76" t="s">
        <v>48</v>
      </c>
    </row>
    <row r="26" spans="1:12" ht="19.5" thickBot="1" x14ac:dyDescent="0.2">
      <c r="B26" s="198"/>
      <c r="C26" s="199"/>
      <c r="D26" s="194" t="e">
        <f>ROUNDDOWN('MRS(calc_process)_966RT(3)'!G6,0)</f>
        <v>#DIV/0!</v>
      </c>
      <c r="E26" s="195"/>
      <c r="F26" s="34" t="s">
        <v>519</v>
      </c>
    </row>
    <row r="27" spans="1:12" ht="20.100000000000001" customHeight="1" x14ac:dyDescent="0.15">
      <c r="B27" s="35"/>
      <c r="C27" s="35"/>
      <c r="F27" s="36"/>
      <c r="G27" s="36"/>
    </row>
    <row r="28" spans="1:12" ht="15" customHeight="1" x14ac:dyDescent="0.15">
      <c r="A28" s="31" t="s">
        <v>579</v>
      </c>
    </row>
    <row r="29" spans="1:12" ht="15" customHeight="1" x14ac:dyDescent="0.15">
      <c r="B29" s="15" t="s">
        <v>580</v>
      </c>
      <c r="C29" s="191" t="s">
        <v>581</v>
      </c>
      <c r="D29" s="192"/>
      <c r="E29" s="192"/>
      <c r="F29" s="192"/>
      <c r="G29" s="192"/>
      <c r="H29" s="192"/>
      <c r="I29" s="192"/>
      <c r="J29" s="193"/>
    </row>
    <row r="30" spans="1:12" ht="15" customHeight="1" x14ac:dyDescent="0.15">
      <c r="B30" s="15" t="s">
        <v>582</v>
      </c>
      <c r="C30" s="191" t="s">
        <v>583</v>
      </c>
      <c r="D30" s="192"/>
      <c r="E30" s="192"/>
      <c r="F30" s="192"/>
      <c r="G30" s="192"/>
      <c r="H30" s="192"/>
      <c r="I30" s="192"/>
      <c r="J30" s="193"/>
    </row>
    <row r="31" spans="1:12" ht="15" customHeight="1" x14ac:dyDescent="0.15">
      <c r="B31" s="15" t="s">
        <v>555</v>
      </c>
      <c r="C31" s="191" t="s">
        <v>584</v>
      </c>
      <c r="D31" s="192"/>
      <c r="E31" s="192"/>
      <c r="F31" s="192"/>
      <c r="G31" s="192"/>
      <c r="H31" s="192"/>
      <c r="I31" s="192"/>
      <c r="J31" s="193"/>
    </row>
  </sheetData>
  <sheetProtection algorithmName="SHA-512" hashValue="sT7XMm7q9lNeSy5Nv76Vf+b+wIYADFugqHjY/1uy7A1fb/PXueMhvw0kZGSC8clX9ig8K7wWei7a9IGooF3ctw==" saltValue="2im+jONN5KZRVlKn/Hx/LQ==" spinCount="100000" sheet="1" objects="1" scenarios="1" formatCells="0" formatRows="0"/>
  <mergeCells count="47">
    <mergeCell ref="B13:C13"/>
    <mergeCell ref="D13:E13"/>
    <mergeCell ref="H13:J13"/>
    <mergeCell ref="K13:L13"/>
    <mergeCell ref="B14:C14"/>
    <mergeCell ref="D14:E14"/>
    <mergeCell ref="H14:J14"/>
    <mergeCell ref="K14:L14"/>
    <mergeCell ref="B15:C15"/>
    <mergeCell ref="D15:E15"/>
    <mergeCell ref="H15:J15"/>
    <mergeCell ref="K15:L1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C31:J31"/>
    <mergeCell ref="B25:C25"/>
    <mergeCell ref="D25:E25"/>
    <mergeCell ref="B26:C26"/>
    <mergeCell ref="D26:E26"/>
    <mergeCell ref="C29:J29"/>
    <mergeCell ref="C30:J30"/>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4.625" style="1" customWidth="1"/>
    <col min="9" max="9" width="12.75" style="5" customWidth="1"/>
    <col min="10" max="16384" width="9" style="1"/>
  </cols>
  <sheetData>
    <row r="1" spans="1:11" ht="18" customHeight="1" x14ac:dyDescent="0.15">
      <c r="I1" s="8" t="str">
        <f>'MPS(input)_569RT'!K1</f>
        <v>Monitoring Spreadsheet: JCM_ID_AM002_ver02.0</v>
      </c>
    </row>
    <row r="2" spans="1:11" s="40" customFormat="1" ht="18" customHeight="1" x14ac:dyDescent="0.15">
      <c r="I2" s="41" t="str">
        <f>'MPS(input)_569RT'!K2</f>
        <v>Reference Number: ID009</v>
      </c>
    </row>
    <row r="3" spans="1:11" ht="27.75" customHeight="1" x14ac:dyDescent="0.15">
      <c r="A3" s="162" t="s">
        <v>148</v>
      </c>
      <c r="B3" s="162"/>
      <c r="C3" s="162"/>
      <c r="D3" s="162"/>
      <c r="E3" s="162"/>
      <c r="F3" s="162"/>
      <c r="G3" s="162"/>
      <c r="H3" s="162"/>
      <c r="I3" s="162"/>
    </row>
    <row r="4" spans="1:11" ht="11.25" customHeight="1" x14ac:dyDescent="0.15"/>
    <row r="5" spans="1:11" ht="18.75" customHeight="1" thickBot="1" x14ac:dyDescent="0.2">
      <c r="A5" s="93" t="s">
        <v>3</v>
      </c>
      <c r="B5" s="94"/>
      <c r="C5" s="94"/>
      <c r="D5" s="94"/>
      <c r="E5" s="95"/>
      <c r="F5" s="96" t="s">
        <v>4</v>
      </c>
      <c r="G5" s="97" t="s">
        <v>5</v>
      </c>
      <c r="H5" s="97" t="s">
        <v>6</v>
      </c>
      <c r="I5" s="98" t="s">
        <v>1</v>
      </c>
    </row>
    <row r="6" spans="1:11" ht="18.75" customHeight="1" thickBot="1" x14ac:dyDescent="0.2">
      <c r="A6" s="99"/>
      <c r="B6" s="43" t="s">
        <v>143</v>
      </c>
      <c r="C6" s="43"/>
      <c r="D6" s="44"/>
      <c r="E6" s="45"/>
      <c r="F6" s="12" t="s">
        <v>125</v>
      </c>
      <c r="G6" s="116">
        <f>G10-G20</f>
        <v>109.29342383838457</v>
      </c>
      <c r="H6" s="9" t="s">
        <v>12</v>
      </c>
      <c r="I6" s="100" t="s">
        <v>130</v>
      </c>
    </row>
    <row r="7" spans="1:11" ht="18.75" customHeight="1" x14ac:dyDescent="0.15">
      <c r="A7" s="101" t="s">
        <v>7</v>
      </c>
      <c r="B7" s="57"/>
      <c r="C7" s="58"/>
      <c r="D7" s="59"/>
      <c r="E7" s="60"/>
      <c r="F7" s="61"/>
      <c r="G7" s="62"/>
      <c r="H7" s="61"/>
      <c r="I7" s="102"/>
      <c r="J7" s="14"/>
      <c r="K7" s="14"/>
    </row>
    <row r="8" spans="1:11" ht="33" customHeight="1" x14ac:dyDescent="0.15">
      <c r="A8" s="103"/>
      <c r="B8" s="168" t="s">
        <v>106</v>
      </c>
      <c r="C8" s="169"/>
      <c r="D8" s="169"/>
      <c r="E8" s="170"/>
      <c r="F8" s="10" t="s">
        <v>124</v>
      </c>
      <c r="G8" s="122">
        <f>'MPS(input)_569RT'!E19</f>
        <v>5.85</v>
      </c>
      <c r="H8" s="123" t="s">
        <v>8</v>
      </c>
      <c r="I8" s="104" t="s">
        <v>112</v>
      </c>
    </row>
    <row r="9" spans="1:11" ht="18.75" customHeight="1" thickBot="1" x14ac:dyDescent="0.2">
      <c r="A9" s="101" t="s">
        <v>9</v>
      </c>
      <c r="B9" s="63"/>
      <c r="C9" s="69"/>
      <c r="D9" s="64"/>
      <c r="E9" s="64"/>
      <c r="F9" s="64"/>
      <c r="G9" s="65"/>
      <c r="H9" s="64"/>
      <c r="I9" s="105"/>
    </row>
    <row r="10" spans="1:11" ht="19.5" customHeight="1" thickBot="1" x14ac:dyDescent="0.2">
      <c r="A10" s="106"/>
      <c r="B10" s="46" t="s">
        <v>144</v>
      </c>
      <c r="C10" s="47"/>
      <c r="D10" s="48"/>
      <c r="E10" s="48"/>
      <c r="F10" s="115" t="s">
        <v>124</v>
      </c>
      <c r="G10" s="117">
        <f>(G16*G14*(G18/G17)*G12)+(G16*G15*(G18/G17)*G13)</f>
        <v>2546.9734238383844</v>
      </c>
      <c r="H10" s="9" t="s">
        <v>12</v>
      </c>
      <c r="I10" s="107" t="s">
        <v>13</v>
      </c>
    </row>
    <row r="11" spans="1:11" ht="18.75" customHeight="1" x14ac:dyDescent="0.15">
      <c r="A11" s="106"/>
      <c r="B11" s="49"/>
      <c r="C11" s="53" t="s">
        <v>16</v>
      </c>
      <c r="D11" s="54"/>
      <c r="E11" s="27"/>
      <c r="F11" s="11" t="s">
        <v>124</v>
      </c>
      <c r="G11" s="22"/>
      <c r="H11" s="18"/>
      <c r="I11" s="104"/>
    </row>
    <row r="12" spans="1:11" ht="18.75" customHeight="1" x14ac:dyDescent="0.15">
      <c r="A12" s="106"/>
      <c r="B12" s="49"/>
      <c r="C12" s="165"/>
      <c r="D12" s="54" t="s">
        <v>19</v>
      </c>
      <c r="E12" s="34"/>
      <c r="F12" s="10" t="s">
        <v>20</v>
      </c>
      <c r="G12" s="119">
        <f>'MPS(input)_569RT'!E15</f>
        <v>0.84</v>
      </c>
      <c r="H12" s="120" t="s">
        <v>21</v>
      </c>
      <c r="I12" s="104" t="s">
        <v>22</v>
      </c>
    </row>
    <row r="13" spans="1:11" ht="18.75" customHeight="1" x14ac:dyDescent="0.15">
      <c r="A13" s="106"/>
      <c r="B13" s="49"/>
      <c r="C13" s="165"/>
      <c r="D13" s="54" t="s">
        <v>23</v>
      </c>
      <c r="E13" s="34"/>
      <c r="F13" s="10" t="s">
        <v>20</v>
      </c>
      <c r="G13" s="121">
        <f>'MPS(input)_569RT'!$E$16</f>
        <v>0.8</v>
      </c>
      <c r="H13" s="120" t="s">
        <v>21</v>
      </c>
      <c r="I13" s="104" t="s">
        <v>22</v>
      </c>
    </row>
    <row r="14" spans="1:11" ht="39" customHeight="1" x14ac:dyDescent="0.15">
      <c r="A14" s="106"/>
      <c r="B14" s="49"/>
      <c r="C14" s="165"/>
      <c r="D14" s="163" t="s">
        <v>24</v>
      </c>
      <c r="E14" s="164"/>
      <c r="F14" s="19" t="s">
        <v>124</v>
      </c>
      <c r="G14" s="13">
        <f>'MPS(input)_569RT'!$E$9/('MPS(input)_569RT'!$E$9+'MPS(input)_569RT'!$E$10*'MPS(input)_569RT'!$E$22/1000)</f>
        <v>1</v>
      </c>
      <c r="H14" s="10" t="s">
        <v>25</v>
      </c>
      <c r="I14" s="104" t="s">
        <v>25</v>
      </c>
    </row>
    <row r="15" spans="1:11" ht="39" customHeight="1" x14ac:dyDescent="0.15">
      <c r="A15" s="106"/>
      <c r="B15" s="49"/>
      <c r="C15" s="165"/>
      <c r="D15" s="163" t="s">
        <v>26</v>
      </c>
      <c r="E15" s="164"/>
      <c r="F15" s="19" t="s">
        <v>124</v>
      </c>
      <c r="G15" s="13">
        <f>1-G14</f>
        <v>0</v>
      </c>
      <c r="H15" s="10" t="s">
        <v>25</v>
      </c>
      <c r="I15" s="104" t="s">
        <v>25</v>
      </c>
    </row>
    <row r="16" spans="1:11" ht="18.75" customHeight="1" x14ac:dyDescent="0.15">
      <c r="A16" s="106"/>
      <c r="B16" s="49"/>
      <c r="C16" s="165"/>
      <c r="D16" s="54" t="s">
        <v>145</v>
      </c>
      <c r="E16" s="34"/>
      <c r="F16" s="19" t="s">
        <v>20</v>
      </c>
      <c r="G16" s="81">
        <f>'MPS(input)_569RT'!E8</f>
        <v>2902</v>
      </c>
      <c r="H16" s="25" t="s">
        <v>27</v>
      </c>
      <c r="I16" s="108" t="s">
        <v>28</v>
      </c>
    </row>
    <row r="17" spans="1:9" ht="39" customHeight="1" x14ac:dyDescent="0.15">
      <c r="A17" s="106"/>
      <c r="B17" s="46"/>
      <c r="C17" s="166"/>
      <c r="D17" s="163" t="s">
        <v>137</v>
      </c>
      <c r="E17" s="164"/>
      <c r="F17" s="10" t="s">
        <v>124</v>
      </c>
      <c r="G17" s="122">
        <f>'MPS(input)_569RT'!E19</f>
        <v>5.85</v>
      </c>
      <c r="H17" s="123" t="s">
        <v>25</v>
      </c>
      <c r="I17" s="104" t="s">
        <v>29</v>
      </c>
    </row>
    <row r="18" spans="1:9" ht="39" customHeight="1" x14ac:dyDescent="0.15">
      <c r="A18" s="99"/>
      <c r="B18" s="44"/>
      <c r="C18" s="167"/>
      <c r="D18" s="163" t="s">
        <v>139</v>
      </c>
      <c r="E18" s="164"/>
      <c r="F18" s="10" t="s">
        <v>124</v>
      </c>
      <c r="G18" s="126">
        <f>'MPS(input)_569RT'!E21</f>
        <v>6.1122848484848493</v>
      </c>
      <c r="H18" s="127" t="s">
        <v>25</v>
      </c>
      <c r="I18" s="108" t="s">
        <v>111</v>
      </c>
    </row>
    <row r="19" spans="1:9" ht="18.75" customHeight="1" thickBot="1" x14ac:dyDescent="0.2">
      <c r="A19" s="101" t="s">
        <v>10</v>
      </c>
      <c r="B19" s="66"/>
      <c r="C19" s="66"/>
      <c r="D19" s="66"/>
      <c r="E19" s="67"/>
      <c r="F19" s="68"/>
      <c r="G19" s="65"/>
      <c r="H19" s="68"/>
      <c r="I19" s="109"/>
    </row>
    <row r="20" spans="1:9" ht="18.75" customHeight="1" thickBot="1" x14ac:dyDescent="0.2">
      <c r="A20" s="103"/>
      <c r="B20" s="50" t="s">
        <v>146</v>
      </c>
      <c r="C20" s="50"/>
      <c r="D20" s="50"/>
      <c r="E20" s="51"/>
      <c r="F20" s="21" t="s">
        <v>124</v>
      </c>
      <c r="G20" s="118">
        <f>(G26*G22*G24)+(G26*G23*G25)</f>
        <v>2437.6799999999998</v>
      </c>
      <c r="H20" s="20" t="s">
        <v>30</v>
      </c>
      <c r="I20" s="104" t="s">
        <v>31</v>
      </c>
    </row>
    <row r="21" spans="1:9" ht="18.75" customHeight="1" x14ac:dyDescent="0.15">
      <c r="A21" s="103"/>
      <c r="B21" s="52"/>
      <c r="C21" s="55" t="s">
        <v>32</v>
      </c>
      <c r="D21" s="54"/>
      <c r="E21" s="34"/>
      <c r="F21" s="18" t="s">
        <v>124</v>
      </c>
      <c r="G21" s="22"/>
      <c r="H21" s="20"/>
      <c r="I21" s="104"/>
    </row>
    <row r="22" spans="1:9" ht="18.75" customHeight="1" x14ac:dyDescent="0.15">
      <c r="A22" s="103"/>
      <c r="B22" s="52"/>
      <c r="C22" s="56"/>
      <c r="D22" s="54" t="s">
        <v>19</v>
      </c>
      <c r="E22" s="34"/>
      <c r="F22" s="10" t="s">
        <v>20</v>
      </c>
      <c r="G22" s="119">
        <f>'MPS(input)_569RT'!E15</f>
        <v>0.84</v>
      </c>
      <c r="H22" s="120" t="s">
        <v>21</v>
      </c>
      <c r="I22" s="104" t="s">
        <v>22</v>
      </c>
    </row>
    <row r="23" spans="1:9" ht="18.75" customHeight="1" x14ac:dyDescent="0.15">
      <c r="A23" s="103"/>
      <c r="B23" s="52"/>
      <c r="C23" s="56"/>
      <c r="D23" s="54" t="s">
        <v>23</v>
      </c>
      <c r="E23" s="34"/>
      <c r="F23" s="10" t="s">
        <v>20</v>
      </c>
      <c r="G23" s="121">
        <f>'MPS(input)_569RT'!$E$16</f>
        <v>0.8</v>
      </c>
      <c r="H23" s="120" t="s">
        <v>21</v>
      </c>
      <c r="I23" s="104" t="s">
        <v>22</v>
      </c>
    </row>
    <row r="24" spans="1:9" ht="39" customHeight="1" x14ac:dyDescent="0.15">
      <c r="A24" s="103"/>
      <c r="B24" s="52"/>
      <c r="C24" s="56"/>
      <c r="D24" s="163" t="s">
        <v>24</v>
      </c>
      <c r="E24" s="164"/>
      <c r="F24" s="19" t="s">
        <v>124</v>
      </c>
      <c r="G24" s="13">
        <f>'MPS(input)_569RT'!$E$9/('MPS(input)_569RT'!$E$9+'MPS(input)_569RT'!$E$10*'MPS(input)_569RT'!$E$22/1000)</f>
        <v>1</v>
      </c>
      <c r="H24" s="10" t="s">
        <v>25</v>
      </c>
      <c r="I24" s="104" t="s">
        <v>25</v>
      </c>
    </row>
    <row r="25" spans="1:9" ht="39" customHeight="1" x14ac:dyDescent="0.15">
      <c r="A25" s="103"/>
      <c r="B25" s="52"/>
      <c r="C25" s="56"/>
      <c r="D25" s="163" t="s">
        <v>26</v>
      </c>
      <c r="E25" s="164"/>
      <c r="F25" s="19" t="s">
        <v>124</v>
      </c>
      <c r="G25" s="13">
        <f>1-G24</f>
        <v>0</v>
      </c>
      <c r="H25" s="10" t="s">
        <v>25</v>
      </c>
      <c r="I25" s="104" t="s">
        <v>25</v>
      </c>
    </row>
    <row r="26" spans="1:9" ht="18.75" customHeight="1" x14ac:dyDescent="0.15">
      <c r="A26" s="86"/>
      <c r="B26" s="87"/>
      <c r="C26" s="88"/>
      <c r="D26" s="89" t="s">
        <v>145</v>
      </c>
      <c r="E26" s="90"/>
      <c r="F26" s="91" t="s">
        <v>20</v>
      </c>
      <c r="G26" s="124">
        <f>'MPS(input)_569RT'!E8</f>
        <v>2902</v>
      </c>
      <c r="H26" s="125" t="s">
        <v>27</v>
      </c>
      <c r="I26" s="92" t="s">
        <v>28</v>
      </c>
    </row>
    <row r="27" spans="1:9" x14ac:dyDescent="0.15">
      <c r="A27" s="2"/>
      <c r="B27" s="2"/>
      <c r="C27" s="2"/>
      <c r="D27" s="2"/>
      <c r="E27" s="2"/>
      <c r="F27" s="7"/>
      <c r="G27" s="6"/>
      <c r="H27" s="6"/>
      <c r="I27" s="3"/>
    </row>
    <row r="28" spans="1:9" ht="21.75" customHeight="1" x14ac:dyDescent="0.15">
      <c r="E28" s="2" t="s">
        <v>11</v>
      </c>
      <c r="F28" s="4"/>
    </row>
    <row r="29" spans="1:9" ht="21.75" customHeight="1" x14ac:dyDescent="0.15">
      <c r="E29" s="150" t="s">
        <v>160</v>
      </c>
      <c r="F29" s="111">
        <v>4.92</v>
      </c>
      <c r="G29" s="112" t="s">
        <v>8</v>
      </c>
    </row>
    <row r="30" spans="1:9" ht="21.75" customHeight="1" x14ac:dyDescent="0.15">
      <c r="E30" s="150" t="s">
        <v>161</v>
      </c>
      <c r="F30" s="113">
        <v>5.33</v>
      </c>
      <c r="G30" s="112" t="s">
        <v>8</v>
      </c>
      <c r="H30" s="2"/>
    </row>
    <row r="31" spans="1:9" ht="21.75" customHeight="1" x14ac:dyDescent="0.15">
      <c r="E31" s="150" t="s">
        <v>162</v>
      </c>
      <c r="F31" s="111">
        <v>5.59</v>
      </c>
      <c r="G31" s="112" t="s">
        <v>8</v>
      </c>
      <c r="H31" s="2"/>
    </row>
    <row r="32" spans="1:9" ht="21.75" customHeight="1" x14ac:dyDescent="0.15">
      <c r="E32" s="150" t="s">
        <v>163</v>
      </c>
      <c r="F32" s="111">
        <v>5.85</v>
      </c>
      <c r="G32" s="112" t="s">
        <v>8</v>
      </c>
      <c r="H32" s="2"/>
    </row>
    <row r="33" spans="5:8" s="5" customFormat="1" ht="21.75" customHeight="1" x14ac:dyDescent="0.15">
      <c r="E33" s="150" t="s">
        <v>164</v>
      </c>
      <c r="F33" s="111">
        <v>5.94</v>
      </c>
      <c r="G33" s="112" t="s">
        <v>8</v>
      </c>
      <c r="H33" s="2"/>
    </row>
    <row r="34" spans="5:8" s="5" customFormat="1" ht="21.75" customHeight="1" x14ac:dyDescent="0.15">
      <c r="E34" s="2"/>
      <c r="F34" s="17"/>
      <c r="G34" s="3"/>
      <c r="H34" s="2"/>
    </row>
    <row r="35" spans="5:8" s="5" customFormat="1" ht="21.75" customHeight="1" x14ac:dyDescent="0.15">
      <c r="E35" s="110" t="s">
        <v>17</v>
      </c>
      <c r="F35" s="113">
        <v>1.5</v>
      </c>
      <c r="G35" s="114" t="s">
        <v>15</v>
      </c>
      <c r="H35" s="2"/>
    </row>
    <row r="36" spans="5:8" s="5" customFormat="1" ht="21.75" customHeight="1" x14ac:dyDescent="0.15">
      <c r="E36" s="110" t="s">
        <v>18</v>
      </c>
      <c r="F36" s="113">
        <v>1.5</v>
      </c>
      <c r="G36" s="114" t="s">
        <v>15</v>
      </c>
      <c r="H36" s="2"/>
    </row>
    <row r="37" spans="5:8" s="5" customFormat="1" x14ac:dyDescent="0.15">
      <c r="E37" s="2"/>
      <c r="F37" s="2"/>
      <c r="G37" s="2"/>
      <c r="H37" s="2"/>
    </row>
  </sheetData>
  <sheetProtection algorithmName="SHA-512" hashValue="tyB2TPYL1TX1J2TlEBOFBanfJL96yQ3CIF3KmSHDSblaB3neSvVQRSVF78XDQh60iP4k/kD1981hZmiu1F+p2g==" saltValue="KeASz9vffjHKjLCYPatF0A==" spinCount="100000" sheet="1" objects="1" scenarios="1"/>
  <mergeCells count="9">
    <mergeCell ref="A3:I3"/>
    <mergeCell ref="D24:E24"/>
    <mergeCell ref="D25:E25"/>
    <mergeCell ref="C12:C18"/>
    <mergeCell ref="D17:E17"/>
    <mergeCell ref="D18:E18"/>
    <mergeCell ref="B8:E8"/>
    <mergeCell ref="D14:E14"/>
    <mergeCell ref="D15:E15"/>
  </mergeCells>
  <phoneticPr fontId="2"/>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'MPS(input)_966RT(3)'!K1</f>
        <v>Monitoring Spreadsheet: JCM_ID_AM002_ver02.0</v>
      </c>
    </row>
    <row r="2" spans="1:11" ht="18" customHeight="1" x14ac:dyDescent="0.15">
      <c r="I2" s="74" t="str">
        <f>'MPS(input)_966RT(3)'!K2</f>
        <v>Reference Number: ID009</v>
      </c>
    </row>
    <row r="3" spans="1:11" ht="27.75" customHeight="1" x14ac:dyDescent="0.15">
      <c r="A3" s="162" t="s">
        <v>585</v>
      </c>
      <c r="B3" s="162"/>
      <c r="C3" s="162"/>
      <c r="D3" s="162"/>
      <c r="E3" s="162"/>
      <c r="F3" s="162"/>
      <c r="G3" s="162"/>
      <c r="H3" s="162"/>
      <c r="I3" s="162"/>
    </row>
    <row r="4" spans="1:11" ht="11.25" customHeight="1" x14ac:dyDescent="0.15"/>
    <row r="5" spans="1:11" ht="18.75" customHeight="1" thickBot="1" x14ac:dyDescent="0.2">
      <c r="A5" s="93" t="s">
        <v>498</v>
      </c>
      <c r="B5" s="94"/>
      <c r="C5" s="94"/>
      <c r="D5" s="94"/>
      <c r="E5" s="95"/>
      <c r="F5" s="96" t="s">
        <v>307</v>
      </c>
      <c r="G5" s="97" t="s">
        <v>308</v>
      </c>
      <c r="H5" s="97" t="s">
        <v>309</v>
      </c>
      <c r="I5" s="98" t="s">
        <v>1</v>
      </c>
    </row>
    <row r="6" spans="1:11" ht="18.75" customHeight="1" thickBot="1" x14ac:dyDescent="0.2">
      <c r="A6" s="99"/>
      <c r="B6" s="43" t="s">
        <v>499</v>
      </c>
      <c r="C6" s="43"/>
      <c r="D6" s="44"/>
      <c r="E6" s="45"/>
      <c r="F6" s="12" t="s">
        <v>539</v>
      </c>
      <c r="G6" s="116" t="e">
        <f>G10-G20</f>
        <v>#DIV/0!</v>
      </c>
      <c r="H6" s="9" t="s">
        <v>501</v>
      </c>
      <c r="I6" s="100" t="s">
        <v>502</v>
      </c>
    </row>
    <row r="7" spans="1:11" ht="18.75" customHeight="1" x14ac:dyDescent="0.15">
      <c r="A7" s="101" t="s">
        <v>503</v>
      </c>
      <c r="B7" s="57"/>
      <c r="C7" s="58"/>
      <c r="D7" s="59"/>
      <c r="E7" s="60"/>
      <c r="F7" s="61"/>
      <c r="G7" s="62"/>
      <c r="H7" s="61"/>
      <c r="I7" s="102"/>
      <c r="J7" s="77"/>
      <c r="K7" s="77"/>
    </row>
    <row r="8" spans="1:11" ht="33" customHeight="1" x14ac:dyDescent="0.15">
      <c r="A8" s="103"/>
      <c r="B8" s="168" t="s">
        <v>504</v>
      </c>
      <c r="C8" s="169"/>
      <c r="D8" s="169"/>
      <c r="E8" s="170"/>
      <c r="F8" s="10" t="s">
        <v>124</v>
      </c>
      <c r="G8" s="122">
        <f>'MPS(input)_966RT(3)'!E19</f>
        <v>5.94</v>
      </c>
      <c r="H8" s="123" t="s">
        <v>414</v>
      </c>
      <c r="I8" s="104" t="s">
        <v>412</v>
      </c>
    </row>
    <row r="9" spans="1:11" ht="18.75" customHeight="1" thickBot="1" x14ac:dyDescent="0.2">
      <c r="A9" s="101" t="s">
        <v>505</v>
      </c>
      <c r="B9" s="63"/>
      <c r="C9" s="69"/>
      <c r="D9" s="64"/>
      <c r="E9" s="64"/>
      <c r="F9" s="64"/>
      <c r="G9" s="65"/>
      <c r="H9" s="64"/>
      <c r="I9" s="105"/>
    </row>
    <row r="10" spans="1:11" ht="19.5" customHeight="1" thickBot="1" x14ac:dyDescent="0.2">
      <c r="A10" s="106"/>
      <c r="B10" s="46" t="s">
        <v>506</v>
      </c>
      <c r="C10" s="47"/>
      <c r="D10" s="48"/>
      <c r="E10" s="48"/>
      <c r="F10" s="115" t="s">
        <v>124</v>
      </c>
      <c r="G10" s="117" t="e">
        <f>(G16*G14*(G18/G17)*G12)+(G16*G15*(G18/G17)*G13)</f>
        <v>#DIV/0!</v>
      </c>
      <c r="H10" s="9" t="s">
        <v>501</v>
      </c>
      <c r="I10" s="107" t="s">
        <v>507</v>
      </c>
    </row>
    <row r="11" spans="1:11" ht="18.75" customHeight="1" x14ac:dyDescent="0.15">
      <c r="A11" s="106"/>
      <c r="B11" s="49"/>
      <c r="C11" s="53" t="s">
        <v>508</v>
      </c>
      <c r="D11" s="54"/>
      <c r="E11" s="27"/>
      <c r="F11" s="11" t="s">
        <v>124</v>
      </c>
      <c r="G11" s="22"/>
      <c r="H11" s="18"/>
      <c r="I11" s="104"/>
    </row>
    <row r="12" spans="1:11" ht="18.75" customHeight="1" x14ac:dyDescent="0.15">
      <c r="A12" s="106"/>
      <c r="B12" s="49"/>
      <c r="C12" s="165"/>
      <c r="D12" s="54" t="s">
        <v>311</v>
      </c>
      <c r="E12" s="34"/>
      <c r="F12" s="10" t="s">
        <v>509</v>
      </c>
      <c r="G12" s="119">
        <f>'MRS(input)_966RT(3)'!F15</f>
        <v>0.84</v>
      </c>
      <c r="H12" s="120" t="s">
        <v>406</v>
      </c>
      <c r="I12" s="104" t="s">
        <v>404</v>
      </c>
    </row>
    <row r="13" spans="1:11" ht="18.75" customHeight="1" x14ac:dyDescent="0.15">
      <c r="A13" s="106"/>
      <c r="B13" s="49"/>
      <c r="C13" s="165"/>
      <c r="D13" s="54" t="s">
        <v>510</v>
      </c>
      <c r="E13" s="34"/>
      <c r="F13" s="10" t="s">
        <v>509</v>
      </c>
      <c r="G13" s="121">
        <f>'MRS(input)_966RT(3)'!F16</f>
        <v>0.8</v>
      </c>
      <c r="H13" s="120" t="s">
        <v>406</v>
      </c>
      <c r="I13" s="104" t="s">
        <v>404</v>
      </c>
    </row>
    <row r="14" spans="1:11" ht="39" customHeight="1" x14ac:dyDescent="0.15">
      <c r="A14" s="106"/>
      <c r="B14" s="49"/>
      <c r="C14" s="165"/>
      <c r="D14" s="163" t="s">
        <v>314</v>
      </c>
      <c r="E14" s="164"/>
      <c r="F14" s="19" t="s">
        <v>124</v>
      </c>
      <c r="G14" s="13" t="e">
        <f>'MRS(input)_966RT(3)'!F$9/('MRS(input)_966RT(3)'!F$9+'MRS(input)_966RT(3)'!F$10*'MRS(input)_966RT(3)'!F$22/1000)</f>
        <v>#DIV/0!</v>
      </c>
      <c r="H14" s="10" t="s">
        <v>414</v>
      </c>
      <c r="I14" s="104" t="s">
        <v>414</v>
      </c>
    </row>
    <row r="15" spans="1:11" ht="39" customHeight="1" x14ac:dyDescent="0.15">
      <c r="A15" s="106"/>
      <c r="B15" s="49"/>
      <c r="C15" s="165"/>
      <c r="D15" s="163" t="s">
        <v>511</v>
      </c>
      <c r="E15" s="164"/>
      <c r="F15" s="19" t="s">
        <v>124</v>
      </c>
      <c r="G15" s="13" t="e">
        <f>1-G14</f>
        <v>#DIV/0!</v>
      </c>
      <c r="H15" s="10" t="s">
        <v>414</v>
      </c>
      <c r="I15" s="104" t="s">
        <v>414</v>
      </c>
    </row>
    <row r="16" spans="1:11" ht="18.75" customHeight="1" x14ac:dyDescent="0.15">
      <c r="A16" s="106"/>
      <c r="B16" s="49"/>
      <c r="C16" s="165"/>
      <c r="D16" s="54" t="s">
        <v>512</v>
      </c>
      <c r="E16" s="34"/>
      <c r="F16" s="19" t="s">
        <v>509</v>
      </c>
      <c r="G16" s="81">
        <f>'MRS(input)_966RT(3)'!F8</f>
        <v>0</v>
      </c>
      <c r="H16" s="25" t="s">
        <v>513</v>
      </c>
      <c r="I16" s="108" t="s">
        <v>514</v>
      </c>
    </row>
    <row r="17" spans="1:9" ht="39" customHeight="1" x14ac:dyDescent="0.15">
      <c r="A17" s="106"/>
      <c r="B17" s="46"/>
      <c r="C17" s="166"/>
      <c r="D17" s="163" t="s">
        <v>413</v>
      </c>
      <c r="E17" s="164"/>
      <c r="F17" s="10" t="s">
        <v>124</v>
      </c>
      <c r="G17" s="122">
        <f>'MRS(input)_966RT(3)'!F19</f>
        <v>5.94</v>
      </c>
      <c r="H17" s="123" t="s">
        <v>414</v>
      </c>
      <c r="I17" s="104" t="s">
        <v>412</v>
      </c>
    </row>
    <row r="18" spans="1:9" ht="39" customHeight="1" x14ac:dyDescent="0.15">
      <c r="A18" s="99"/>
      <c r="B18" s="44"/>
      <c r="C18" s="167"/>
      <c r="D18" s="163" t="s">
        <v>515</v>
      </c>
      <c r="E18" s="164"/>
      <c r="F18" s="10" t="s">
        <v>124</v>
      </c>
      <c r="G18" s="126">
        <f>'MRS(input)_966RT(3)'!F21</f>
        <v>6.1388424242424247</v>
      </c>
      <c r="H18" s="127" t="s">
        <v>414</v>
      </c>
      <c r="I18" s="108" t="s">
        <v>516</v>
      </c>
    </row>
    <row r="19" spans="1:9" ht="18.75" customHeight="1" thickBot="1" x14ac:dyDescent="0.2">
      <c r="A19" s="101" t="s">
        <v>517</v>
      </c>
      <c r="B19" s="66"/>
      <c r="C19" s="66"/>
      <c r="D19" s="66"/>
      <c r="E19" s="67"/>
      <c r="F19" s="68"/>
      <c r="G19" s="65"/>
      <c r="H19" s="68"/>
      <c r="I19" s="109"/>
    </row>
    <row r="20" spans="1:9" ht="18.75" customHeight="1" thickBot="1" x14ac:dyDescent="0.2">
      <c r="A20" s="103"/>
      <c r="B20" s="50" t="s">
        <v>518</v>
      </c>
      <c r="C20" s="50"/>
      <c r="D20" s="50"/>
      <c r="E20" s="51"/>
      <c r="F20" s="21" t="s">
        <v>124</v>
      </c>
      <c r="G20" s="118" t="e">
        <f>(G26*G22*G24)+(G26*G23*G25)</f>
        <v>#DIV/0!</v>
      </c>
      <c r="H20" s="20" t="s">
        <v>519</v>
      </c>
      <c r="I20" s="104" t="s">
        <v>520</v>
      </c>
    </row>
    <row r="21" spans="1:9" ht="18.75" customHeight="1" x14ac:dyDescent="0.15">
      <c r="A21" s="103"/>
      <c r="B21" s="52"/>
      <c r="C21" s="55" t="s">
        <v>521</v>
      </c>
      <c r="D21" s="54"/>
      <c r="E21" s="34"/>
      <c r="F21" s="18" t="s">
        <v>124</v>
      </c>
      <c r="G21" s="22"/>
      <c r="H21" s="20"/>
      <c r="I21" s="104"/>
    </row>
    <row r="22" spans="1:9" ht="18.75" customHeight="1" x14ac:dyDescent="0.15">
      <c r="A22" s="103"/>
      <c r="B22" s="52"/>
      <c r="C22" s="56"/>
      <c r="D22" s="54" t="s">
        <v>311</v>
      </c>
      <c r="E22" s="34"/>
      <c r="F22" s="10" t="s">
        <v>509</v>
      </c>
      <c r="G22" s="119">
        <f>'MRS(input)_966RT(3)'!F15</f>
        <v>0.84</v>
      </c>
      <c r="H22" s="120" t="s">
        <v>406</v>
      </c>
      <c r="I22" s="104" t="s">
        <v>404</v>
      </c>
    </row>
    <row r="23" spans="1:9" ht="18.75" customHeight="1" x14ac:dyDescent="0.15">
      <c r="A23" s="103"/>
      <c r="B23" s="52"/>
      <c r="C23" s="56"/>
      <c r="D23" s="54" t="s">
        <v>510</v>
      </c>
      <c r="E23" s="34"/>
      <c r="F23" s="10" t="s">
        <v>509</v>
      </c>
      <c r="G23" s="121">
        <f>'MRS(input)_966RT(3)'!$F$16</f>
        <v>0.8</v>
      </c>
      <c r="H23" s="120" t="s">
        <v>406</v>
      </c>
      <c r="I23" s="104" t="s">
        <v>404</v>
      </c>
    </row>
    <row r="24" spans="1:9" ht="39" customHeight="1" x14ac:dyDescent="0.15">
      <c r="A24" s="103"/>
      <c r="B24" s="52"/>
      <c r="C24" s="56"/>
      <c r="D24" s="163" t="s">
        <v>314</v>
      </c>
      <c r="E24" s="164"/>
      <c r="F24" s="19" t="s">
        <v>124</v>
      </c>
      <c r="G24" s="13" t="e">
        <f>'MRS(input)_966RT(3)'!F$9/('MRS(input)_966RT(3)'!F$9+'MRS(input)_966RT(3)'!F$10*'MRS(input)_966RT(3)'!F$22/1000)</f>
        <v>#DIV/0!</v>
      </c>
      <c r="H24" s="10" t="s">
        <v>414</v>
      </c>
      <c r="I24" s="104" t="s">
        <v>414</v>
      </c>
    </row>
    <row r="25" spans="1:9" ht="39" customHeight="1" x14ac:dyDescent="0.15">
      <c r="A25" s="103"/>
      <c r="B25" s="52"/>
      <c r="C25" s="56"/>
      <c r="D25" s="163" t="s">
        <v>511</v>
      </c>
      <c r="E25" s="164"/>
      <c r="F25" s="19" t="s">
        <v>124</v>
      </c>
      <c r="G25" s="13" t="e">
        <f>1-G24</f>
        <v>#DIV/0!</v>
      </c>
      <c r="H25" s="10" t="s">
        <v>414</v>
      </c>
      <c r="I25" s="104" t="s">
        <v>414</v>
      </c>
    </row>
    <row r="26" spans="1:9" ht="18.75" customHeight="1" x14ac:dyDescent="0.15">
      <c r="A26" s="86"/>
      <c r="B26" s="87"/>
      <c r="C26" s="88"/>
      <c r="D26" s="89" t="s">
        <v>512</v>
      </c>
      <c r="E26" s="90"/>
      <c r="F26" s="91" t="s">
        <v>509</v>
      </c>
      <c r="G26" s="124">
        <f>'MRS(input)_966RT(3)'!F8</f>
        <v>0</v>
      </c>
      <c r="H26" s="125" t="s">
        <v>513</v>
      </c>
      <c r="I26" s="92" t="s">
        <v>514</v>
      </c>
    </row>
    <row r="27" spans="1:9" x14ac:dyDescent="0.15">
      <c r="A27" s="71"/>
      <c r="B27" s="71"/>
      <c r="C27" s="71"/>
      <c r="D27" s="71"/>
      <c r="E27" s="71"/>
      <c r="F27" s="7"/>
      <c r="G27" s="6"/>
      <c r="H27" s="6"/>
      <c r="I27" s="3"/>
    </row>
    <row r="28" spans="1:9" ht="21.75" customHeight="1" x14ac:dyDescent="0.15">
      <c r="E28" s="71" t="s">
        <v>523</v>
      </c>
      <c r="F28" s="72"/>
    </row>
    <row r="29" spans="1:9" ht="21.75" customHeight="1" x14ac:dyDescent="0.15">
      <c r="E29" s="150" t="s">
        <v>524</v>
      </c>
      <c r="F29" s="111">
        <v>4.92</v>
      </c>
      <c r="G29" s="112" t="s">
        <v>414</v>
      </c>
    </row>
    <row r="30" spans="1:9" ht="21.75" customHeight="1" x14ac:dyDescent="0.15">
      <c r="E30" s="150" t="s">
        <v>525</v>
      </c>
      <c r="F30" s="113">
        <v>5.33</v>
      </c>
      <c r="G30" s="112" t="s">
        <v>414</v>
      </c>
      <c r="H30" s="71"/>
    </row>
    <row r="31" spans="1:9" ht="21.75" customHeight="1" x14ac:dyDescent="0.15">
      <c r="E31" s="150" t="s">
        <v>526</v>
      </c>
      <c r="F31" s="111">
        <v>5.59</v>
      </c>
      <c r="G31" s="112" t="s">
        <v>414</v>
      </c>
      <c r="H31" s="71"/>
    </row>
    <row r="32" spans="1:9" ht="21.75" customHeight="1" x14ac:dyDescent="0.15">
      <c r="E32" s="150" t="s">
        <v>527</v>
      </c>
      <c r="F32" s="111">
        <v>5.85</v>
      </c>
      <c r="G32" s="112" t="s">
        <v>414</v>
      </c>
      <c r="H32" s="71"/>
    </row>
    <row r="33" spans="5:8" s="73" customFormat="1" ht="21.75" customHeight="1" x14ac:dyDescent="0.15">
      <c r="E33" s="150" t="s">
        <v>528</v>
      </c>
      <c r="F33" s="111">
        <v>5.94</v>
      </c>
      <c r="G33" s="112" t="s">
        <v>414</v>
      </c>
      <c r="H33" s="71"/>
    </row>
    <row r="34" spans="5:8" s="73" customFormat="1" ht="21.75" customHeight="1" x14ac:dyDescent="0.15">
      <c r="E34" s="71"/>
      <c r="F34" s="17"/>
      <c r="G34" s="3"/>
      <c r="H34" s="71"/>
    </row>
    <row r="35" spans="5:8" s="73" customFormat="1" ht="21.75" customHeight="1" x14ac:dyDescent="0.15">
      <c r="E35" s="110" t="s">
        <v>529</v>
      </c>
      <c r="F35" s="113">
        <v>1.5</v>
      </c>
      <c r="G35" s="114" t="s">
        <v>409</v>
      </c>
      <c r="H35" s="71"/>
    </row>
    <row r="36" spans="5:8" s="73" customFormat="1" ht="21.75" customHeight="1" x14ac:dyDescent="0.15">
      <c r="E36" s="110" t="s">
        <v>530</v>
      </c>
      <c r="F36" s="113">
        <v>1.5</v>
      </c>
      <c r="G36" s="114" t="s">
        <v>409</v>
      </c>
      <c r="H36" s="71"/>
    </row>
    <row r="37" spans="5:8" s="73" customFormat="1" x14ac:dyDescent="0.15">
      <c r="E37" s="71"/>
      <c r="F37" s="71"/>
      <c r="G37" s="71"/>
      <c r="H37" s="71"/>
    </row>
  </sheetData>
  <sheetProtection algorithmName="SHA-512" hashValue="rI2GTV86wXTEK9FCr5WwyDrG3z0/EEF0qglFL55ucBeBZXMkIMUY2lDnzDW5qckF2FfGI0Oz5DRhDoB/JSgIhg==" saltValue="OBCVvnw6fidfYeuijOxouw==" spinCount="100000"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80" zoomScaleNormal="60" zoomScaleSheetLayoutView="8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131</v>
      </c>
    </row>
    <row r="2" spans="1:11" ht="18" customHeight="1" x14ac:dyDescent="0.15">
      <c r="K2" s="28" t="s">
        <v>165</v>
      </c>
    </row>
    <row r="3" spans="1:11" ht="27.75" customHeight="1" x14ac:dyDescent="0.15">
      <c r="A3" s="80" t="s">
        <v>33</v>
      </c>
      <c r="B3" s="29"/>
      <c r="C3" s="29"/>
      <c r="D3" s="29"/>
      <c r="E3" s="29"/>
      <c r="F3" s="29"/>
      <c r="G3" s="29"/>
      <c r="H3" s="29"/>
      <c r="I3" s="29"/>
      <c r="J3" s="29"/>
      <c r="K3" s="30"/>
    </row>
    <row r="5" spans="1:11" ht="15" customHeight="1" x14ac:dyDescent="0.15">
      <c r="A5" s="31" t="s">
        <v>166</v>
      </c>
      <c r="B5" s="31"/>
    </row>
    <row r="6" spans="1:11" ht="15" customHeight="1" x14ac:dyDescent="0.15">
      <c r="A6" s="31"/>
      <c r="B6" s="147" t="s">
        <v>34</v>
      </c>
      <c r="C6" s="147" t="s">
        <v>35</v>
      </c>
      <c r="D6" s="147" t="s">
        <v>36</v>
      </c>
      <c r="E6" s="147" t="s">
        <v>37</v>
      </c>
      <c r="F6" s="147" t="s">
        <v>38</v>
      </c>
      <c r="G6" s="147" t="s">
        <v>39</v>
      </c>
      <c r="H6" s="147" t="s">
        <v>40</v>
      </c>
      <c r="I6" s="147" t="s">
        <v>41</v>
      </c>
      <c r="J6" s="147" t="s">
        <v>42</v>
      </c>
      <c r="K6" s="147" t="s">
        <v>43</v>
      </c>
    </row>
    <row r="7" spans="1:11" s="32" customFormat="1" ht="30" customHeight="1" x14ac:dyDescent="0.15">
      <c r="B7" s="147" t="s">
        <v>44</v>
      </c>
      <c r="C7" s="147" t="s">
        <v>45</v>
      </c>
      <c r="D7" s="147" t="s">
        <v>46</v>
      </c>
      <c r="E7" s="147" t="s">
        <v>47</v>
      </c>
      <c r="F7" s="147" t="s">
        <v>48</v>
      </c>
      <c r="G7" s="147" t="s">
        <v>49</v>
      </c>
      <c r="H7" s="147" t="s">
        <v>50</v>
      </c>
      <c r="I7" s="147" t="s">
        <v>51</v>
      </c>
      <c r="J7" s="147" t="s">
        <v>52</v>
      </c>
      <c r="K7" s="147" t="s">
        <v>53</v>
      </c>
    </row>
    <row r="8" spans="1:11" ht="249.95" customHeight="1" x14ac:dyDescent="0.15">
      <c r="B8" s="23" t="s">
        <v>54</v>
      </c>
      <c r="C8" s="146" t="s">
        <v>28</v>
      </c>
      <c r="D8" s="146" t="s">
        <v>59</v>
      </c>
      <c r="E8" s="152">
        <f>2566855.2/1000</f>
        <v>2566.8552</v>
      </c>
      <c r="F8" s="83" t="s">
        <v>2</v>
      </c>
      <c r="G8" s="129" t="s">
        <v>167</v>
      </c>
      <c r="H8" s="129" t="s">
        <v>168</v>
      </c>
      <c r="I8" s="130" t="s">
        <v>169</v>
      </c>
      <c r="J8" s="130" t="s">
        <v>170</v>
      </c>
      <c r="K8" s="130"/>
    </row>
    <row r="9" spans="1:11" ht="300" customHeight="1" x14ac:dyDescent="0.15">
      <c r="B9" s="23" t="s">
        <v>55</v>
      </c>
      <c r="C9" s="146" t="s">
        <v>171</v>
      </c>
      <c r="D9" s="146" t="s">
        <v>62</v>
      </c>
      <c r="E9" s="145">
        <v>75879</v>
      </c>
      <c r="F9" s="83" t="s">
        <v>2</v>
      </c>
      <c r="G9" s="129" t="s">
        <v>157</v>
      </c>
      <c r="H9" s="129" t="s">
        <v>158</v>
      </c>
      <c r="I9" s="129" t="s">
        <v>159</v>
      </c>
      <c r="J9" s="130" t="s">
        <v>172</v>
      </c>
      <c r="K9" s="130"/>
    </row>
    <row r="10" spans="1:11" ht="51" customHeight="1" x14ac:dyDescent="0.15">
      <c r="B10" s="23" t="s">
        <v>56</v>
      </c>
      <c r="C10" s="146" t="s">
        <v>173</v>
      </c>
      <c r="D10" s="146" t="s">
        <v>174</v>
      </c>
      <c r="E10" s="142">
        <v>0</v>
      </c>
      <c r="F10" s="83" t="s">
        <v>175</v>
      </c>
      <c r="G10" s="129" t="s">
        <v>167</v>
      </c>
      <c r="H10" s="129" t="s">
        <v>168</v>
      </c>
      <c r="I10" s="130" t="s">
        <v>176</v>
      </c>
      <c r="J10" s="130" t="s">
        <v>170</v>
      </c>
      <c r="K10" s="130"/>
    </row>
    <row r="11" spans="1:11" ht="8.25" customHeight="1" x14ac:dyDescent="0.15"/>
    <row r="12" spans="1:11" ht="15" customHeight="1" x14ac:dyDescent="0.15">
      <c r="A12" s="31" t="s">
        <v>177</v>
      </c>
    </row>
    <row r="13" spans="1:11" ht="15" customHeight="1" x14ac:dyDescent="0.15">
      <c r="B13" s="147" t="s">
        <v>34</v>
      </c>
      <c r="C13" s="161" t="s">
        <v>35</v>
      </c>
      <c r="D13" s="161"/>
      <c r="E13" s="147" t="s">
        <v>36</v>
      </c>
      <c r="F13" s="147" t="s">
        <v>37</v>
      </c>
      <c r="G13" s="161" t="s">
        <v>38</v>
      </c>
      <c r="H13" s="161"/>
      <c r="I13" s="161"/>
      <c r="J13" s="161" t="s">
        <v>39</v>
      </c>
      <c r="K13" s="161"/>
    </row>
    <row r="14" spans="1:11" ht="30" customHeight="1" x14ac:dyDescent="0.15">
      <c r="B14" s="147" t="s">
        <v>45</v>
      </c>
      <c r="C14" s="161" t="s">
        <v>46</v>
      </c>
      <c r="D14" s="161"/>
      <c r="E14" s="147" t="s">
        <v>47</v>
      </c>
      <c r="F14" s="147" t="s">
        <v>48</v>
      </c>
      <c r="G14" s="161" t="s">
        <v>50</v>
      </c>
      <c r="H14" s="161"/>
      <c r="I14" s="161"/>
      <c r="J14" s="161" t="s">
        <v>53</v>
      </c>
      <c r="K14" s="161"/>
    </row>
    <row r="15" spans="1:11" ht="68.25" customHeight="1" x14ac:dyDescent="0.15">
      <c r="B15" s="83" t="s">
        <v>178</v>
      </c>
      <c r="C15" s="154" t="s">
        <v>104</v>
      </c>
      <c r="D15" s="154"/>
      <c r="E15" s="151">
        <v>0.84</v>
      </c>
      <c r="F15" s="83" t="s">
        <v>21</v>
      </c>
      <c r="G15" s="155" t="s">
        <v>179</v>
      </c>
      <c r="H15" s="155"/>
      <c r="I15" s="155"/>
      <c r="J15" s="153"/>
      <c r="K15" s="153"/>
    </row>
    <row r="16" spans="1:11" ht="33" customHeight="1" x14ac:dyDescent="0.15">
      <c r="B16" s="83" t="s">
        <v>178</v>
      </c>
      <c r="C16" s="154" t="s">
        <v>105</v>
      </c>
      <c r="D16" s="154"/>
      <c r="E16" s="133">
        <v>0.8</v>
      </c>
      <c r="F16" s="83" t="s">
        <v>21</v>
      </c>
      <c r="G16" s="155" t="s">
        <v>180</v>
      </c>
      <c r="H16" s="155"/>
      <c r="I16" s="155"/>
      <c r="J16" s="153"/>
      <c r="K16" s="153"/>
    </row>
    <row r="17" spans="1:11" ht="51" customHeight="1" x14ac:dyDescent="0.15">
      <c r="B17" s="83" t="s">
        <v>181</v>
      </c>
      <c r="C17" s="154" t="s">
        <v>182</v>
      </c>
      <c r="D17" s="154"/>
      <c r="E17" s="144">
        <v>36.89</v>
      </c>
      <c r="F17" s="84" t="s">
        <v>183</v>
      </c>
      <c r="G17" s="155" t="s">
        <v>140</v>
      </c>
      <c r="H17" s="155"/>
      <c r="I17" s="155"/>
      <c r="J17" s="153"/>
      <c r="K17" s="153"/>
    </row>
    <row r="18" spans="1:11" ht="51" customHeight="1" x14ac:dyDescent="0.15">
      <c r="B18" s="83" t="s">
        <v>184</v>
      </c>
      <c r="C18" s="154" t="s">
        <v>185</v>
      </c>
      <c r="D18" s="154"/>
      <c r="E18" s="144">
        <v>6.07</v>
      </c>
      <c r="F18" s="84" t="s">
        <v>183</v>
      </c>
      <c r="G18" s="155" t="s">
        <v>140</v>
      </c>
      <c r="H18" s="155"/>
      <c r="I18" s="155"/>
      <c r="J18" s="153"/>
      <c r="K18" s="153"/>
    </row>
    <row r="19" spans="1:11" ht="33" customHeight="1" x14ac:dyDescent="0.15">
      <c r="B19" s="83" t="s">
        <v>29</v>
      </c>
      <c r="C19" s="154" t="s">
        <v>228</v>
      </c>
      <c r="D19" s="154"/>
      <c r="E19" s="131">
        <v>5.94</v>
      </c>
      <c r="F19" s="85" t="s">
        <v>8</v>
      </c>
      <c r="G19" s="155" t="s">
        <v>97</v>
      </c>
      <c r="H19" s="155"/>
      <c r="I19" s="155"/>
      <c r="J19" s="153"/>
      <c r="K19" s="153"/>
    </row>
    <row r="20" spans="1:11" ht="33" customHeight="1" x14ac:dyDescent="0.15">
      <c r="B20" s="83" t="s">
        <v>269</v>
      </c>
      <c r="C20" s="154" t="s">
        <v>270</v>
      </c>
      <c r="D20" s="154"/>
      <c r="E20" s="131">
        <v>5.99</v>
      </c>
      <c r="F20" s="85" t="s">
        <v>8</v>
      </c>
      <c r="G20" s="155" t="s">
        <v>140</v>
      </c>
      <c r="H20" s="155"/>
      <c r="I20" s="155"/>
      <c r="J20" s="153"/>
      <c r="K20" s="153"/>
    </row>
    <row r="21" spans="1:11" ht="33" customHeight="1" x14ac:dyDescent="0.15">
      <c r="B21" s="83" t="s">
        <v>110</v>
      </c>
      <c r="C21" s="154" t="s">
        <v>286</v>
      </c>
      <c r="D21" s="154"/>
      <c r="E21" s="132">
        <f>E20*((E17-E18+'MPS(calc_process)_966RT(4)'!F35+'MPS(calc_process)_966RT(4)'!F36)/(37-7+'MPS(calc_process)_966RT(4)'!F35+'MPS(calc_process)_966RT(4)'!F36))</f>
        <v>6.1388424242424247</v>
      </c>
      <c r="F21" s="85" t="s">
        <v>8</v>
      </c>
      <c r="G21" s="156" t="s">
        <v>302</v>
      </c>
      <c r="H21" s="156"/>
      <c r="I21" s="156"/>
      <c r="J21" s="153"/>
      <c r="K21" s="153"/>
    </row>
    <row r="22" spans="1:11" ht="21" customHeight="1" x14ac:dyDescent="0.15">
      <c r="B22" s="83" t="s">
        <v>303</v>
      </c>
      <c r="C22" s="154" t="s">
        <v>304</v>
      </c>
      <c r="D22" s="154"/>
      <c r="E22" s="143">
        <f>1460*2+2600*3+1600*2</f>
        <v>13920</v>
      </c>
      <c r="F22" s="83" t="s">
        <v>277</v>
      </c>
      <c r="G22" s="155" t="s">
        <v>305</v>
      </c>
      <c r="H22" s="155"/>
      <c r="I22" s="155"/>
      <c r="J22" s="153"/>
      <c r="K22" s="153"/>
    </row>
    <row r="23" spans="1:11" ht="6.75" customHeight="1" x14ac:dyDescent="0.15"/>
    <row r="24" spans="1:11" ht="17.25" customHeight="1" x14ac:dyDescent="0.15">
      <c r="A24" s="33" t="s">
        <v>306</v>
      </c>
      <c r="B24" s="33"/>
    </row>
    <row r="25" spans="1:11" ht="17.25" customHeight="1" thickBot="1" x14ac:dyDescent="0.2">
      <c r="B25" s="160" t="s">
        <v>98</v>
      </c>
      <c r="C25" s="160"/>
      <c r="D25" s="76" t="s">
        <v>48</v>
      </c>
    </row>
    <row r="26" spans="1:11" ht="19.5" thickBot="1" x14ac:dyDescent="0.2">
      <c r="B26" s="158">
        <f>ROUNDDOWN('MPS(calc_process)_966RT(4)'!G6,0)</f>
        <v>72</v>
      </c>
      <c r="C26" s="159"/>
      <c r="D26" s="34" t="s">
        <v>30</v>
      </c>
    </row>
    <row r="27" spans="1:11" ht="20.100000000000001" customHeight="1" x14ac:dyDescent="0.15">
      <c r="B27" s="35"/>
      <c r="C27" s="35"/>
      <c r="F27" s="36"/>
      <c r="G27" s="36"/>
    </row>
    <row r="28" spans="1:11" ht="15" customHeight="1" x14ac:dyDescent="0.15">
      <c r="A28" s="31" t="s">
        <v>200</v>
      </c>
    </row>
    <row r="29" spans="1:11" ht="15" customHeight="1" x14ac:dyDescent="0.15">
      <c r="B29" s="15" t="s">
        <v>201</v>
      </c>
      <c r="C29" s="157" t="s">
        <v>202</v>
      </c>
      <c r="D29" s="157"/>
      <c r="E29" s="157"/>
      <c r="F29" s="157"/>
      <c r="G29" s="157"/>
      <c r="H29" s="157"/>
      <c r="I29" s="157"/>
      <c r="J29" s="37"/>
    </row>
    <row r="30" spans="1:11" ht="15" customHeight="1" x14ac:dyDescent="0.15">
      <c r="B30" s="15" t="s">
        <v>157</v>
      </c>
      <c r="C30" s="157" t="s">
        <v>203</v>
      </c>
      <c r="D30" s="157"/>
      <c r="E30" s="157"/>
      <c r="F30" s="157"/>
      <c r="G30" s="157"/>
      <c r="H30" s="157"/>
      <c r="I30" s="157"/>
      <c r="J30" s="37"/>
    </row>
    <row r="31" spans="1:11" ht="15" customHeight="1" x14ac:dyDescent="0.15">
      <c r="B31" s="15" t="s">
        <v>167</v>
      </c>
      <c r="C31" s="157" t="s">
        <v>96</v>
      </c>
      <c r="D31" s="157"/>
      <c r="E31" s="157"/>
      <c r="F31" s="157"/>
      <c r="G31" s="157"/>
      <c r="H31" s="157"/>
      <c r="I31" s="157"/>
      <c r="J31" s="37"/>
    </row>
  </sheetData>
  <sheetProtection algorithmName="SHA-512" hashValue="GkuZTsn1k2QI5yd6liSi4ol5cTvxC3YaygvgoegRA1tZIrqNbi8AD1/C/54hSq8xyLPDSXWgV8Uty6SjxmyzbA==" saltValue="wuS80DFGswui3Uchm22SMA==" spinCount="100000" sheet="1" objects="1" scenarios="1" formatCells="0" formatRows="0"/>
  <mergeCells count="35">
    <mergeCell ref="C13:D13"/>
    <mergeCell ref="G13:I13"/>
    <mergeCell ref="J13:K13"/>
    <mergeCell ref="C14:D14"/>
    <mergeCell ref="G14:I14"/>
    <mergeCell ref="J14:K14"/>
    <mergeCell ref="C15:D15"/>
    <mergeCell ref="G15:I15"/>
    <mergeCell ref="J15:K15"/>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22:D22"/>
    <mergeCell ref="G22:I22"/>
    <mergeCell ref="J22:K22"/>
    <mergeCell ref="B25:C25"/>
    <mergeCell ref="B26:C26"/>
    <mergeCell ref="C29:I29"/>
    <mergeCell ref="C30:I30"/>
    <mergeCell ref="C31:I31"/>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'MPS(input)_966RT(4)'!K1</f>
        <v>Monitoring Spreadsheet: JCM_ID_AM002_ver02.0</v>
      </c>
    </row>
    <row r="2" spans="1:11" ht="18" customHeight="1" x14ac:dyDescent="0.15">
      <c r="I2" s="74" t="str">
        <f>'MPS(input)_966RT(4)'!K2</f>
        <v>Reference Number: ID009</v>
      </c>
    </row>
    <row r="3" spans="1:11" ht="27.75" customHeight="1" x14ac:dyDescent="0.15">
      <c r="A3" s="162" t="s">
        <v>586</v>
      </c>
      <c r="B3" s="162"/>
      <c r="C3" s="162"/>
      <c r="D3" s="162"/>
      <c r="E3" s="162"/>
      <c r="F3" s="162"/>
      <c r="G3" s="162"/>
      <c r="H3" s="162"/>
      <c r="I3" s="162"/>
    </row>
    <row r="4" spans="1:11" ht="11.25" customHeight="1" x14ac:dyDescent="0.15"/>
    <row r="5" spans="1:11" ht="18.75" customHeight="1" thickBot="1" x14ac:dyDescent="0.2">
      <c r="A5" s="93" t="s">
        <v>587</v>
      </c>
      <c r="B5" s="94"/>
      <c r="C5" s="94"/>
      <c r="D5" s="94"/>
      <c r="E5" s="95"/>
      <c r="F5" s="96" t="s">
        <v>588</v>
      </c>
      <c r="G5" s="97" t="s">
        <v>589</v>
      </c>
      <c r="H5" s="97" t="s">
        <v>590</v>
      </c>
      <c r="I5" s="98" t="s">
        <v>1</v>
      </c>
    </row>
    <row r="6" spans="1:11" ht="18.75" customHeight="1" thickBot="1" x14ac:dyDescent="0.2">
      <c r="A6" s="99"/>
      <c r="B6" s="43" t="s">
        <v>591</v>
      </c>
      <c r="C6" s="43"/>
      <c r="D6" s="44"/>
      <c r="E6" s="45"/>
      <c r="F6" s="12" t="s">
        <v>592</v>
      </c>
      <c r="G6" s="116">
        <f>G10-G20</f>
        <v>72.177736859210654</v>
      </c>
      <c r="H6" s="9" t="s">
        <v>593</v>
      </c>
      <c r="I6" s="100" t="s">
        <v>594</v>
      </c>
    </row>
    <row r="7" spans="1:11" ht="18.75" customHeight="1" x14ac:dyDescent="0.15">
      <c r="A7" s="101" t="s">
        <v>595</v>
      </c>
      <c r="B7" s="57"/>
      <c r="C7" s="58"/>
      <c r="D7" s="59"/>
      <c r="E7" s="60"/>
      <c r="F7" s="61"/>
      <c r="G7" s="62"/>
      <c r="H7" s="61"/>
      <c r="I7" s="102"/>
      <c r="J7" s="77"/>
      <c r="K7" s="77"/>
    </row>
    <row r="8" spans="1:11" ht="33" customHeight="1" x14ac:dyDescent="0.15">
      <c r="A8" s="103"/>
      <c r="B8" s="168" t="s">
        <v>596</v>
      </c>
      <c r="C8" s="169"/>
      <c r="D8" s="169"/>
      <c r="E8" s="170"/>
      <c r="F8" s="10" t="s">
        <v>124</v>
      </c>
      <c r="G8" s="122">
        <f>'MPS(input)_966RT(4)'!E19</f>
        <v>5.94</v>
      </c>
      <c r="H8" s="123" t="s">
        <v>597</v>
      </c>
      <c r="I8" s="104" t="s">
        <v>598</v>
      </c>
    </row>
    <row r="9" spans="1:11" ht="18.75" customHeight="1" thickBot="1" x14ac:dyDescent="0.2">
      <c r="A9" s="101" t="s">
        <v>599</v>
      </c>
      <c r="B9" s="63"/>
      <c r="C9" s="69"/>
      <c r="D9" s="64"/>
      <c r="E9" s="64"/>
      <c r="F9" s="64"/>
      <c r="G9" s="65"/>
      <c r="H9" s="64"/>
      <c r="I9" s="105"/>
    </row>
    <row r="10" spans="1:11" ht="19.5" customHeight="1" thickBot="1" x14ac:dyDescent="0.2">
      <c r="A10" s="106"/>
      <c r="B10" s="46" t="s">
        <v>600</v>
      </c>
      <c r="C10" s="47"/>
      <c r="D10" s="48"/>
      <c r="E10" s="48"/>
      <c r="F10" s="115" t="s">
        <v>124</v>
      </c>
      <c r="G10" s="117">
        <f>(G16*G14*(G18/G17)*G12)+(G16*G15*(G18/G17)*G13)</f>
        <v>2228.3361048592105</v>
      </c>
      <c r="H10" s="9" t="s">
        <v>593</v>
      </c>
      <c r="I10" s="107" t="s">
        <v>601</v>
      </c>
    </row>
    <row r="11" spans="1:11" ht="18.75" customHeight="1" x14ac:dyDescent="0.15">
      <c r="A11" s="106"/>
      <c r="B11" s="49"/>
      <c r="C11" s="53" t="s">
        <v>602</v>
      </c>
      <c r="D11" s="54"/>
      <c r="E11" s="27"/>
      <c r="F11" s="11" t="s">
        <v>124</v>
      </c>
      <c r="G11" s="22"/>
      <c r="H11" s="18"/>
      <c r="I11" s="104"/>
    </row>
    <row r="12" spans="1:11" ht="18.75" customHeight="1" x14ac:dyDescent="0.15">
      <c r="A12" s="106"/>
      <c r="B12" s="49"/>
      <c r="C12" s="165"/>
      <c r="D12" s="54" t="s">
        <v>603</v>
      </c>
      <c r="E12" s="34"/>
      <c r="F12" s="10" t="s">
        <v>604</v>
      </c>
      <c r="G12" s="119">
        <f>'MPS(input)_966RT(4)'!E15</f>
        <v>0.84</v>
      </c>
      <c r="H12" s="120" t="s">
        <v>336</v>
      </c>
      <c r="I12" s="104" t="s">
        <v>337</v>
      </c>
    </row>
    <row r="13" spans="1:11" ht="18.75" customHeight="1" x14ac:dyDescent="0.15">
      <c r="A13" s="106"/>
      <c r="B13" s="49"/>
      <c r="C13" s="165"/>
      <c r="D13" s="54" t="s">
        <v>338</v>
      </c>
      <c r="E13" s="34"/>
      <c r="F13" s="10" t="s">
        <v>339</v>
      </c>
      <c r="G13" s="121">
        <f>'MPS(input)_966RT(4)'!$E$16</f>
        <v>0.8</v>
      </c>
      <c r="H13" s="120" t="s">
        <v>403</v>
      </c>
      <c r="I13" s="104" t="s">
        <v>401</v>
      </c>
    </row>
    <row r="14" spans="1:11" ht="39" customHeight="1" x14ac:dyDescent="0.15">
      <c r="A14" s="106"/>
      <c r="B14" s="49"/>
      <c r="C14" s="165"/>
      <c r="D14" s="163" t="s">
        <v>605</v>
      </c>
      <c r="E14" s="164"/>
      <c r="F14" s="19" t="s">
        <v>124</v>
      </c>
      <c r="G14" s="13">
        <f>'MPS(input)_966RT(4)'!$E$9/('MPS(input)_966RT(4)'!$E$9+'MPS(input)_966RT(4)'!$E$10*'MPS(input)_966RT(4)'!$E$22/1000)</f>
        <v>1</v>
      </c>
      <c r="H14" s="10" t="s">
        <v>597</v>
      </c>
      <c r="I14" s="104" t="s">
        <v>597</v>
      </c>
    </row>
    <row r="15" spans="1:11" ht="39" customHeight="1" x14ac:dyDescent="0.15">
      <c r="A15" s="106"/>
      <c r="B15" s="49"/>
      <c r="C15" s="165"/>
      <c r="D15" s="163" t="s">
        <v>606</v>
      </c>
      <c r="E15" s="164"/>
      <c r="F15" s="19" t="s">
        <v>124</v>
      </c>
      <c r="G15" s="13">
        <f>1-G14</f>
        <v>0</v>
      </c>
      <c r="H15" s="10" t="s">
        <v>607</v>
      </c>
      <c r="I15" s="104" t="s">
        <v>607</v>
      </c>
    </row>
    <row r="16" spans="1:11" ht="18.75" customHeight="1" x14ac:dyDescent="0.15">
      <c r="A16" s="106"/>
      <c r="B16" s="49"/>
      <c r="C16" s="165"/>
      <c r="D16" s="54" t="s">
        <v>608</v>
      </c>
      <c r="E16" s="34"/>
      <c r="F16" s="19" t="s">
        <v>609</v>
      </c>
      <c r="G16" s="81">
        <f>'MPS(input)_966RT(4)'!E8</f>
        <v>2566.8552</v>
      </c>
      <c r="H16" s="25" t="s">
        <v>610</v>
      </c>
      <c r="I16" s="108" t="s">
        <v>611</v>
      </c>
    </row>
    <row r="17" spans="1:9" ht="39" customHeight="1" x14ac:dyDescent="0.15">
      <c r="A17" s="106"/>
      <c r="B17" s="46"/>
      <c r="C17" s="166"/>
      <c r="D17" s="163" t="s">
        <v>612</v>
      </c>
      <c r="E17" s="164"/>
      <c r="F17" s="10" t="s">
        <v>124</v>
      </c>
      <c r="G17" s="122">
        <f>'MPS(input)_966RT(4)'!E19</f>
        <v>5.94</v>
      </c>
      <c r="H17" s="123" t="s">
        <v>613</v>
      </c>
      <c r="I17" s="104" t="s">
        <v>614</v>
      </c>
    </row>
    <row r="18" spans="1:9" ht="39" customHeight="1" x14ac:dyDescent="0.15">
      <c r="A18" s="99"/>
      <c r="B18" s="44"/>
      <c r="C18" s="167"/>
      <c r="D18" s="163" t="s">
        <v>615</v>
      </c>
      <c r="E18" s="164"/>
      <c r="F18" s="10" t="s">
        <v>124</v>
      </c>
      <c r="G18" s="126">
        <f>'MPS(input)_966RT(4)'!E21</f>
        <v>6.1388424242424247</v>
      </c>
      <c r="H18" s="127" t="s">
        <v>8</v>
      </c>
      <c r="I18" s="108" t="s">
        <v>110</v>
      </c>
    </row>
    <row r="19" spans="1:9" ht="18.75" customHeight="1" thickBot="1" x14ac:dyDescent="0.2">
      <c r="A19" s="101" t="s">
        <v>10</v>
      </c>
      <c r="B19" s="66"/>
      <c r="C19" s="66"/>
      <c r="D19" s="66"/>
      <c r="E19" s="67"/>
      <c r="F19" s="68"/>
      <c r="G19" s="65"/>
      <c r="H19" s="68"/>
      <c r="I19" s="109"/>
    </row>
    <row r="20" spans="1:9" ht="18.75" customHeight="1" thickBot="1" x14ac:dyDescent="0.2">
      <c r="A20" s="103"/>
      <c r="B20" s="50" t="s">
        <v>146</v>
      </c>
      <c r="C20" s="50"/>
      <c r="D20" s="50"/>
      <c r="E20" s="51"/>
      <c r="F20" s="21" t="s">
        <v>124</v>
      </c>
      <c r="G20" s="118">
        <f>(G26*G22*G24)+(G26*G23*G25)</f>
        <v>2156.1583679999999</v>
      </c>
      <c r="H20" s="20" t="s">
        <v>30</v>
      </c>
      <c r="I20" s="104" t="s">
        <v>31</v>
      </c>
    </row>
    <row r="21" spans="1:9" ht="18.75" customHeight="1" x14ac:dyDescent="0.15">
      <c r="A21" s="103"/>
      <c r="B21" s="52"/>
      <c r="C21" s="55" t="s">
        <v>232</v>
      </c>
      <c r="D21" s="54"/>
      <c r="E21" s="34"/>
      <c r="F21" s="18" t="s">
        <v>124</v>
      </c>
      <c r="G21" s="22"/>
      <c r="H21" s="20"/>
      <c r="I21" s="104"/>
    </row>
    <row r="22" spans="1:9" ht="18.75" customHeight="1" x14ac:dyDescent="0.15">
      <c r="A22" s="103"/>
      <c r="B22" s="52"/>
      <c r="C22" s="56"/>
      <c r="D22" s="54" t="s">
        <v>233</v>
      </c>
      <c r="E22" s="34"/>
      <c r="F22" s="10" t="s">
        <v>20</v>
      </c>
      <c r="G22" s="119">
        <f>'MPS(input)_966RT(4)'!E15</f>
        <v>0.84</v>
      </c>
      <c r="H22" s="120" t="s">
        <v>21</v>
      </c>
      <c r="I22" s="104" t="s">
        <v>178</v>
      </c>
    </row>
    <row r="23" spans="1:9" ht="18.75" customHeight="1" x14ac:dyDescent="0.15">
      <c r="A23" s="103"/>
      <c r="B23" s="52"/>
      <c r="C23" s="56"/>
      <c r="D23" s="54" t="s">
        <v>23</v>
      </c>
      <c r="E23" s="34"/>
      <c r="F23" s="10" t="s">
        <v>20</v>
      </c>
      <c r="G23" s="121">
        <f>'MPS(input)_966RT(4)'!$E$16</f>
        <v>0.8</v>
      </c>
      <c r="H23" s="120" t="s">
        <v>21</v>
      </c>
      <c r="I23" s="104" t="s">
        <v>178</v>
      </c>
    </row>
    <row r="24" spans="1:9" ht="39" customHeight="1" x14ac:dyDescent="0.15">
      <c r="A24" s="103"/>
      <c r="B24" s="52"/>
      <c r="C24" s="56"/>
      <c r="D24" s="163" t="s">
        <v>24</v>
      </c>
      <c r="E24" s="164"/>
      <c r="F24" s="19" t="s">
        <v>124</v>
      </c>
      <c r="G24" s="13">
        <f>'MPS(input)_966RT(4)'!$E$9/('MPS(input)_966RT(4)'!$E$9+'MPS(input)_966RT(4)'!$E$10*'MPS(input)_966RT(4)'!$E$22/1000)</f>
        <v>1</v>
      </c>
      <c r="H24" s="10" t="s">
        <v>8</v>
      </c>
      <c r="I24" s="104" t="s">
        <v>8</v>
      </c>
    </row>
    <row r="25" spans="1:9" ht="39" customHeight="1" x14ac:dyDescent="0.15">
      <c r="A25" s="103"/>
      <c r="B25" s="52"/>
      <c r="C25" s="56"/>
      <c r="D25" s="163" t="s">
        <v>227</v>
      </c>
      <c r="E25" s="164"/>
      <c r="F25" s="19" t="s">
        <v>124</v>
      </c>
      <c r="G25" s="13">
        <f>1-G24</f>
        <v>0</v>
      </c>
      <c r="H25" s="10" t="s">
        <v>8</v>
      </c>
      <c r="I25" s="104" t="s">
        <v>8</v>
      </c>
    </row>
    <row r="26" spans="1:9" ht="18.75" customHeight="1" x14ac:dyDescent="0.15">
      <c r="A26" s="86"/>
      <c r="B26" s="87"/>
      <c r="C26" s="88"/>
      <c r="D26" s="89" t="s">
        <v>145</v>
      </c>
      <c r="E26" s="90"/>
      <c r="F26" s="91" t="s">
        <v>20</v>
      </c>
      <c r="G26" s="124">
        <f>'MPS(input)_966RT(4)'!E8</f>
        <v>2566.8552</v>
      </c>
      <c r="H26" s="125" t="s">
        <v>2</v>
      </c>
      <c r="I26" s="92" t="s">
        <v>28</v>
      </c>
    </row>
    <row r="27" spans="1:9" x14ac:dyDescent="0.15">
      <c r="A27" s="71"/>
      <c r="B27" s="71"/>
      <c r="C27" s="71"/>
      <c r="D27" s="71"/>
      <c r="E27" s="71"/>
      <c r="F27" s="7"/>
      <c r="G27" s="6"/>
      <c r="H27" s="6"/>
      <c r="I27" s="3"/>
    </row>
    <row r="28" spans="1:9" ht="21.75" customHeight="1" x14ac:dyDescent="0.15">
      <c r="E28" s="71" t="s">
        <v>522</v>
      </c>
      <c r="F28" s="72"/>
    </row>
    <row r="29" spans="1:9" ht="21.75" customHeight="1" x14ac:dyDescent="0.15">
      <c r="E29" s="150" t="s">
        <v>160</v>
      </c>
      <c r="F29" s="111">
        <v>4.92</v>
      </c>
      <c r="G29" s="112" t="s">
        <v>8</v>
      </c>
    </row>
    <row r="30" spans="1:9" ht="21.75" customHeight="1" x14ac:dyDescent="0.15">
      <c r="E30" s="150" t="s">
        <v>161</v>
      </c>
      <c r="F30" s="113">
        <v>5.33</v>
      </c>
      <c r="G30" s="112" t="s">
        <v>8</v>
      </c>
      <c r="H30" s="71"/>
    </row>
    <row r="31" spans="1:9" ht="21.75" customHeight="1" x14ac:dyDescent="0.15">
      <c r="E31" s="150" t="s">
        <v>162</v>
      </c>
      <c r="F31" s="111">
        <v>5.59</v>
      </c>
      <c r="G31" s="112" t="s">
        <v>8</v>
      </c>
      <c r="H31" s="71"/>
    </row>
    <row r="32" spans="1:9" ht="21.75" customHeight="1" x14ac:dyDescent="0.15">
      <c r="E32" s="150" t="s">
        <v>163</v>
      </c>
      <c r="F32" s="111">
        <v>5.85</v>
      </c>
      <c r="G32" s="112" t="s">
        <v>8</v>
      </c>
      <c r="H32" s="71"/>
    </row>
    <row r="33" spans="5:8" s="73" customFormat="1" ht="21.75" customHeight="1" x14ac:dyDescent="0.15">
      <c r="E33" s="150" t="s">
        <v>164</v>
      </c>
      <c r="F33" s="111">
        <v>5.94</v>
      </c>
      <c r="G33" s="112" t="s">
        <v>8</v>
      </c>
      <c r="H33" s="71"/>
    </row>
    <row r="34" spans="5:8" s="73" customFormat="1" ht="21.75" customHeight="1" x14ac:dyDescent="0.15">
      <c r="E34" s="71"/>
      <c r="F34" s="17"/>
      <c r="G34" s="3"/>
      <c r="H34" s="71"/>
    </row>
    <row r="35" spans="5:8" s="73" customFormat="1" ht="21.75" customHeight="1" x14ac:dyDescent="0.15">
      <c r="E35" s="110" t="s">
        <v>17</v>
      </c>
      <c r="F35" s="113">
        <v>1.5</v>
      </c>
      <c r="G35" s="114" t="s">
        <v>183</v>
      </c>
      <c r="H35" s="71"/>
    </row>
    <row r="36" spans="5:8" s="73" customFormat="1" ht="21.75" customHeight="1" x14ac:dyDescent="0.15">
      <c r="E36" s="110" t="s">
        <v>359</v>
      </c>
      <c r="F36" s="113">
        <v>1.5</v>
      </c>
      <c r="G36" s="114" t="s">
        <v>183</v>
      </c>
      <c r="H36" s="71"/>
    </row>
    <row r="37" spans="5:8" s="73" customFormat="1" x14ac:dyDescent="0.15">
      <c r="E37" s="71"/>
      <c r="F37" s="71"/>
      <c r="G37" s="71"/>
      <c r="H37" s="71"/>
    </row>
  </sheetData>
  <sheetProtection algorithmName="SHA-512" hashValue="KWtGhTsrwyVV8YMujLd1XR976C9qdOg/EqVUmme/M0xLHkoFGlZqN7ljaKciSIxfNvX1MHuW8xv9FWGEvwIXLQ==" saltValue="VX1PsxMIAWHgQjd1YwAh/A==" spinCount="100000"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'MPS(input)_966RT(4)'!K1</f>
        <v>Monitoring Spreadsheet: JCM_ID_AM002_ver02.0</v>
      </c>
    </row>
    <row r="2" spans="1:3" ht="18" customHeight="1" x14ac:dyDescent="0.15">
      <c r="C2" s="74" t="str">
        <f>'MPS(input)_966RT(4)'!K2</f>
        <v>Reference Number: ID009</v>
      </c>
    </row>
    <row r="3" spans="1:3" ht="24" customHeight="1" x14ac:dyDescent="0.15">
      <c r="A3" s="171" t="s">
        <v>616</v>
      </c>
      <c r="B3" s="171"/>
      <c r="C3" s="171"/>
    </row>
    <row r="5" spans="1:3" ht="21" customHeight="1" x14ac:dyDescent="0.15">
      <c r="B5" s="147" t="s">
        <v>100</v>
      </c>
      <c r="C5" s="147" t="s">
        <v>617</v>
      </c>
    </row>
    <row r="6" spans="1:3" ht="54" customHeight="1" x14ac:dyDescent="0.15">
      <c r="B6" s="79" t="s">
        <v>618</v>
      </c>
      <c r="C6" s="79" t="s">
        <v>619</v>
      </c>
    </row>
    <row r="7" spans="1:3" ht="54" customHeight="1" x14ac:dyDescent="0.15">
      <c r="B7" s="79" t="s">
        <v>620</v>
      </c>
      <c r="C7" s="79" t="s">
        <v>621</v>
      </c>
    </row>
    <row r="8" spans="1:3" ht="58.5" customHeight="1" x14ac:dyDescent="0.15">
      <c r="B8" s="79" t="s">
        <v>622</v>
      </c>
      <c r="C8" s="79" t="s">
        <v>623</v>
      </c>
    </row>
    <row r="9" spans="1:3" ht="54" customHeight="1" x14ac:dyDescent="0.15">
      <c r="B9" s="79" t="s">
        <v>624</v>
      </c>
      <c r="C9" s="79" t="s">
        <v>124</v>
      </c>
    </row>
    <row r="10" spans="1:3" ht="54" customHeight="1" x14ac:dyDescent="0.15">
      <c r="B10" s="79" t="s">
        <v>624</v>
      </c>
      <c r="C10" s="79" t="s">
        <v>124</v>
      </c>
    </row>
    <row r="11" spans="1:3" ht="54" customHeight="1" x14ac:dyDescent="0.15">
      <c r="B11" s="79" t="s">
        <v>624</v>
      </c>
      <c r="C11" s="79" t="s">
        <v>124</v>
      </c>
    </row>
    <row r="12" spans="1:3" ht="54" customHeight="1" x14ac:dyDescent="0.15">
      <c r="B12" s="79" t="s">
        <v>624</v>
      </c>
      <c r="C12" s="79" t="s">
        <v>124</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80" zoomScaleNormal="60" zoomScaleSheetLayoutView="8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'MPS(input)_966RT(4)'!K1</f>
        <v>Monitoring Spreadsheet: JCM_ID_AM002_ver02.0</v>
      </c>
    </row>
    <row r="2" spans="1:12" ht="18" customHeight="1" x14ac:dyDescent="0.15">
      <c r="L2" s="74" t="str">
        <f>'MPS(input)_966RT(4)'!K2</f>
        <v>Reference Number: ID009</v>
      </c>
    </row>
    <row r="3" spans="1:12" ht="27.75" customHeight="1" x14ac:dyDescent="0.15">
      <c r="A3" s="80" t="s">
        <v>107</v>
      </c>
      <c r="B3" s="29"/>
      <c r="C3" s="29"/>
      <c r="D3" s="29"/>
      <c r="E3" s="29"/>
      <c r="F3" s="29"/>
      <c r="G3" s="29"/>
      <c r="H3" s="29"/>
      <c r="I3" s="29"/>
      <c r="J3" s="29"/>
      <c r="K3" s="30"/>
      <c r="L3" s="30"/>
    </row>
    <row r="4" spans="1:12" ht="14.25" customHeight="1" x14ac:dyDescent="0.15"/>
    <row r="5" spans="1:12" ht="15" customHeight="1" x14ac:dyDescent="0.15">
      <c r="A5" s="31" t="s">
        <v>258</v>
      </c>
      <c r="B5" s="31"/>
    </row>
    <row r="6" spans="1:12" ht="15" customHeight="1" x14ac:dyDescent="0.15">
      <c r="A6" s="31"/>
      <c r="B6" s="139" t="s">
        <v>34</v>
      </c>
      <c r="C6" s="139" t="s">
        <v>259</v>
      </c>
      <c r="D6" s="148" t="s">
        <v>114</v>
      </c>
      <c r="E6" s="147" t="s">
        <v>260</v>
      </c>
      <c r="F6" s="147" t="s">
        <v>116</v>
      </c>
      <c r="G6" s="147" t="s">
        <v>261</v>
      </c>
      <c r="H6" s="147" t="s">
        <v>118</v>
      </c>
      <c r="I6" s="147" t="s">
        <v>262</v>
      </c>
      <c r="J6" s="147" t="s">
        <v>120</v>
      </c>
      <c r="K6" s="147" t="s">
        <v>263</v>
      </c>
      <c r="L6" s="147" t="s">
        <v>123</v>
      </c>
    </row>
    <row r="7" spans="1:12" s="32" customFormat="1" ht="30" customHeight="1" x14ac:dyDescent="0.15">
      <c r="B7" s="139" t="s">
        <v>102</v>
      </c>
      <c r="C7" s="139" t="s">
        <v>44</v>
      </c>
      <c r="D7" s="148" t="s">
        <v>45</v>
      </c>
      <c r="E7" s="147" t="s">
        <v>46</v>
      </c>
      <c r="F7" s="147" t="s">
        <v>128</v>
      </c>
      <c r="G7" s="147" t="s">
        <v>48</v>
      </c>
      <c r="H7" s="147" t="s">
        <v>49</v>
      </c>
      <c r="I7" s="147" t="s">
        <v>50</v>
      </c>
      <c r="J7" s="147" t="s">
        <v>51</v>
      </c>
      <c r="K7" s="147" t="s">
        <v>52</v>
      </c>
      <c r="L7" s="147" t="s">
        <v>53</v>
      </c>
    </row>
    <row r="8" spans="1:12" ht="243.75" customHeight="1" x14ac:dyDescent="0.15">
      <c r="B8" s="140"/>
      <c r="C8" s="141" t="s">
        <v>54</v>
      </c>
      <c r="D8" s="149" t="s">
        <v>28</v>
      </c>
      <c r="E8" s="146" t="s">
        <v>59</v>
      </c>
      <c r="F8" s="128"/>
      <c r="G8" s="83" t="s">
        <v>2</v>
      </c>
      <c r="H8" s="129" t="s">
        <v>167</v>
      </c>
      <c r="I8" s="129" t="s">
        <v>168</v>
      </c>
      <c r="J8" s="130" t="s">
        <v>264</v>
      </c>
      <c r="K8" s="130" t="s">
        <v>170</v>
      </c>
      <c r="L8" s="130"/>
    </row>
    <row r="9" spans="1:12" ht="308.25" customHeight="1" x14ac:dyDescent="0.15">
      <c r="B9" s="140"/>
      <c r="C9" s="141" t="s">
        <v>55</v>
      </c>
      <c r="D9" s="149" t="s">
        <v>171</v>
      </c>
      <c r="E9" s="146" t="s">
        <v>62</v>
      </c>
      <c r="F9" s="128"/>
      <c r="G9" s="83" t="s">
        <v>2</v>
      </c>
      <c r="H9" s="129" t="s">
        <v>167</v>
      </c>
      <c r="I9" s="129" t="s">
        <v>63</v>
      </c>
      <c r="J9" s="130" t="s">
        <v>265</v>
      </c>
      <c r="K9" s="130" t="s">
        <v>172</v>
      </c>
      <c r="L9" s="130"/>
    </row>
    <row r="10" spans="1:12" ht="80.25" customHeight="1" x14ac:dyDescent="0.15">
      <c r="B10" s="140"/>
      <c r="C10" s="141" t="s">
        <v>56</v>
      </c>
      <c r="D10" s="149" t="s">
        <v>173</v>
      </c>
      <c r="E10" s="146" t="s">
        <v>174</v>
      </c>
      <c r="F10" s="128"/>
      <c r="G10" s="83" t="s">
        <v>175</v>
      </c>
      <c r="H10" s="129" t="s">
        <v>167</v>
      </c>
      <c r="I10" s="129" t="s">
        <v>168</v>
      </c>
      <c r="J10" s="130" t="s">
        <v>176</v>
      </c>
      <c r="K10" s="130" t="s">
        <v>170</v>
      </c>
      <c r="L10" s="130"/>
    </row>
    <row r="11" spans="1:12" ht="8.25" customHeight="1" x14ac:dyDescent="0.15"/>
    <row r="12" spans="1:12" ht="20.100000000000001" customHeight="1" x14ac:dyDescent="0.15">
      <c r="A12" s="31" t="s">
        <v>127</v>
      </c>
    </row>
    <row r="13" spans="1:12" ht="20.100000000000001" customHeight="1" x14ac:dyDescent="0.15">
      <c r="B13" s="161" t="s">
        <v>34</v>
      </c>
      <c r="C13" s="161"/>
      <c r="D13" s="161" t="s">
        <v>35</v>
      </c>
      <c r="E13" s="161"/>
      <c r="F13" s="147" t="s">
        <v>36</v>
      </c>
      <c r="G13" s="147" t="s">
        <v>37</v>
      </c>
      <c r="H13" s="174" t="s">
        <v>38</v>
      </c>
      <c r="I13" s="181"/>
      <c r="J13" s="175"/>
      <c r="K13" s="174" t="s">
        <v>39</v>
      </c>
      <c r="L13" s="175"/>
    </row>
    <row r="14" spans="1:12" ht="39" customHeight="1" x14ac:dyDescent="0.15">
      <c r="B14" s="161" t="s">
        <v>45</v>
      </c>
      <c r="C14" s="161"/>
      <c r="D14" s="161" t="s">
        <v>46</v>
      </c>
      <c r="E14" s="161"/>
      <c r="F14" s="147" t="s">
        <v>47</v>
      </c>
      <c r="G14" s="147" t="s">
        <v>48</v>
      </c>
      <c r="H14" s="174" t="s">
        <v>50</v>
      </c>
      <c r="I14" s="181"/>
      <c r="J14" s="175"/>
      <c r="K14" s="174" t="s">
        <v>53</v>
      </c>
      <c r="L14" s="175"/>
    </row>
    <row r="15" spans="1:12" ht="81" customHeight="1" x14ac:dyDescent="0.15">
      <c r="B15" s="185" t="s">
        <v>178</v>
      </c>
      <c r="C15" s="186"/>
      <c r="D15" s="189" t="s">
        <v>104</v>
      </c>
      <c r="E15" s="190"/>
      <c r="F15" s="134">
        <f>'MPS(input)_966RT(4)'!E15</f>
        <v>0.84</v>
      </c>
      <c r="G15" s="83" t="s">
        <v>21</v>
      </c>
      <c r="H15" s="182" t="str">
        <f>'MPS(input)_966RT(4)'!G15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83"/>
      <c r="J15" s="184"/>
      <c r="K15" s="176" t="str">
        <f>IF('MPS(input)_966RT(4)'!J15&gt;0,'MPS(input)_966RT(4)'!J15,"")</f>
        <v/>
      </c>
      <c r="L15" s="177"/>
    </row>
    <row r="16" spans="1:12" ht="63" customHeight="1" x14ac:dyDescent="0.15">
      <c r="B16" s="187" t="s">
        <v>178</v>
      </c>
      <c r="C16" s="188"/>
      <c r="D16" s="178" t="s">
        <v>105</v>
      </c>
      <c r="E16" s="180"/>
      <c r="F16" s="135">
        <f>'MPS(input)_966RT(4)'!E16</f>
        <v>0.8</v>
      </c>
      <c r="G16" s="83" t="s">
        <v>21</v>
      </c>
      <c r="H16" s="178" t="str">
        <f>'MPS(input)_966RT(4)'!G16</f>
        <v>CDM approved small scale methodology: AMS-I.A</v>
      </c>
      <c r="I16" s="179"/>
      <c r="J16" s="180"/>
      <c r="K16" s="172" t="str">
        <f>IF('MPS(input)_966RT(4)'!J16&gt;0,'MPS(input)_966RT(4)'!J16,"")</f>
        <v/>
      </c>
      <c r="L16" s="173"/>
    </row>
    <row r="17" spans="1:12" ht="64.5" customHeight="1" x14ac:dyDescent="0.15">
      <c r="B17" s="187" t="s">
        <v>181</v>
      </c>
      <c r="C17" s="188"/>
      <c r="D17" s="178" t="s">
        <v>182</v>
      </c>
      <c r="E17" s="180"/>
      <c r="F17" s="136">
        <f>'MPS(input)_966RT(4)'!E17</f>
        <v>36.89</v>
      </c>
      <c r="G17" s="84" t="s">
        <v>183</v>
      </c>
      <c r="H17" s="178" t="str">
        <f>'MPS(input)_966RT(4)'!G17</f>
        <v>Specifications of project chiller i prepared for the quotation or factory acceptance test data by manufacturer</v>
      </c>
      <c r="I17" s="179"/>
      <c r="J17" s="180"/>
      <c r="K17" s="172" t="str">
        <f>IF('MPS(input)_966RT(4)'!J17&gt;0,'MPS(input)_966RT(4)'!J17,"")</f>
        <v/>
      </c>
      <c r="L17" s="173"/>
    </row>
    <row r="18" spans="1:12" ht="64.5" customHeight="1" x14ac:dyDescent="0.15">
      <c r="B18" s="187" t="s">
        <v>184</v>
      </c>
      <c r="C18" s="188"/>
      <c r="D18" s="178" t="s">
        <v>185</v>
      </c>
      <c r="E18" s="180"/>
      <c r="F18" s="136">
        <f>'MPS(input)_966RT(4)'!E18</f>
        <v>6.07</v>
      </c>
      <c r="G18" s="84" t="s">
        <v>183</v>
      </c>
      <c r="H18" s="178" t="str">
        <f>'MPS(input)_966RT(4)'!G18</f>
        <v>Specifications of project chiller i prepared for the quotation or factory acceptance test data by manufacturer</v>
      </c>
      <c r="I18" s="179"/>
      <c r="J18" s="180"/>
      <c r="K18" s="172" t="str">
        <f>IF('MPS(input)_966RT(4)'!J18&gt;0,'MPS(input)_966RT(4)'!J18,"")</f>
        <v/>
      </c>
      <c r="L18" s="173"/>
    </row>
    <row r="19" spans="1:12" ht="63" customHeight="1" x14ac:dyDescent="0.15">
      <c r="B19" s="187" t="s">
        <v>29</v>
      </c>
      <c r="C19" s="188"/>
      <c r="D19" s="178" t="s">
        <v>228</v>
      </c>
      <c r="E19" s="180"/>
      <c r="F19" s="81">
        <f>'MPS(input)_966RT(4)'!E19</f>
        <v>5.94</v>
      </c>
      <c r="G19" s="85" t="s">
        <v>8</v>
      </c>
      <c r="H19" s="178" t="str">
        <f>'MPS(input)_966RT(4)'!G19</f>
        <v>Selected from the default values set in the methodology</v>
      </c>
      <c r="I19" s="179"/>
      <c r="J19" s="180"/>
      <c r="K19" s="172" t="str">
        <f>IF('MPS(input)_966RT(4)'!J19&gt;0,'MPS(input)_966RT(4)'!J19,"")</f>
        <v/>
      </c>
      <c r="L19" s="173"/>
    </row>
    <row r="20" spans="1:12" ht="48" customHeight="1" x14ac:dyDescent="0.15">
      <c r="B20" s="187" t="s">
        <v>269</v>
      </c>
      <c r="C20" s="188"/>
      <c r="D20" s="178" t="s">
        <v>270</v>
      </c>
      <c r="E20" s="180"/>
      <c r="F20" s="81">
        <f>'MPS(input)_966RT(4)'!E20</f>
        <v>5.99</v>
      </c>
      <c r="G20" s="85" t="s">
        <v>8</v>
      </c>
      <c r="H20" s="178" t="str">
        <f>'MPS(input)_966RT(4)'!G20</f>
        <v>Specifications of project chiller i prepared for the quotation or factory acceptance test data by manufacturer</v>
      </c>
      <c r="I20" s="179"/>
      <c r="J20" s="180"/>
      <c r="K20" s="172" t="str">
        <f>IF('MPS(input)_966RT(4)'!J20&gt;0,'MPS(input)_966RT(4)'!J20,"")</f>
        <v/>
      </c>
      <c r="L20" s="173"/>
    </row>
    <row r="21" spans="1:12" ht="63" customHeight="1" x14ac:dyDescent="0.15">
      <c r="B21" s="187" t="s">
        <v>110</v>
      </c>
      <c r="C21" s="188"/>
      <c r="D21" s="178" t="s">
        <v>286</v>
      </c>
      <c r="E21" s="180"/>
      <c r="F21" s="81">
        <f>'MPS(input)_966RT(4)'!E21</f>
        <v>6.1388424242424247</v>
      </c>
      <c r="G21" s="85" t="s">
        <v>8</v>
      </c>
      <c r="H21" s="178" t="s">
        <v>302</v>
      </c>
      <c r="I21" s="179"/>
      <c r="J21" s="180"/>
      <c r="K21" s="172" t="str">
        <f>IF('MPS(input)_966RT(4)'!J21&gt;0,'MPS(input)_966RT(4)'!J21,"")</f>
        <v/>
      </c>
      <c r="L21" s="173"/>
    </row>
    <row r="22" spans="1:12" ht="27" customHeight="1" x14ac:dyDescent="0.15">
      <c r="B22" s="187" t="s">
        <v>303</v>
      </c>
      <c r="C22" s="188"/>
      <c r="D22" s="178" t="s">
        <v>304</v>
      </c>
      <c r="E22" s="180"/>
      <c r="F22" s="82">
        <f>'MPS(input)_966RT(4)'!E22</f>
        <v>13920</v>
      </c>
      <c r="G22" s="83" t="s">
        <v>277</v>
      </c>
      <c r="H22" s="178" t="str">
        <f>'MPS(input)_966RT(4)'!G22</f>
        <v>Specification of generator for captive electricity</v>
      </c>
      <c r="I22" s="179"/>
      <c r="J22" s="180"/>
      <c r="K22" s="172" t="str">
        <f>IF('MPS(input)_966RT(4)'!J22&gt;0,'MPS(input)_966RT(4)'!J22,"")</f>
        <v/>
      </c>
      <c r="L22" s="173"/>
    </row>
    <row r="23" spans="1:12" ht="6.75" customHeight="1" x14ac:dyDescent="0.15"/>
    <row r="24" spans="1:12" ht="18.75" customHeight="1" x14ac:dyDescent="0.15">
      <c r="A24" s="33" t="s">
        <v>147</v>
      </c>
      <c r="B24" s="33"/>
    </row>
    <row r="25" spans="1:12" ht="17.25" thickBot="1" x14ac:dyDescent="0.2">
      <c r="B25" s="196" t="s">
        <v>121</v>
      </c>
      <c r="C25" s="197"/>
      <c r="D25" s="160" t="s">
        <v>98</v>
      </c>
      <c r="E25" s="160"/>
      <c r="F25" s="76" t="s">
        <v>48</v>
      </c>
    </row>
    <row r="26" spans="1:12" ht="19.5" thickBot="1" x14ac:dyDescent="0.2">
      <c r="B26" s="198"/>
      <c r="C26" s="199"/>
      <c r="D26" s="194" t="e">
        <f>ROUNDDOWN('MRS(calc_process)_966RT(4)'!G6,0)</f>
        <v>#DIV/0!</v>
      </c>
      <c r="E26" s="195"/>
      <c r="F26" s="34" t="s">
        <v>30</v>
      </c>
    </row>
    <row r="27" spans="1:12" ht="20.100000000000001" customHeight="1" x14ac:dyDescent="0.15">
      <c r="B27" s="35"/>
      <c r="C27" s="35"/>
      <c r="F27" s="36"/>
      <c r="G27" s="36"/>
    </row>
    <row r="28" spans="1:12" ht="15" customHeight="1" x14ac:dyDescent="0.15">
      <c r="A28" s="31" t="s">
        <v>200</v>
      </c>
    </row>
    <row r="29" spans="1:12" ht="15" customHeight="1" x14ac:dyDescent="0.15">
      <c r="B29" s="15" t="s">
        <v>201</v>
      </c>
      <c r="C29" s="191" t="s">
        <v>202</v>
      </c>
      <c r="D29" s="192"/>
      <c r="E29" s="192"/>
      <c r="F29" s="192"/>
      <c r="G29" s="192"/>
      <c r="H29" s="192"/>
      <c r="I29" s="192"/>
      <c r="J29" s="193"/>
    </row>
    <row r="30" spans="1:12" ht="15" customHeight="1" x14ac:dyDescent="0.15">
      <c r="B30" s="15" t="s">
        <v>157</v>
      </c>
      <c r="C30" s="191" t="s">
        <v>203</v>
      </c>
      <c r="D30" s="192"/>
      <c r="E30" s="192"/>
      <c r="F30" s="192"/>
      <c r="G30" s="192"/>
      <c r="H30" s="192"/>
      <c r="I30" s="192"/>
      <c r="J30" s="193"/>
    </row>
    <row r="31" spans="1:12" ht="15" customHeight="1" x14ac:dyDescent="0.15">
      <c r="B31" s="15" t="s">
        <v>167</v>
      </c>
      <c r="C31" s="191" t="s">
        <v>96</v>
      </c>
      <c r="D31" s="192"/>
      <c r="E31" s="192"/>
      <c r="F31" s="192"/>
      <c r="G31" s="192"/>
      <c r="H31" s="192"/>
      <c r="I31" s="192"/>
      <c r="J31" s="193"/>
    </row>
  </sheetData>
  <sheetProtection algorithmName="SHA-512" hashValue="gOBROwWpFeIyKsoRKq5C5h1aSCYr8twkMVdTTR0P6lrwpFq/UNGC9t1FIxsy2cT5DGA9TmMwRTCgW4JePxSnfg==" saltValue="/blzTW1Bu/yy451VABH27Q==" spinCount="100000" sheet="1" objects="1" scenarios="1" formatCells="0" formatRows="0"/>
  <mergeCells count="47">
    <mergeCell ref="B13:C13"/>
    <mergeCell ref="D13:E13"/>
    <mergeCell ref="H13:J13"/>
    <mergeCell ref="K13:L13"/>
    <mergeCell ref="B14:C14"/>
    <mergeCell ref="D14:E14"/>
    <mergeCell ref="H14:J14"/>
    <mergeCell ref="K14:L14"/>
    <mergeCell ref="B15:C15"/>
    <mergeCell ref="D15:E15"/>
    <mergeCell ref="H15:J15"/>
    <mergeCell ref="K15:L1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C31:J31"/>
    <mergeCell ref="B25:C25"/>
    <mergeCell ref="D25:E25"/>
    <mergeCell ref="B26:C26"/>
    <mergeCell ref="D26:E26"/>
    <mergeCell ref="C29:J29"/>
    <mergeCell ref="C30:J30"/>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'MPS(input)_966RT(4)'!K1</f>
        <v>Monitoring Spreadsheet: JCM_ID_AM002_ver02.0</v>
      </c>
    </row>
    <row r="2" spans="1:11" ht="18" customHeight="1" x14ac:dyDescent="0.15">
      <c r="I2" s="74" t="str">
        <f>'MPS(input)_966RT(4)'!K2</f>
        <v>Reference Number: ID009</v>
      </c>
    </row>
    <row r="3" spans="1:11" ht="27.75" customHeight="1" x14ac:dyDescent="0.15">
      <c r="A3" s="162" t="s">
        <v>108</v>
      </c>
      <c r="B3" s="162"/>
      <c r="C3" s="162"/>
      <c r="D3" s="162"/>
      <c r="E3" s="162"/>
      <c r="F3" s="162"/>
      <c r="G3" s="162"/>
      <c r="H3" s="162"/>
      <c r="I3" s="162"/>
    </row>
    <row r="4" spans="1:11" ht="11.25" customHeight="1" x14ac:dyDescent="0.15"/>
    <row r="5" spans="1:11" ht="18.75" customHeight="1" thickBot="1" x14ac:dyDescent="0.2">
      <c r="A5" s="93" t="s">
        <v>3</v>
      </c>
      <c r="B5" s="94"/>
      <c r="C5" s="94"/>
      <c r="D5" s="94"/>
      <c r="E5" s="95"/>
      <c r="F5" s="96" t="s">
        <v>4</v>
      </c>
      <c r="G5" s="97" t="s">
        <v>278</v>
      </c>
      <c r="H5" s="97" t="s">
        <v>0</v>
      </c>
      <c r="I5" s="98" t="s">
        <v>1</v>
      </c>
    </row>
    <row r="6" spans="1:11" ht="18.75" customHeight="1" thickBot="1" x14ac:dyDescent="0.2">
      <c r="A6" s="99"/>
      <c r="B6" s="43" t="s">
        <v>143</v>
      </c>
      <c r="C6" s="43"/>
      <c r="D6" s="44"/>
      <c r="E6" s="45"/>
      <c r="F6" s="12" t="s">
        <v>126</v>
      </c>
      <c r="G6" s="116" t="e">
        <f>G10-G20</f>
        <v>#DIV/0!</v>
      </c>
      <c r="H6" s="9" t="s">
        <v>279</v>
      </c>
      <c r="I6" s="100" t="s">
        <v>130</v>
      </c>
    </row>
    <row r="7" spans="1:11" ht="18.75" customHeight="1" x14ac:dyDescent="0.15">
      <c r="A7" s="101" t="s">
        <v>7</v>
      </c>
      <c r="B7" s="57"/>
      <c r="C7" s="58"/>
      <c r="D7" s="59"/>
      <c r="E7" s="60"/>
      <c r="F7" s="61"/>
      <c r="G7" s="62"/>
      <c r="H7" s="61"/>
      <c r="I7" s="102"/>
      <c r="J7" s="77"/>
      <c r="K7" s="77"/>
    </row>
    <row r="8" spans="1:11" ht="33" customHeight="1" x14ac:dyDescent="0.15">
      <c r="A8" s="103"/>
      <c r="B8" s="168" t="s">
        <v>106</v>
      </c>
      <c r="C8" s="169"/>
      <c r="D8" s="169"/>
      <c r="E8" s="170"/>
      <c r="F8" s="10" t="s">
        <v>124</v>
      </c>
      <c r="G8" s="122">
        <f>'MPS(input)_966RT(4)'!E19</f>
        <v>5.94</v>
      </c>
      <c r="H8" s="123" t="s">
        <v>8</v>
      </c>
      <c r="I8" s="104" t="s">
        <v>29</v>
      </c>
    </row>
    <row r="9" spans="1:11" ht="18.75" customHeight="1" thickBot="1" x14ac:dyDescent="0.2">
      <c r="A9" s="101" t="s">
        <v>9</v>
      </c>
      <c r="B9" s="63"/>
      <c r="C9" s="69"/>
      <c r="D9" s="64"/>
      <c r="E9" s="64"/>
      <c r="F9" s="64"/>
      <c r="G9" s="65"/>
      <c r="H9" s="64"/>
      <c r="I9" s="105"/>
    </row>
    <row r="10" spans="1:11" ht="19.5" customHeight="1" thickBot="1" x14ac:dyDescent="0.2">
      <c r="A10" s="106"/>
      <c r="B10" s="46" t="s">
        <v>144</v>
      </c>
      <c r="C10" s="47"/>
      <c r="D10" s="48"/>
      <c r="E10" s="48"/>
      <c r="F10" s="115" t="s">
        <v>124</v>
      </c>
      <c r="G10" s="117" t="e">
        <f>(G16*G14*(G18/G17)*G12)+(G16*G15*(G18/G17)*G13)</f>
        <v>#DIV/0!</v>
      </c>
      <c r="H10" s="9" t="s">
        <v>279</v>
      </c>
      <c r="I10" s="107" t="s">
        <v>280</v>
      </c>
    </row>
    <row r="11" spans="1:11" ht="18.75" customHeight="1" x14ac:dyDescent="0.15">
      <c r="A11" s="106"/>
      <c r="B11" s="49"/>
      <c r="C11" s="53" t="s">
        <v>281</v>
      </c>
      <c r="D11" s="54"/>
      <c r="E11" s="27"/>
      <c r="F11" s="11" t="s">
        <v>124</v>
      </c>
      <c r="G11" s="22"/>
      <c r="H11" s="18"/>
      <c r="I11" s="104"/>
    </row>
    <row r="12" spans="1:11" ht="18.75" customHeight="1" x14ac:dyDescent="0.15">
      <c r="A12" s="106"/>
      <c r="B12" s="49"/>
      <c r="C12" s="165"/>
      <c r="D12" s="54" t="s">
        <v>233</v>
      </c>
      <c r="E12" s="34"/>
      <c r="F12" s="10" t="s">
        <v>20</v>
      </c>
      <c r="G12" s="119">
        <f>'MRS(input)_966RT(4)'!F15</f>
        <v>0.84</v>
      </c>
      <c r="H12" s="120" t="s">
        <v>21</v>
      </c>
      <c r="I12" s="104" t="s">
        <v>178</v>
      </c>
    </row>
    <row r="13" spans="1:11" ht="18.75" customHeight="1" x14ac:dyDescent="0.15">
      <c r="A13" s="106"/>
      <c r="B13" s="49"/>
      <c r="C13" s="165"/>
      <c r="D13" s="54" t="s">
        <v>23</v>
      </c>
      <c r="E13" s="34"/>
      <c r="F13" s="10" t="s">
        <v>20</v>
      </c>
      <c r="G13" s="121">
        <f>'MRS(input)_966RT(4)'!F16</f>
        <v>0.8</v>
      </c>
      <c r="H13" s="120" t="s">
        <v>21</v>
      </c>
      <c r="I13" s="104" t="s">
        <v>178</v>
      </c>
    </row>
    <row r="14" spans="1:11" ht="39" customHeight="1" x14ac:dyDescent="0.15">
      <c r="A14" s="106"/>
      <c r="B14" s="49"/>
      <c r="C14" s="165"/>
      <c r="D14" s="163" t="s">
        <v>24</v>
      </c>
      <c r="E14" s="164"/>
      <c r="F14" s="19" t="s">
        <v>124</v>
      </c>
      <c r="G14" s="13" t="e">
        <f>'MRS(input)_966RT(4)'!F$9/('MRS(input)_966RT(4)'!F$9+'MRS(input)_966RT(4)'!F$10*'MRS(input)_966RT(4)'!F$22/1000)</f>
        <v>#DIV/0!</v>
      </c>
      <c r="H14" s="10" t="s">
        <v>8</v>
      </c>
      <c r="I14" s="104" t="s">
        <v>8</v>
      </c>
    </row>
    <row r="15" spans="1:11" ht="39" customHeight="1" x14ac:dyDescent="0.15">
      <c r="A15" s="106"/>
      <c r="B15" s="49"/>
      <c r="C15" s="165"/>
      <c r="D15" s="163" t="s">
        <v>227</v>
      </c>
      <c r="E15" s="164"/>
      <c r="F15" s="19" t="s">
        <v>124</v>
      </c>
      <c r="G15" s="13" t="e">
        <f>1-G14</f>
        <v>#DIV/0!</v>
      </c>
      <c r="H15" s="10" t="s">
        <v>8</v>
      </c>
      <c r="I15" s="104" t="s">
        <v>8</v>
      </c>
    </row>
    <row r="16" spans="1:11" ht="18.75" customHeight="1" x14ac:dyDescent="0.15">
      <c r="A16" s="106"/>
      <c r="B16" s="49"/>
      <c r="C16" s="165"/>
      <c r="D16" s="54" t="s">
        <v>145</v>
      </c>
      <c r="E16" s="34"/>
      <c r="F16" s="19" t="s">
        <v>20</v>
      </c>
      <c r="G16" s="81">
        <f>'MRS(input)_966RT(4)'!F8</f>
        <v>0</v>
      </c>
      <c r="H16" s="25" t="s">
        <v>625</v>
      </c>
      <c r="I16" s="108" t="s">
        <v>626</v>
      </c>
    </row>
    <row r="17" spans="1:9" ht="39" customHeight="1" x14ac:dyDescent="0.15">
      <c r="A17" s="106"/>
      <c r="B17" s="46"/>
      <c r="C17" s="166"/>
      <c r="D17" s="163" t="s">
        <v>627</v>
      </c>
      <c r="E17" s="164"/>
      <c r="F17" s="10" t="s">
        <v>124</v>
      </c>
      <c r="G17" s="122">
        <f>'MRS(input)_966RT(4)'!F19</f>
        <v>5.94</v>
      </c>
      <c r="H17" s="123" t="s">
        <v>414</v>
      </c>
      <c r="I17" s="104" t="s">
        <v>412</v>
      </c>
    </row>
    <row r="18" spans="1:9" ht="39" customHeight="1" x14ac:dyDescent="0.15">
      <c r="A18" s="99"/>
      <c r="B18" s="44"/>
      <c r="C18" s="167"/>
      <c r="D18" s="163" t="s">
        <v>515</v>
      </c>
      <c r="E18" s="164"/>
      <c r="F18" s="10" t="s">
        <v>124</v>
      </c>
      <c r="G18" s="126">
        <f>'MRS(input)_966RT(4)'!F21</f>
        <v>6.1388424242424247</v>
      </c>
      <c r="H18" s="127" t="s">
        <v>414</v>
      </c>
      <c r="I18" s="108" t="s">
        <v>516</v>
      </c>
    </row>
    <row r="19" spans="1:9" ht="18.75" customHeight="1" thickBot="1" x14ac:dyDescent="0.2">
      <c r="A19" s="101" t="s">
        <v>517</v>
      </c>
      <c r="B19" s="66"/>
      <c r="C19" s="66"/>
      <c r="D19" s="66"/>
      <c r="E19" s="67"/>
      <c r="F19" s="68"/>
      <c r="G19" s="65"/>
      <c r="H19" s="68"/>
      <c r="I19" s="109"/>
    </row>
    <row r="20" spans="1:9" ht="18.75" customHeight="1" thickBot="1" x14ac:dyDescent="0.2">
      <c r="A20" s="103"/>
      <c r="B20" s="50" t="s">
        <v>518</v>
      </c>
      <c r="C20" s="50"/>
      <c r="D20" s="50"/>
      <c r="E20" s="51"/>
      <c r="F20" s="21" t="s">
        <v>124</v>
      </c>
      <c r="G20" s="118" t="e">
        <f>(G26*G22*G24)+(G26*G23*G25)</f>
        <v>#DIV/0!</v>
      </c>
      <c r="H20" s="20" t="s">
        <v>519</v>
      </c>
      <c r="I20" s="104" t="s">
        <v>520</v>
      </c>
    </row>
    <row r="21" spans="1:9" ht="18.75" customHeight="1" x14ac:dyDescent="0.15">
      <c r="A21" s="103"/>
      <c r="B21" s="52"/>
      <c r="C21" s="55" t="s">
        <v>521</v>
      </c>
      <c r="D21" s="54"/>
      <c r="E21" s="34"/>
      <c r="F21" s="18" t="s">
        <v>124</v>
      </c>
      <c r="G21" s="22"/>
      <c r="H21" s="20"/>
      <c r="I21" s="104"/>
    </row>
    <row r="22" spans="1:9" ht="18.75" customHeight="1" x14ac:dyDescent="0.15">
      <c r="A22" s="103"/>
      <c r="B22" s="52"/>
      <c r="C22" s="56"/>
      <c r="D22" s="54" t="s">
        <v>311</v>
      </c>
      <c r="E22" s="34"/>
      <c r="F22" s="10" t="s">
        <v>509</v>
      </c>
      <c r="G22" s="119">
        <f>'MRS(input)_966RT(4)'!F15</f>
        <v>0.84</v>
      </c>
      <c r="H22" s="120" t="s">
        <v>406</v>
      </c>
      <c r="I22" s="104" t="s">
        <v>404</v>
      </c>
    </row>
    <row r="23" spans="1:9" ht="18.75" customHeight="1" x14ac:dyDescent="0.15">
      <c r="A23" s="103"/>
      <c r="B23" s="52"/>
      <c r="C23" s="56"/>
      <c r="D23" s="54" t="s">
        <v>510</v>
      </c>
      <c r="E23" s="34"/>
      <c r="F23" s="10" t="s">
        <v>509</v>
      </c>
      <c r="G23" s="121">
        <f>'MRS(input)_966RT(4)'!$F$16</f>
        <v>0.8</v>
      </c>
      <c r="H23" s="120" t="s">
        <v>406</v>
      </c>
      <c r="I23" s="104" t="s">
        <v>404</v>
      </c>
    </row>
    <row r="24" spans="1:9" ht="39" customHeight="1" x14ac:dyDescent="0.15">
      <c r="A24" s="103"/>
      <c r="B24" s="52"/>
      <c r="C24" s="56"/>
      <c r="D24" s="163" t="s">
        <v>314</v>
      </c>
      <c r="E24" s="164"/>
      <c r="F24" s="19" t="s">
        <v>124</v>
      </c>
      <c r="G24" s="13" t="e">
        <f>'MRS(input)_966RT(4)'!F$9/('MRS(input)_966RT(4)'!F$9+'MRS(input)_966RT(4)'!F$10*'MRS(input)_966RT(4)'!F$22/1000)</f>
        <v>#DIV/0!</v>
      </c>
      <c r="H24" s="10" t="s">
        <v>414</v>
      </c>
      <c r="I24" s="104" t="s">
        <v>414</v>
      </c>
    </row>
    <row r="25" spans="1:9" ht="39" customHeight="1" x14ac:dyDescent="0.15">
      <c r="A25" s="103"/>
      <c r="B25" s="52"/>
      <c r="C25" s="56"/>
      <c r="D25" s="163" t="s">
        <v>511</v>
      </c>
      <c r="E25" s="164"/>
      <c r="F25" s="19" t="s">
        <v>124</v>
      </c>
      <c r="G25" s="13" t="e">
        <f>1-G24</f>
        <v>#DIV/0!</v>
      </c>
      <c r="H25" s="10" t="s">
        <v>414</v>
      </c>
      <c r="I25" s="104" t="s">
        <v>414</v>
      </c>
    </row>
    <row r="26" spans="1:9" ht="18.75" customHeight="1" x14ac:dyDescent="0.15">
      <c r="A26" s="86"/>
      <c r="B26" s="87"/>
      <c r="C26" s="88"/>
      <c r="D26" s="89" t="s">
        <v>512</v>
      </c>
      <c r="E26" s="90"/>
      <c r="F26" s="91" t="s">
        <v>509</v>
      </c>
      <c r="G26" s="124">
        <f>'MRS(input)_966RT(4)'!F8</f>
        <v>0</v>
      </c>
      <c r="H26" s="125" t="s">
        <v>513</v>
      </c>
      <c r="I26" s="92" t="s">
        <v>514</v>
      </c>
    </row>
    <row r="27" spans="1:9" x14ac:dyDescent="0.15">
      <c r="A27" s="71"/>
      <c r="B27" s="71"/>
      <c r="C27" s="71"/>
      <c r="D27" s="71"/>
      <c r="E27" s="71"/>
      <c r="F27" s="7"/>
      <c r="G27" s="6"/>
      <c r="H27" s="6"/>
      <c r="I27" s="3"/>
    </row>
    <row r="28" spans="1:9" ht="21.75" customHeight="1" x14ac:dyDescent="0.15">
      <c r="E28" s="71" t="s">
        <v>523</v>
      </c>
      <c r="F28" s="72"/>
    </row>
    <row r="29" spans="1:9" ht="21.75" customHeight="1" x14ac:dyDescent="0.15">
      <c r="E29" s="150" t="s">
        <v>524</v>
      </c>
      <c r="F29" s="111">
        <v>4.92</v>
      </c>
      <c r="G29" s="112" t="s">
        <v>414</v>
      </c>
    </row>
    <row r="30" spans="1:9" ht="21.75" customHeight="1" x14ac:dyDescent="0.15">
      <c r="E30" s="150" t="s">
        <v>525</v>
      </c>
      <c r="F30" s="113">
        <v>5.33</v>
      </c>
      <c r="G30" s="112" t="s">
        <v>414</v>
      </c>
      <c r="H30" s="71"/>
    </row>
    <row r="31" spans="1:9" ht="21.75" customHeight="1" x14ac:dyDescent="0.15">
      <c r="E31" s="150" t="s">
        <v>526</v>
      </c>
      <c r="F31" s="111">
        <v>5.59</v>
      </c>
      <c r="G31" s="112" t="s">
        <v>414</v>
      </c>
      <c r="H31" s="71"/>
    </row>
    <row r="32" spans="1:9" ht="21.75" customHeight="1" x14ac:dyDescent="0.15">
      <c r="E32" s="150" t="s">
        <v>527</v>
      </c>
      <c r="F32" s="111">
        <v>5.85</v>
      </c>
      <c r="G32" s="112" t="s">
        <v>414</v>
      </c>
      <c r="H32" s="71"/>
    </row>
    <row r="33" spans="5:8" s="73" customFormat="1" ht="21.75" customHeight="1" x14ac:dyDescent="0.15">
      <c r="E33" s="150" t="s">
        <v>528</v>
      </c>
      <c r="F33" s="111">
        <v>5.94</v>
      </c>
      <c r="G33" s="112" t="s">
        <v>414</v>
      </c>
      <c r="H33" s="71"/>
    </row>
    <row r="34" spans="5:8" s="73" customFormat="1" ht="21.75" customHeight="1" x14ac:dyDescent="0.15">
      <c r="E34" s="71"/>
      <c r="F34" s="17"/>
      <c r="G34" s="3"/>
      <c r="H34" s="71"/>
    </row>
    <row r="35" spans="5:8" s="73" customFormat="1" ht="21.75" customHeight="1" x14ac:dyDescent="0.15">
      <c r="E35" s="110" t="s">
        <v>529</v>
      </c>
      <c r="F35" s="113">
        <v>1.5</v>
      </c>
      <c r="G35" s="114" t="s">
        <v>409</v>
      </c>
      <c r="H35" s="71"/>
    </row>
    <row r="36" spans="5:8" s="73" customFormat="1" ht="21.75" customHeight="1" x14ac:dyDescent="0.15">
      <c r="E36" s="110" t="s">
        <v>530</v>
      </c>
      <c r="F36" s="113">
        <v>1.5</v>
      </c>
      <c r="G36" s="114" t="s">
        <v>409</v>
      </c>
      <c r="H36" s="71"/>
    </row>
    <row r="37" spans="5:8" s="73" customFormat="1" x14ac:dyDescent="0.15">
      <c r="E37" s="71"/>
      <c r="F37" s="71"/>
      <c r="G37" s="71"/>
      <c r="H37" s="71"/>
    </row>
  </sheetData>
  <sheetProtection algorithmName="SHA-512" hashValue="sRYPh8EiL46yx7RDzrGoEAl5S3kBNa9vNE18QKNP7llUZirh414Mk2+bWuFHVQX/h84G/KnwacvCMslfTy5C2g==" saltValue="3/WQKslQiDsKZuDgDlktVA==" spinCount="100000"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'MPS(input)_569RT'!K1</f>
        <v>Monitoring Spreadsheet: JCM_ID_AM002_ver02.0</v>
      </c>
    </row>
    <row r="2" spans="1:3" ht="18" customHeight="1" x14ac:dyDescent="0.15">
      <c r="C2" s="74" t="str">
        <f>'MPS(input)_569RT'!K2</f>
        <v>Reference Number: ID009</v>
      </c>
    </row>
    <row r="3" spans="1:3" ht="24" customHeight="1" x14ac:dyDescent="0.15">
      <c r="A3" s="171" t="s">
        <v>99</v>
      </c>
      <c r="B3" s="171"/>
      <c r="C3" s="171"/>
    </row>
    <row r="5" spans="1:3" ht="21" customHeight="1" x14ac:dyDescent="0.15">
      <c r="B5" s="75" t="s">
        <v>100</v>
      </c>
      <c r="C5" s="75" t="s">
        <v>101</v>
      </c>
    </row>
    <row r="6" spans="1:3" ht="54" customHeight="1" x14ac:dyDescent="0.15">
      <c r="B6" s="79" t="s">
        <v>149</v>
      </c>
      <c r="C6" s="79" t="s">
        <v>150</v>
      </c>
    </row>
    <row r="7" spans="1:3" ht="54" customHeight="1" x14ac:dyDescent="0.15">
      <c r="B7" s="79" t="s">
        <v>151</v>
      </c>
      <c r="C7" s="79" t="s">
        <v>152</v>
      </c>
    </row>
    <row r="8" spans="1:3" ht="58.5" customHeight="1" x14ac:dyDescent="0.15">
      <c r="B8" s="79" t="s">
        <v>153</v>
      </c>
      <c r="C8" s="79" t="s">
        <v>154</v>
      </c>
    </row>
    <row r="9" spans="1:3" ht="54" customHeight="1" x14ac:dyDescent="0.15">
      <c r="B9" s="79" t="s">
        <v>155</v>
      </c>
      <c r="C9" s="79" t="s">
        <v>124</v>
      </c>
    </row>
    <row r="10" spans="1:3" ht="54" customHeight="1" x14ac:dyDescent="0.15">
      <c r="B10" s="79" t="s">
        <v>155</v>
      </c>
      <c r="C10" s="79" t="s">
        <v>124</v>
      </c>
    </row>
    <row r="11" spans="1:3" ht="54" customHeight="1" x14ac:dyDescent="0.15">
      <c r="B11" s="79" t="s">
        <v>155</v>
      </c>
      <c r="C11" s="79" t="s">
        <v>124</v>
      </c>
    </row>
    <row r="12" spans="1:3" ht="54" customHeight="1" x14ac:dyDescent="0.15">
      <c r="B12" s="79" t="s">
        <v>155</v>
      </c>
      <c r="C12" s="79" t="s">
        <v>124</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80" zoomScaleNormal="60" zoomScaleSheetLayoutView="8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'MPS(input)_569RT'!K1</f>
        <v>Monitoring Spreadsheet: JCM_ID_AM002_ver02.0</v>
      </c>
    </row>
    <row r="2" spans="1:12" ht="18" customHeight="1" x14ac:dyDescent="0.15">
      <c r="L2" s="74" t="str">
        <f>'MPS(input)_569RT'!K2</f>
        <v>Reference Number: ID009</v>
      </c>
    </row>
    <row r="3" spans="1:12" ht="27.75" customHeight="1" x14ac:dyDescent="0.15">
      <c r="A3" s="80" t="s">
        <v>107</v>
      </c>
      <c r="B3" s="29"/>
      <c r="C3" s="29"/>
      <c r="D3" s="29"/>
      <c r="E3" s="29"/>
      <c r="F3" s="29"/>
      <c r="G3" s="29"/>
      <c r="H3" s="29"/>
      <c r="I3" s="29"/>
      <c r="J3" s="29"/>
      <c r="K3" s="30"/>
      <c r="L3" s="30"/>
    </row>
    <row r="4" spans="1:12" ht="14.25" customHeight="1" x14ac:dyDescent="0.15"/>
    <row r="5" spans="1:12" ht="15" customHeight="1" x14ac:dyDescent="0.15">
      <c r="A5" s="31" t="s">
        <v>129</v>
      </c>
      <c r="B5" s="31"/>
    </row>
    <row r="6" spans="1:12" ht="15" customHeight="1" x14ac:dyDescent="0.15">
      <c r="A6" s="31"/>
      <c r="B6" s="139" t="s">
        <v>34</v>
      </c>
      <c r="C6" s="139" t="s">
        <v>113</v>
      </c>
      <c r="D6" s="137" t="s">
        <v>114</v>
      </c>
      <c r="E6" s="75" t="s">
        <v>115</v>
      </c>
      <c r="F6" s="75" t="s">
        <v>116</v>
      </c>
      <c r="G6" s="75" t="s">
        <v>117</v>
      </c>
      <c r="H6" s="75" t="s">
        <v>118</v>
      </c>
      <c r="I6" s="75" t="s">
        <v>119</v>
      </c>
      <c r="J6" s="75" t="s">
        <v>120</v>
      </c>
      <c r="K6" s="75" t="s">
        <v>122</v>
      </c>
      <c r="L6" s="75" t="s">
        <v>123</v>
      </c>
    </row>
    <row r="7" spans="1:12" s="32" customFormat="1" ht="30" customHeight="1" x14ac:dyDescent="0.15">
      <c r="B7" s="139" t="s">
        <v>102</v>
      </c>
      <c r="C7" s="139" t="s">
        <v>44</v>
      </c>
      <c r="D7" s="137" t="s">
        <v>45</v>
      </c>
      <c r="E7" s="75" t="s">
        <v>46</v>
      </c>
      <c r="F7" s="75" t="s">
        <v>128</v>
      </c>
      <c r="G7" s="75" t="s">
        <v>48</v>
      </c>
      <c r="H7" s="75" t="s">
        <v>49</v>
      </c>
      <c r="I7" s="75" t="s">
        <v>50</v>
      </c>
      <c r="J7" s="75" t="s">
        <v>51</v>
      </c>
      <c r="K7" s="75" t="s">
        <v>52</v>
      </c>
      <c r="L7" s="75" t="s">
        <v>53</v>
      </c>
    </row>
    <row r="8" spans="1:12" ht="243.75" customHeight="1" x14ac:dyDescent="0.15">
      <c r="B8" s="140"/>
      <c r="C8" s="141" t="s">
        <v>54</v>
      </c>
      <c r="D8" s="138" t="s">
        <v>58</v>
      </c>
      <c r="E8" s="24" t="s">
        <v>59</v>
      </c>
      <c r="F8" s="128"/>
      <c r="G8" s="83" t="s">
        <v>60</v>
      </c>
      <c r="H8" s="129" t="s">
        <v>68</v>
      </c>
      <c r="I8" s="129" t="s">
        <v>69</v>
      </c>
      <c r="J8" s="130" t="s">
        <v>132</v>
      </c>
      <c r="K8" s="130" t="s">
        <v>71</v>
      </c>
      <c r="L8" s="130"/>
    </row>
    <row r="9" spans="1:12" ht="308.25" customHeight="1" x14ac:dyDescent="0.15">
      <c r="B9" s="140"/>
      <c r="C9" s="141" t="s">
        <v>55</v>
      </c>
      <c r="D9" s="138" t="s">
        <v>61</v>
      </c>
      <c r="E9" s="24" t="s">
        <v>62</v>
      </c>
      <c r="F9" s="128"/>
      <c r="G9" s="83" t="s">
        <v>60</v>
      </c>
      <c r="H9" s="129" t="s">
        <v>68</v>
      </c>
      <c r="I9" s="129" t="s">
        <v>63</v>
      </c>
      <c r="J9" s="130" t="s">
        <v>133</v>
      </c>
      <c r="K9" s="130" t="s">
        <v>64</v>
      </c>
      <c r="L9" s="130"/>
    </row>
    <row r="10" spans="1:12" ht="80.25" customHeight="1" x14ac:dyDescent="0.15">
      <c r="B10" s="140"/>
      <c r="C10" s="141" t="s">
        <v>56</v>
      </c>
      <c r="D10" s="138" t="s">
        <v>65</v>
      </c>
      <c r="E10" s="24" t="s">
        <v>66</v>
      </c>
      <c r="F10" s="128"/>
      <c r="G10" s="83" t="s">
        <v>67</v>
      </c>
      <c r="H10" s="129" t="s">
        <v>68</v>
      </c>
      <c r="I10" s="129" t="s">
        <v>69</v>
      </c>
      <c r="J10" s="130" t="s">
        <v>70</v>
      </c>
      <c r="K10" s="130" t="s">
        <v>71</v>
      </c>
      <c r="L10" s="130"/>
    </row>
    <row r="11" spans="1:12" ht="8.25" customHeight="1" x14ac:dyDescent="0.15"/>
    <row r="12" spans="1:12" ht="20.100000000000001" customHeight="1" x14ac:dyDescent="0.15">
      <c r="A12" s="31" t="s">
        <v>127</v>
      </c>
    </row>
    <row r="13" spans="1:12" ht="20.100000000000001" customHeight="1" x14ac:dyDescent="0.15">
      <c r="B13" s="161" t="s">
        <v>34</v>
      </c>
      <c r="C13" s="161"/>
      <c r="D13" s="161" t="s">
        <v>35</v>
      </c>
      <c r="E13" s="161"/>
      <c r="F13" s="75" t="s">
        <v>36</v>
      </c>
      <c r="G13" s="75" t="s">
        <v>37</v>
      </c>
      <c r="H13" s="174" t="s">
        <v>38</v>
      </c>
      <c r="I13" s="181"/>
      <c r="J13" s="175"/>
      <c r="K13" s="174" t="s">
        <v>39</v>
      </c>
      <c r="L13" s="175"/>
    </row>
    <row r="14" spans="1:12" ht="39" customHeight="1" x14ac:dyDescent="0.15">
      <c r="B14" s="161" t="s">
        <v>45</v>
      </c>
      <c r="C14" s="161"/>
      <c r="D14" s="161" t="s">
        <v>46</v>
      </c>
      <c r="E14" s="161"/>
      <c r="F14" s="75" t="s">
        <v>47</v>
      </c>
      <c r="G14" s="75" t="s">
        <v>48</v>
      </c>
      <c r="H14" s="174" t="s">
        <v>50</v>
      </c>
      <c r="I14" s="181"/>
      <c r="J14" s="175"/>
      <c r="K14" s="174" t="s">
        <v>53</v>
      </c>
      <c r="L14" s="175"/>
    </row>
    <row r="15" spans="1:12" ht="81" customHeight="1" x14ac:dyDescent="0.15">
      <c r="B15" s="185" t="s">
        <v>73</v>
      </c>
      <c r="C15" s="186"/>
      <c r="D15" s="189" t="s">
        <v>141</v>
      </c>
      <c r="E15" s="190"/>
      <c r="F15" s="134">
        <f>'MPS(input)_569RT'!E15</f>
        <v>0.84</v>
      </c>
      <c r="G15" s="83" t="s">
        <v>103</v>
      </c>
      <c r="H15" s="182" t="str">
        <f>'MPS(input)_569RT'!G15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83"/>
      <c r="J15" s="184"/>
      <c r="K15" s="176" t="str">
        <f>IF('MPS(input)_569RT'!J15&gt;0,'MPS(input)_569RT'!J15,"")</f>
        <v/>
      </c>
      <c r="L15" s="177"/>
    </row>
    <row r="16" spans="1:12" ht="63" customHeight="1" x14ac:dyDescent="0.15">
      <c r="B16" s="187" t="s">
        <v>73</v>
      </c>
      <c r="C16" s="188"/>
      <c r="D16" s="178" t="s">
        <v>142</v>
      </c>
      <c r="E16" s="180"/>
      <c r="F16" s="135">
        <f>'MPS(input)_569RT'!E16</f>
        <v>0.8</v>
      </c>
      <c r="G16" s="83" t="s">
        <v>103</v>
      </c>
      <c r="H16" s="178" t="str">
        <f>'MPS(input)_569RT'!G16</f>
        <v>CDM approved small scale methodology: AMS-I.A</v>
      </c>
      <c r="I16" s="179"/>
      <c r="J16" s="180"/>
      <c r="K16" s="172" t="str">
        <f>IF('MPS(input)_569RT'!J16&gt;0,'MPS(input)_569RT'!J16,"")</f>
        <v/>
      </c>
      <c r="L16" s="173"/>
    </row>
    <row r="17" spans="1:12" ht="64.5" customHeight="1" x14ac:dyDescent="0.15">
      <c r="B17" s="187" t="s">
        <v>76</v>
      </c>
      <c r="C17" s="188"/>
      <c r="D17" s="178" t="s">
        <v>135</v>
      </c>
      <c r="E17" s="180"/>
      <c r="F17" s="136">
        <f>'MPS(input)_569RT'!E17</f>
        <v>36.85</v>
      </c>
      <c r="G17" s="84" t="s">
        <v>77</v>
      </c>
      <c r="H17" s="178" t="str">
        <f>'MPS(input)_569RT'!G17</f>
        <v>Specifications of project chiller i prepared for the quotation or factory acceptance test data by manufacturer</v>
      </c>
      <c r="I17" s="179"/>
      <c r="J17" s="180"/>
      <c r="K17" s="172" t="str">
        <f>IF('MPS(input)_569RT'!J17&gt;0,'MPS(input)_569RT'!J17,"")</f>
        <v/>
      </c>
      <c r="L17" s="173"/>
    </row>
    <row r="18" spans="1:12" ht="64.5" customHeight="1" x14ac:dyDescent="0.15">
      <c r="B18" s="187" t="s">
        <v>78</v>
      </c>
      <c r="C18" s="188"/>
      <c r="D18" s="178" t="s">
        <v>136</v>
      </c>
      <c r="E18" s="180"/>
      <c r="F18" s="136">
        <f>'MPS(input)_569RT'!E18</f>
        <v>6.12</v>
      </c>
      <c r="G18" s="84" t="s">
        <v>77</v>
      </c>
      <c r="H18" s="178" t="str">
        <f>'MPS(input)_569RT'!G18</f>
        <v>Specifications of project chiller i prepared for the quotation or factory acceptance test data by manufacturer</v>
      </c>
      <c r="I18" s="179"/>
      <c r="J18" s="180"/>
      <c r="K18" s="172" t="str">
        <f>IF('MPS(input)_569RT'!J18&gt;0,'MPS(input)_569RT'!J18,"")</f>
        <v/>
      </c>
      <c r="L18" s="173"/>
    </row>
    <row r="19" spans="1:12" ht="63" customHeight="1" x14ac:dyDescent="0.15">
      <c r="B19" s="187" t="s">
        <v>79</v>
      </c>
      <c r="C19" s="188"/>
      <c r="D19" s="178" t="s">
        <v>137</v>
      </c>
      <c r="E19" s="180"/>
      <c r="F19" s="81">
        <f>'MPS(input)_569RT'!E19</f>
        <v>5.85</v>
      </c>
      <c r="G19" s="85" t="s">
        <v>81</v>
      </c>
      <c r="H19" s="178" t="str">
        <f>'MPS(input)_569RT'!G19</f>
        <v>Selected from the default values set in the methodology</v>
      </c>
      <c r="I19" s="179"/>
      <c r="J19" s="180"/>
      <c r="K19" s="172" t="str">
        <f>IF('MPS(input)_569RT'!J19&gt;0,'MPS(input)_569RT'!J19,"")</f>
        <v/>
      </c>
      <c r="L19" s="173"/>
    </row>
    <row r="20" spans="1:12" ht="48" customHeight="1" x14ac:dyDescent="0.15">
      <c r="B20" s="187" t="s">
        <v>82</v>
      </c>
      <c r="C20" s="188"/>
      <c r="D20" s="178" t="s">
        <v>138</v>
      </c>
      <c r="E20" s="180"/>
      <c r="F20" s="81">
        <f>'MPS(input)_569RT'!E20</f>
        <v>5.98</v>
      </c>
      <c r="G20" s="85" t="s">
        <v>81</v>
      </c>
      <c r="H20" s="178" t="str">
        <f>'MPS(input)_569RT'!G20</f>
        <v>Specifications of project chiller i prepared for the quotation or factory acceptance test data by manufacturer</v>
      </c>
      <c r="I20" s="179"/>
      <c r="J20" s="180"/>
      <c r="K20" s="172" t="str">
        <f>IF('MPS(input)_569RT'!J20&gt;0,'MPS(input)_569RT'!J20,"")</f>
        <v/>
      </c>
      <c r="L20" s="173"/>
    </row>
    <row r="21" spans="1:12" ht="63" customHeight="1" x14ac:dyDescent="0.15">
      <c r="B21" s="187" t="s">
        <v>83</v>
      </c>
      <c r="C21" s="188"/>
      <c r="D21" s="178" t="s">
        <v>139</v>
      </c>
      <c r="E21" s="180"/>
      <c r="F21" s="81">
        <f>'MPS(input)_569RT'!E21</f>
        <v>6.1122848484848493</v>
      </c>
      <c r="G21" s="85" t="s">
        <v>81</v>
      </c>
      <c r="H21" s="178" t="s">
        <v>84</v>
      </c>
      <c r="I21" s="179"/>
      <c r="J21" s="180"/>
      <c r="K21" s="172" t="str">
        <f>IF('MPS(input)_569RT'!J21&gt;0,'MPS(input)_569RT'!J21,"")</f>
        <v/>
      </c>
      <c r="L21" s="173"/>
    </row>
    <row r="22" spans="1:12" ht="27" customHeight="1" x14ac:dyDescent="0.15">
      <c r="B22" s="187" t="s">
        <v>85</v>
      </c>
      <c r="C22" s="188"/>
      <c r="D22" s="178" t="s">
        <v>86</v>
      </c>
      <c r="E22" s="180"/>
      <c r="F22" s="82">
        <f>'MPS(input)_569RT'!E22</f>
        <v>13920</v>
      </c>
      <c r="G22" s="83" t="s">
        <v>87</v>
      </c>
      <c r="H22" s="178" t="str">
        <f>'MPS(input)_569RT'!G22</f>
        <v>Specification of generator for captive electricity</v>
      </c>
      <c r="I22" s="179"/>
      <c r="J22" s="180"/>
      <c r="K22" s="172" t="str">
        <f>IF('MPS(input)_569RT'!J22&gt;0,'MPS(input)_569RT'!J22,"")</f>
        <v/>
      </c>
      <c r="L22" s="173"/>
    </row>
    <row r="23" spans="1:12" ht="6.75" customHeight="1" x14ac:dyDescent="0.15"/>
    <row r="24" spans="1:12" ht="18.75" customHeight="1" x14ac:dyDescent="0.15">
      <c r="A24" s="33" t="s">
        <v>147</v>
      </c>
      <c r="B24" s="33"/>
    </row>
    <row r="25" spans="1:12" ht="17.25" thickBot="1" x14ac:dyDescent="0.2">
      <c r="B25" s="196" t="s">
        <v>121</v>
      </c>
      <c r="C25" s="197"/>
      <c r="D25" s="160" t="s">
        <v>98</v>
      </c>
      <c r="E25" s="160"/>
      <c r="F25" s="76" t="s">
        <v>48</v>
      </c>
    </row>
    <row r="26" spans="1:12" ht="19.5" thickBot="1" x14ac:dyDescent="0.2">
      <c r="B26" s="198"/>
      <c r="C26" s="199"/>
      <c r="D26" s="194" t="e">
        <f>ROUNDDOWN('MRS(calc_process)_569RT'!G6,0)</f>
        <v>#DIV/0!</v>
      </c>
      <c r="E26" s="195"/>
      <c r="F26" s="34" t="s">
        <v>90</v>
      </c>
    </row>
    <row r="27" spans="1:12" ht="20.100000000000001" customHeight="1" x14ac:dyDescent="0.15">
      <c r="B27" s="35"/>
      <c r="C27" s="35"/>
      <c r="F27" s="36"/>
      <c r="G27" s="36"/>
    </row>
    <row r="28" spans="1:12" ht="15" customHeight="1" x14ac:dyDescent="0.15">
      <c r="A28" s="31" t="s">
        <v>91</v>
      </c>
    </row>
    <row r="29" spans="1:12" ht="15" customHeight="1" x14ac:dyDescent="0.15">
      <c r="B29" s="15" t="s">
        <v>92</v>
      </c>
      <c r="C29" s="191" t="s">
        <v>93</v>
      </c>
      <c r="D29" s="192"/>
      <c r="E29" s="192"/>
      <c r="F29" s="192"/>
      <c r="G29" s="192"/>
      <c r="H29" s="192"/>
      <c r="I29" s="192"/>
      <c r="J29" s="193"/>
    </row>
    <row r="30" spans="1:12" ht="15" customHeight="1" x14ac:dyDescent="0.15">
      <c r="B30" s="15" t="s">
        <v>94</v>
      </c>
      <c r="C30" s="191" t="s">
        <v>95</v>
      </c>
      <c r="D30" s="192"/>
      <c r="E30" s="192"/>
      <c r="F30" s="192"/>
      <c r="G30" s="192"/>
      <c r="H30" s="192"/>
      <c r="I30" s="192"/>
      <c r="J30" s="193"/>
    </row>
    <row r="31" spans="1:12" ht="15" customHeight="1" x14ac:dyDescent="0.15">
      <c r="B31" s="15" t="s">
        <v>68</v>
      </c>
      <c r="C31" s="191" t="s">
        <v>96</v>
      </c>
      <c r="D31" s="192"/>
      <c r="E31" s="192"/>
      <c r="F31" s="192"/>
      <c r="G31" s="192"/>
      <c r="H31" s="192"/>
      <c r="I31" s="192"/>
      <c r="J31" s="193"/>
    </row>
  </sheetData>
  <sheetProtection algorithmName="SHA-512" hashValue="QvLaQitUdlSeA/m0C8ZapwdMQzIArxsUYGXAkmrW/88yGNSsRh9JsvV3s4D3YidEUYp6mAYOD1M7BbIeoLnnuA==" saltValue="ziHLdwUtysaIB+RSy/3BLA==" spinCount="100000" sheet="1" objects="1" scenarios="1" formatCells="0" formatRows="0"/>
  <mergeCells count="47">
    <mergeCell ref="C29:J29"/>
    <mergeCell ref="C30:J30"/>
    <mergeCell ref="C31:J31"/>
    <mergeCell ref="B22:C22"/>
    <mergeCell ref="D21:E21"/>
    <mergeCell ref="D22:E22"/>
    <mergeCell ref="D25:E25"/>
    <mergeCell ref="D26:E26"/>
    <mergeCell ref="B25:C25"/>
    <mergeCell ref="B26:C26"/>
    <mergeCell ref="B19:C19"/>
    <mergeCell ref="B20:C20"/>
    <mergeCell ref="D19:E19"/>
    <mergeCell ref="D20:E20"/>
    <mergeCell ref="B21:C21"/>
    <mergeCell ref="B16:C16"/>
    <mergeCell ref="D15:E15"/>
    <mergeCell ref="D16:E16"/>
    <mergeCell ref="B17:C17"/>
    <mergeCell ref="B18:C18"/>
    <mergeCell ref="D17:E17"/>
    <mergeCell ref="D18:E18"/>
    <mergeCell ref="B13:C13"/>
    <mergeCell ref="B14:C14"/>
    <mergeCell ref="D14:E14"/>
    <mergeCell ref="D13:E13"/>
    <mergeCell ref="B15:C15"/>
    <mergeCell ref="H13:J13"/>
    <mergeCell ref="H14:J14"/>
    <mergeCell ref="H15:J15"/>
    <mergeCell ref="H16:J16"/>
    <mergeCell ref="H17:J17"/>
    <mergeCell ref="H18:J18"/>
    <mergeCell ref="H19:J19"/>
    <mergeCell ref="H20:J20"/>
    <mergeCell ref="H21:J21"/>
    <mergeCell ref="H22:J22"/>
    <mergeCell ref="K13:L13"/>
    <mergeCell ref="K14:L14"/>
    <mergeCell ref="K15:L15"/>
    <mergeCell ref="K16:L16"/>
    <mergeCell ref="K17:L17"/>
    <mergeCell ref="K18:L18"/>
    <mergeCell ref="K19:L19"/>
    <mergeCell ref="K20:L20"/>
    <mergeCell ref="K21:L21"/>
    <mergeCell ref="K22:L22"/>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'MPS(input)_569RT'!K1</f>
        <v>Monitoring Spreadsheet: JCM_ID_AM002_ver02.0</v>
      </c>
    </row>
    <row r="2" spans="1:11" ht="18" customHeight="1" x14ac:dyDescent="0.15">
      <c r="I2" s="74" t="str">
        <f>'MPS(input)_569RT'!K2</f>
        <v>Reference Number: ID009</v>
      </c>
    </row>
    <row r="3" spans="1:11" ht="27.75" customHeight="1" x14ac:dyDescent="0.15">
      <c r="A3" s="162" t="s">
        <v>108</v>
      </c>
      <c r="B3" s="162"/>
      <c r="C3" s="162"/>
      <c r="D3" s="162"/>
      <c r="E3" s="162"/>
      <c r="F3" s="162"/>
      <c r="G3" s="162"/>
      <c r="H3" s="162"/>
      <c r="I3" s="162"/>
    </row>
    <row r="4" spans="1:11" ht="11.25" customHeight="1" x14ac:dyDescent="0.15"/>
    <row r="5" spans="1:11" ht="18.75" customHeight="1" thickBot="1" x14ac:dyDescent="0.2">
      <c r="A5" s="93" t="s">
        <v>3</v>
      </c>
      <c r="B5" s="94"/>
      <c r="C5" s="94"/>
      <c r="D5" s="94"/>
      <c r="E5" s="95"/>
      <c r="F5" s="96" t="s">
        <v>4</v>
      </c>
      <c r="G5" s="97" t="s">
        <v>5</v>
      </c>
      <c r="H5" s="97" t="s">
        <v>0</v>
      </c>
      <c r="I5" s="98" t="s">
        <v>1</v>
      </c>
    </row>
    <row r="6" spans="1:11" ht="18.75" customHeight="1" thickBot="1" x14ac:dyDescent="0.2">
      <c r="A6" s="99"/>
      <c r="B6" s="43" t="s">
        <v>143</v>
      </c>
      <c r="C6" s="43"/>
      <c r="D6" s="44"/>
      <c r="E6" s="45"/>
      <c r="F6" s="12" t="s">
        <v>126</v>
      </c>
      <c r="G6" s="116" t="e">
        <f>G10-G20</f>
        <v>#DIV/0!</v>
      </c>
      <c r="H6" s="9" t="s">
        <v>12</v>
      </c>
      <c r="I6" s="100" t="s">
        <v>130</v>
      </c>
    </row>
    <row r="7" spans="1:11" ht="18.75" customHeight="1" x14ac:dyDescent="0.15">
      <c r="A7" s="101" t="s">
        <v>7</v>
      </c>
      <c r="B7" s="57"/>
      <c r="C7" s="58"/>
      <c r="D7" s="59"/>
      <c r="E7" s="60"/>
      <c r="F7" s="61"/>
      <c r="G7" s="62"/>
      <c r="H7" s="61"/>
      <c r="I7" s="102"/>
      <c r="J7" s="77"/>
      <c r="K7" s="77"/>
    </row>
    <row r="8" spans="1:11" ht="33" customHeight="1" x14ac:dyDescent="0.15">
      <c r="A8" s="103"/>
      <c r="B8" s="168" t="s">
        <v>80</v>
      </c>
      <c r="C8" s="169"/>
      <c r="D8" s="169"/>
      <c r="E8" s="170"/>
      <c r="F8" s="10" t="s">
        <v>124</v>
      </c>
      <c r="G8" s="122">
        <f>'MPS(input)_569RT'!E19</f>
        <v>5.85</v>
      </c>
      <c r="H8" s="123" t="s">
        <v>8</v>
      </c>
      <c r="I8" s="104" t="s">
        <v>109</v>
      </c>
    </row>
    <row r="9" spans="1:11" ht="18.75" customHeight="1" thickBot="1" x14ac:dyDescent="0.2">
      <c r="A9" s="101" t="s">
        <v>9</v>
      </c>
      <c r="B9" s="63"/>
      <c r="C9" s="69"/>
      <c r="D9" s="64"/>
      <c r="E9" s="64"/>
      <c r="F9" s="64"/>
      <c r="G9" s="65"/>
      <c r="H9" s="64"/>
      <c r="I9" s="105"/>
    </row>
    <row r="10" spans="1:11" ht="19.5" customHeight="1" thickBot="1" x14ac:dyDescent="0.2">
      <c r="A10" s="106"/>
      <c r="B10" s="46" t="s">
        <v>144</v>
      </c>
      <c r="C10" s="47"/>
      <c r="D10" s="48"/>
      <c r="E10" s="48"/>
      <c r="F10" s="115" t="s">
        <v>124</v>
      </c>
      <c r="G10" s="117" t="e">
        <f>(G16*G14*(G18/G17)*G12)+(G16*G15*(G18/G17)*G13)</f>
        <v>#DIV/0!</v>
      </c>
      <c r="H10" s="9" t="s">
        <v>12</v>
      </c>
      <c r="I10" s="107" t="s">
        <v>13</v>
      </c>
    </row>
    <row r="11" spans="1:11" ht="18.75" customHeight="1" x14ac:dyDescent="0.15">
      <c r="A11" s="106"/>
      <c r="B11" s="49"/>
      <c r="C11" s="53" t="s">
        <v>16</v>
      </c>
      <c r="D11" s="54"/>
      <c r="E11" s="27"/>
      <c r="F11" s="11" t="s">
        <v>124</v>
      </c>
      <c r="G11" s="22"/>
      <c r="H11" s="18"/>
      <c r="I11" s="104"/>
    </row>
    <row r="12" spans="1:11" ht="18.75" customHeight="1" x14ac:dyDescent="0.15">
      <c r="A12" s="106"/>
      <c r="B12" s="49"/>
      <c r="C12" s="165"/>
      <c r="D12" s="54" t="s">
        <v>19</v>
      </c>
      <c r="E12" s="34"/>
      <c r="F12" s="10" t="s">
        <v>20</v>
      </c>
      <c r="G12" s="119">
        <f>'MRS(input)_569RT'!F15</f>
        <v>0.84</v>
      </c>
      <c r="H12" s="120" t="s">
        <v>21</v>
      </c>
      <c r="I12" s="104" t="s">
        <v>22</v>
      </c>
    </row>
    <row r="13" spans="1:11" ht="18.75" customHeight="1" x14ac:dyDescent="0.15">
      <c r="A13" s="106"/>
      <c r="B13" s="49"/>
      <c r="C13" s="165"/>
      <c r="D13" s="54" t="s">
        <v>23</v>
      </c>
      <c r="E13" s="34"/>
      <c r="F13" s="10" t="s">
        <v>20</v>
      </c>
      <c r="G13" s="121">
        <f>'MRS(input)_569RT'!F16</f>
        <v>0.8</v>
      </c>
      <c r="H13" s="120" t="s">
        <v>21</v>
      </c>
      <c r="I13" s="104" t="s">
        <v>22</v>
      </c>
    </row>
    <row r="14" spans="1:11" ht="39" customHeight="1" x14ac:dyDescent="0.15">
      <c r="A14" s="106"/>
      <c r="B14" s="49"/>
      <c r="C14" s="165"/>
      <c r="D14" s="163" t="s">
        <v>24</v>
      </c>
      <c r="E14" s="164"/>
      <c r="F14" s="19" t="s">
        <v>124</v>
      </c>
      <c r="G14" s="13" t="e">
        <f>'MRS(input)_569RT'!F$9/('MRS(input)_569RT'!F$9+'MRS(input)_569RT'!F$10*'MRS(input)_569RT'!F$22/1000)</f>
        <v>#DIV/0!</v>
      </c>
      <c r="H14" s="10" t="s">
        <v>8</v>
      </c>
      <c r="I14" s="104" t="s">
        <v>8</v>
      </c>
    </row>
    <row r="15" spans="1:11" ht="39" customHeight="1" x14ac:dyDescent="0.15">
      <c r="A15" s="106"/>
      <c r="B15" s="49"/>
      <c r="C15" s="165"/>
      <c r="D15" s="163" t="s">
        <v>26</v>
      </c>
      <c r="E15" s="164"/>
      <c r="F15" s="19" t="s">
        <v>124</v>
      </c>
      <c r="G15" s="13" t="e">
        <f>1-G14</f>
        <v>#DIV/0!</v>
      </c>
      <c r="H15" s="10" t="s">
        <v>8</v>
      </c>
      <c r="I15" s="104" t="s">
        <v>8</v>
      </c>
    </row>
    <row r="16" spans="1:11" ht="18.75" customHeight="1" x14ac:dyDescent="0.15">
      <c r="A16" s="106"/>
      <c r="B16" s="49"/>
      <c r="C16" s="165"/>
      <c r="D16" s="54" t="s">
        <v>145</v>
      </c>
      <c r="E16" s="34"/>
      <c r="F16" s="19" t="s">
        <v>20</v>
      </c>
      <c r="G16" s="81">
        <f>'MRS(input)_569RT'!F8</f>
        <v>0</v>
      </c>
      <c r="H16" s="25" t="s">
        <v>2</v>
      </c>
      <c r="I16" s="108" t="s">
        <v>14</v>
      </c>
    </row>
    <row r="17" spans="1:9" ht="39" customHeight="1" x14ac:dyDescent="0.15">
      <c r="A17" s="106"/>
      <c r="B17" s="46"/>
      <c r="C17" s="166"/>
      <c r="D17" s="163" t="s">
        <v>137</v>
      </c>
      <c r="E17" s="164"/>
      <c r="F17" s="10" t="s">
        <v>124</v>
      </c>
      <c r="G17" s="122">
        <f>'MRS(input)_569RT'!F19</f>
        <v>5.85</v>
      </c>
      <c r="H17" s="123" t="s">
        <v>8</v>
      </c>
      <c r="I17" s="104" t="s">
        <v>29</v>
      </c>
    </row>
    <row r="18" spans="1:9" ht="39" customHeight="1" x14ac:dyDescent="0.15">
      <c r="A18" s="99"/>
      <c r="B18" s="44"/>
      <c r="C18" s="167"/>
      <c r="D18" s="163" t="s">
        <v>139</v>
      </c>
      <c r="E18" s="164"/>
      <c r="F18" s="10" t="s">
        <v>124</v>
      </c>
      <c r="G18" s="126">
        <f>'MRS(input)_569RT'!F21</f>
        <v>6.1122848484848493</v>
      </c>
      <c r="H18" s="127" t="s">
        <v>8</v>
      </c>
      <c r="I18" s="108" t="s">
        <v>110</v>
      </c>
    </row>
    <row r="19" spans="1:9" ht="18.75" customHeight="1" thickBot="1" x14ac:dyDescent="0.2">
      <c r="A19" s="101" t="s">
        <v>10</v>
      </c>
      <c r="B19" s="66"/>
      <c r="C19" s="66"/>
      <c r="D19" s="66"/>
      <c r="E19" s="67"/>
      <c r="F19" s="68"/>
      <c r="G19" s="65"/>
      <c r="H19" s="68"/>
      <c r="I19" s="109"/>
    </row>
    <row r="20" spans="1:9" ht="18.75" customHeight="1" thickBot="1" x14ac:dyDescent="0.2">
      <c r="A20" s="103"/>
      <c r="B20" s="50" t="s">
        <v>146</v>
      </c>
      <c r="C20" s="50"/>
      <c r="D20" s="50"/>
      <c r="E20" s="51"/>
      <c r="F20" s="21" t="s">
        <v>124</v>
      </c>
      <c r="G20" s="118" t="e">
        <f>(G26*G22*G24)+(G26*G23*G25)</f>
        <v>#DIV/0!</v>
      </c>
      <c r="H20" s="20" t="s">
        <v>30</v>
      </c>
      <c r="I20" s="104" t="s">
        <v>31</v>
      </c>
    </row>
    <row r="21" spans="1:9" ht="18.75" customHeight="1" x14ac:dyDescent="0.15">
      <c r="A21" s="103"/>
      <c r="B21" s="52"/>
      <c r="C21" s="55" t="s">
        <v>32</v>
      </c>
      <c r="D21" s="54"/>
      <c r="E21" s="34"/>
      <c r="F21" s="18" t="s">
        <v>124</v>
      </c>
      <c r="G21" s="22"/>
      <c r="H21" s="20"/>
      <c r="I21" s="104"/>
    </row>
    <row r="22" spans="1:9" ht="18.75" customHeight="1" x14ac:dyDescent="0.15">
      <c r="A22" s="103"/>
      <c r="B22" s="52"/>
      <c r="C22" s="56"/>
      <c r="D22" s="54" t="s">
        <v>19</v>
      </c>
      <c r="E22" s="34"/>
      <c r="F22" s="10" t="s">
        <v>20</v>
      </c>
      <c r="G22" s="119">
        <f>'MRS(input)_569RT'!F15</f>
        <v>0.84</v>
      </c>
      <c r="H22" s="120" t="s">
        <v>21</v>
      </c>
      <c r="I22" s="104" t="s">
        <v>22</v>
      </c>
    </row>
    <row r="23" spans="1:9" ht="18.75" customHeight="1" x14ac:dyDescent="0.15">
      <c r="A23" s="103"/>
      <c r="B23" s="52"/>
      <c r="C23" s="56"/>
      <c r="D23" s="54" t="s">
        <v>23</v>
      </c>
      <c r="E23" s="34"/>
      <c r="F23" s="10" t="s">
        <v>20</v>
      </c>
      <c r="G23" s="121">
        <f>'MRS(input)_569RT'!$F$16</f>
        <v>0.8</v>
      </c>
      <c r="H23" s="120" t="s">
        <v>21</v>
      </c>
      <c r="I23" s="104" t="s">
        <v>22</v>
      </c>
    </row>
    <row r="24" spans="1:9" ht="39" customHeight="1" x14ac:dyDescent="0.15">
      <c r="A24" s="103"/>
      <c r="B24" s="52"/>
      <c r="C24" s="56"/>
      <c r="D24" s="163" t="s">
        <v>24</v>
      </c>
      <c r="E24" s="164"/>
      <c r="F24" s="19" t="s">
        <v>124</v>
      </c>
      <c r="G24" s="13" t="e">
        <f>'MRS(input)_569RT'!F$9/('MRS(input)_569RT'!F$9+'MRS(input)_569RT'!F$10*'MRS(input)_569RT'!F$22/1000)</f>
        <v>#DIV/0!</v>
      </c>
      <c r="H24" s="10" t="s">
        <v>8</v>
      </c>
      <c r="I24" s="104" t="s">
        <v>8</v>
      </c>
    </row>
    <row r="25" spans="1:9" ht="39" customHeight="1" x14ac:dyDescent="0.15">
      <c r="A25" s="103"/>
      <c r="B25" s="52"/>
      <c r="C25" s="56"/>
      <c r="D25" s="163" t="s">
        <v>26</v>
      </c>
      <c r="E25" s="164"/>
      <c r="F25" s="19" t="s">
        <v>124</v>
      </c>
      <c r="G25" s="13" t="e">
        <f>1-G24</f>
        <v>#DIV/0!</v>
      </c>
      <c r="H25" s="10" t="s">
        <v>8</v>
      </c>
      <c r="I25" s="104" t="s">
        <v>8</v>
      </c>
    </row>
    <row r="26" spans="1:9" ht="18.75" customHeight="1" x14ac:dyDescent="0.15">
      <c r="A26" s="86"/>
      <c r="B26" s="87"/>
      <c r="C26" s="88"/>
      <c r="D26" s="89" t="s">
        <v>145</v>
      </c>
      <c r="E26" s="90"/>
      <c r="F26" s="91" t="s">
        <v>20</v>
      </c>
      <c r="G26" s="124">
        <f>'MRS(input)_569RT'!F8</f>
        <v>0</v>
      </c>
      <c r="H26" s="125" t="s">
        <v>2</v>
      </c>
      <c r="I26" s="92" t="s">
        <v>14</v>
      </c>
    </row>
    <row r="27" spans="1:9" x14ac:dyDescent="0.15">
      <c r="A27" s="71"/>
      <c r="B27" s="71"/>
      <c r="C27" s="71"/>
      <c r="D27" s="71"/>
      <c r="E27" s="71"/>
      <c r="F27" s="7"/>
      <c r="G27" s="6"/>
      <c r="H27" s="6"/>
      <c r="I27" s="3"/>
    </row>
    <row r="28" spans="1:9" ht="21.75" customHeight="1" x14ac:dyDescent="0.15">
      <c r="E28" s="71" t="s">
        <v>11</v>
      </c>
      <c r="F28" s="72"/>
    </row>
    <row r="29" spans="1:9" ht="21.75" customHeight="1" x14ac:dyDescent="0.15">
      <c r="E29" s="150" t="s">
        <v>160</v>
      </c>
      <c r="F29" s="111">
        <v>4.92</v>
      </c>
      <c r="G29" s="112" t="s">
        <v>8</v>
      </c>
    </row>
    <row r="30" spans="1:9" ht="21.75" customHeight="1" x14ac:dyDescent="0.15">
      <c r="E30" s="150" t="s">
        <v>161</v>
      </c>
      <c r="F30" s="113">
        <v>5.33</v>
      </c>
      <c r="G30" s="112" t="s">
        <v>8</v>
      </c>
      <c r="H30" s="71"/>
    </row>
    <row r="31" spans="1:9" ht="21.75" customHeight="1" x14ac:dyDescent="0.15">
      <c r="E31" s="150" t="s">
        <v>162</v>
      </c>
      <c r="F31" s="111">
        <v>5.59</v>
      </c>
      <c r="G31" s="112" t="s">
        <v>8</v>
      </c>
      <c r="H31" s="71"/>
    </row>
    <row r="32" spans="1:9" ht="21.75" customHeight="1" x14ac:dyDescent="0.15">
      <c r="E32" s="150" t="s">
        <v>163</v>
      </c>
      <c r="F32" s="111">
        <v>5.85</v>
      </c>
      <c r="G32" s="112" t="s">
        <v>8</v>
      </c>
      <c r="H32" s="71"/>
    </row>
    <row r="33" spans="5:8" s="73" customFormat="1" ht="21.75" customHeight="1" x14ac:dyDescent="0.15">
      <c r="E33" s="150" t="s">
        <v>164</v>
      </c>
      <c r="F33" s="111">
        <v>5.94</v>
      </c>
      <c r="G33" s="112" t="s">
        <v>8</v>
      </c>
      <c r="H33" s="71"/>
    </row>
    <row r="34" spans="5:8" s="73" customFormat="1" ht="21.75" customHeight="1" x14ac:dyDescent="0.15">
      <c r="E34" s="71"/>
      <c r="F34" s="17"/>
      <c r="G34" s="3"/>
      <c r="H34" s="71"/>
    </row>
    <row r="35" spans="5:8" s="73" customFormat="1" ht="21.75" customHeight="1" x14ac:dyDescent="0.15">
      <c r="E35" s="110" t="s">
        <v>17</v>
      </c>
      <c r="F35" s="113">
        <v>1.5</v>
      </c>
      <c r="G35" s="114" t="s">
        <v>15</v>
      </c>
      <c r="H35" s="71"/>
    </row>
    <row r="36" spans="5:8" s="73" customFormat="1" ht="21.75" customHeight="1" x14ac:dyDescent="0.15">
      <c r="E36" s="110" t="s">
        <v>18</v>
      </c>
      <c r="F36" s="113">
        <v>1.5</v>
      </c>
      <c r="G36" s="114" t="s">
        <v>15</v>
      </c>
      <c r="H36" s="71"/>
    </row>
    <row r="37" spans="5:8" s="73" customFormat="1" x14ac:dyDescent="0.15">
      <c r="E37" s="71"/>
      <c r="F37" s="71"/>
      <c r="G37" s="71"/>
      <c r="H37" s="71"/>
    </row>
  </sheetData>
  <sheetProtection algorithmName="SHA-512" hashValue="2K4OYd+mLq5sONIZ21ZvbezNgrc4Cpk0Saomqr5CNMixO9owEf0Hj2FeghdXzRVKNggIaBW0FUM60DTPsRc0yA==" saltValue="EHvpa4FCNTy0QCViZyJsxg==" spinCount="100000"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80" zoomScaleNormal="60" zoomScaleSheetLayoutView="8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131</v>
      </c>
    </row>
    <row r="2" spans="1:11" ht="18" customHeight="1" x14ac:dyDescent="0.15">
      <c r="K2" s="28" t="s">
        <v>165</v>
      </c>
    </row>
    <row r="3" spans="1:11" ht="27.75" customHeight="1" x14ac:dyDescent="0.15">
      <c r="A3" s="80" t="s">
        <v>33</v>
      </c>
      <c r="B3" s="29"/>
      <c r="C3" s="29"/>
      <c r="D3" s="29"/>
      <c r="E3" s="29"/>
      <c r="F3" s="29"/>
      <c r="G3" s="29"/>
      <c r="H3" s="29"/>
      <c r="I3" s="29"/>
      <c r="J3" s="29"/>
      <c r="K3" s="30"/>
    </row>
    <row r="5" spans="1:11" ht="15" customHeight="1" x14ac:dyDescent="0.15">
      <c r="A5" s="31" t="s">
        <v>166</v>
      </c>
      <c r="B5" s="31"/>
    </row>
    <row r="6" spans="1:11" ht="15" customHeight="1" x14ac:dyDescent="0.15">
      <c r="A6" s="31"/>
      <c r="B6" s="147" t="s">
        <v>34</v>
      </c>
      <c r="C6" s="147" t="s">
        <v>35</v>
      </c>
      <c r="D6" s="147" t="s">
        <v>36</v>
      </c>
      <c r="E6" s="147" t="s">
        <v>37</v>
      </c>
      <c r="F6" s="147" t="s">
        <v>38</v>
      </c>
      <c r="G6" s="147" t="s">
        <v>39</v>
      </c>
      <c r="H6" s="147" t="s">
        <v>40</v>
      </c>
      <c r="I6" s="147" t="s">
        <v>41</v>
      </c>
      <c r="J6" s="147" t="s">
        <v>42</v>
      </c>
      <c r="K6" s="147" t="s">
        <v>43</v>
      </c>
    </row>
    <row r="7" spans="1:11" s="32" customFormat="1" ht="30" customHeight="1" x14ac:dyDescent="0.15">
      <c r="B7" s="147" t="s">
        <v>44</v>
      </c>
      <c r="C7" s="147" t="s">
        <v>45</v>
      </c>
      <c r="D7" s="147" t="s">
        <v>46</v>
      </c>
      <c r="E7" s="147" t="s">
        <v>47</v>
      </c>
      <c r="F7" s="147" t="s">
        <v>48</v>
      </c>
      <c r="G7" s="147" t="s">
        <v>49</v>
      </c>
      <c r="H7" s="147" t="s">
        <v>50</v>
      </c>
      <c r="I7" s="147" t="s">
        <v>51</v>
      </c>
      <c r="J7" s="147" t="s">
        <v>52</v>
      </c>
      <c r="K7" s="147" t="s">
        <v>53</v>
      </c>
    </row>
    <row r="8" spans="1:11" ht="249.95" customHeight="1" x14ac:dyDescent="0.15">
      <c r="B8" s="23" t="s">
        <v>54</v>
      </c>
      <c r="C8" s="146" t="s">
        <v>28</v>
      </c>
      <c r="D8" s="146" t="s">
        <v>59</v>
      </c>
      <c r="E8" s="152">
        <f>2566855.2/1000</f>
        <v>2566.8552</v>
      </c>
      <c r="F8" s="83" t="s">
        <v>2</v>
      </c>
      <c r="G8" s="129" t="s">
        <v>167</v>
      </c>
      <c r="H8" s="129" t="s">
        <v>168</v>
      </c>
      <c r="I8" s="130" t="s">
        <v>169</v>
      </c>
      <c r="J8" s="130" t="s">
        <v>170</v>
      </c>
      <c r="K8" s="130"/>
    </row>
    <row r="9" spans="1:11" ht="300" customHeight="1" x14ac:dyDescent="0.15">
      <c r="B9" s="23" t="s">
        <v>55</v>
      </c>
      <c r="C9" s="146" t="s">
        <v>171</v>
      </c>
      <c r="D9" s="146" t="s">
        <v>62</v>
      </c>
      <c r="E9" s="145">
        <v>75879</v>
      </c>
      <c r="F9" s="83" t="s">
        <v>2</v>
      </c>
      <c r="G9" s="129" t="s">
        <v>157</v>
      </c>
      <c r="H9" s="129" t="s">
        <v>158</v>
      </c>
      <c r="I9" s="129" t="s">
        <v>159</v>
      </c>
      <c r="J9" s="130" t="s">
        <v>172</v>
      </c>
      <c r="K9" s="130"/>
    </row>
    <row r="10" spans="1:11" ht="51" customHeight="1" x14ac:dyDescent="0.15">
      <c r="B10" s="23" t="s">
        <v>56</v>
      </c>
      <c r="C10" s="146" t="s">
        <v>173</v>
      </c>
      <c r="D10" s="146" t="s">
        <v>174</v>
      </c>
      <c r="E10" s="142">
        <v>0</v>
      </c>
      <c r="F10" s="83" t="s">
        <v>175</v>
      </c>
      <c r="G10" s="129" t="s">
        <v>167</v>
      </c>
      <c r="H10" s="129" t="s">
        <v>168</v>
      </c>
      <c r="I10" s="130" t="s">
        <v>176</v>
      </c>
      <c r="J10" s="130" t="s">
        <v>170</v>
      </c>
      <c r="K10" s="130"/>
    </row>
    <row r="11" spans="1:11" ht="8.25" customHeight="1" x14ac:dyDescent="0.15"/>
    <row r="12" spans="1:11" ht="15" customHeight="1" x14ac:dyDescent="0.15">
      <c r="A12" s="31" t="s">
        <v>177</v>
      </c>
    </row>
    <row r="13" spans="1:11" ht="15" customHeight="1" x14ac:dyDescent="0.15">
      <c r="B13" s="147" t="s">
        <v>34</v>
      </c>
      <c r="C13" s="161" t="s">
        <v>35</v>
      </c>
      <c r="D13" s="161"/>
      <c r="E13" s="147" t="s">
        <v>36</v>
      </c>
      <c r="F13" s="147" t="s">
        <v>37</v>
      </c>
      <c r="G13" s="161" t="s">
        <v>38</v>
      </c>
      <c r="H13" s="161"/>
      <c r="I13" s="161"/>
      <c r="J13" s="161" t="s">
        <v>39</v>
      </c>
      <c r="K13" s="161"/>
    </row>
    <row r="14" spans="1:11" ht="30" customHeight="1" x14ac:dyDescent="0.15">
      <c r="B14" s="147" t="s">
        <v>45</v>
      </c>
      <c r="C14" s="161" t="s">
        <v>46</v>
      </c>
      <c r="D14" s="161"/>
      <c r="E14" s="147" t="s">
        <v>47</v>
      </c>
      <c r="F14" s="147" t="s">
        <v>48</v>
      </c>
      <c r="G14" s="161" t="s">
        <v>50</v>
      </c>
      <c r="H14" s="161"/>
      <c r="I14" s="161"/>
      <c r="J14" s="161" t="s">
        <v>53</v>
      </c>
      <c r="K14" s="161"/>
    </row>
    <row r="15" spans="1:11" ht="68.25" customHeight="1" x14ac:dyDescent="0.15">
      <c r="B15" s="83" t="s">
        <v>178</v>
      </c>
      <c r="C15" s="154" t="s">
        <v>104</v>
      </c>
      <c r="D15" s="154"/>
      <c r="E15" s="151">
        <v>0.84</v>
      </c>
      <c r="F15" s="83" t="s">
        <v>21</v>
      </c>
      <c r="G15" s="155" t="s">
        <v>179</v>
      </c>
      <c r="H15" s="155"/>
      <c r="I15" s="155"/>
      <c r="J15" s="153"/>
      <c r="K15" s="153"/>
    </row>
    <row r="16" spans="1:11" ht="33" customHeight="1" x14ac:dyDescent="0.15">
      <c r="B16" s="83" t="s">
        <v>178</v>
      </c>
      <c r="C16" s="154" t="s">
        <v>105</v>
      </c>
      <c r="D16" s="154"/>
      <c r="E16" s="133">
        <v>0.8</v>
      </c>
      <c r="F16" s="83" t="s">
        <v>21</v>
      </c>
      <c r="G16" s="155" t="s">
        <v>180</v>
      </c>
      <c r="H16" s="155"/>
      <c r="I16" s="155"/>
      <c r="J16" s="153"/>
      <c r="K16" s="153"/>
    </row>
    <row r="17" spans="1:11" ht="51" customHeight="1" x14ac:dyDescent="0.15">
      <c r="B17" s="83" t="s">
        <v>181</v>
      </c>
      <c r="C17" s="154" t="s">
        <v>182</v>
      </c>
      <c r="D17" s="154"/>
      <c r="E17" s="144">
        <v>36.89</v>
      </c>
      <c r="F17" s="84" t="s">
        <v>183</v>
      </c>
      <c r="G17" s="155" t="s">
        <v>140</v>
      </c>
      <c r="H17" s="155"/>
      <c r="I17" s="155"/>
      <c r="J17" s="153"/>
      <c r="K17" s="153"/>
    </row>
    <row r="18" spans="1:11" ht="51" customHeight="1" x14ac:dyDescent="0.15">
      <c r="B18" s="83" t="s">
        <v>184</v>
      </c>
      <c r="C18" s="154" t="s">
        <v>185</v>
      </c>
      <c r="D18" s="154"/>
      <c r="E18" s="144">
        <v>6.07</v>
      </c>
      <c r="F18" s="84" t="s">
        <v>183</v>
      </c>
      <c r="G18" s="155" t="s">
        <v>140</v>
      </c>
      <c r="H18" s="155"/>
      <c r="I18" s="155"/>
      <c r="J18" s="153"/>
      <c r="K18" s="153"/>
    </row>
    <row r="19" spans="1:11" ht="33" customHeight="1" x14ac:dyDescent="0.15">
      <c r="B19" s="83" t="s">
        <v>186</v>
      </c>
      <c r="C19" s="154" t="s">
        <v>187</v>
      </c>
      <c r="D19" s="154"/>
      <c r="E19" s="131">
        <v>5.94</v>
      </c>
      <c r="F19" s="85" t="s">
        <v>188</v>
      </c>
      <c r="G19" s="155" t="s">
        <v>97</v>
      </c>
      <c r="H19" s="155"/>
      <c r="I19" s="155"/>
      <c r="J19" s="153"/>
      <c r="K19" s="153"/>
    </row>
    <row r="20" spans="1:11" ht="33" customHeight="1" x14ac:dyDescent="0.15">
      <c r="B20" s="83" t="s">
        <v>189</v>
      </c>
      <c r="C20" s="154" t="s">
        <v>190</v>
      </c>
      <c r="D20" s="154"/>
      <c r="E20" s="131">
        <v>5.99</v>
      </c>
      <c r="F20" s="85" t="s">
        <v>188</v>
      </c>
      <c r="G20" s="155" t="s">
        <v>191</v>
      </c>
      <c r="H20" s="155"/>
      <c r="I20" s="155"/>
      <c r="J20" s="153"/>
      <c r="K20" s="153"/>
    </row>
    <row r="21" spans="1:11" ht="33" customHeight="1" x14ac:dyDescent="0.15">
      <c r="B21" s="83" t="s">
        <v>192</v>
      </c>
      <c r="C21" s="154" t="s">
        <v>193</v>
      </c>
      <c r="D21" s="154"/>
      <c r="E21" s="132">
        <f>E20*((E17-E18+'MPS(calc_process)_966RT(1)'!F35+'MPS(calc_process)_966RT(1)'!F36)/(37-7+'MPS(calc_process)_966RT(1)'!F35+'MPS(calc_process)_966RT(1)'!F36))</f>
        <v>6.1388424242424247</v>
      </c>
      <c r="F21" s="85" t="s">
        <v>188</v>
      </c>
      <c r="G21" s="156" t="s">
        <v>194</v>
      </c>
      <c r="H21" s="156"/>
      <c r="I21" s="156"/>
      <c r="J21" s="153"/>
      <c r="K21" s="153"/>
    </row>
    <row r="22" spans="1:11" ht="21" customHeight="1" x14ac:dyDescent="0.15">
      <c r="B22" s="83" t="s">
        <v>195</v>
      </c>
      <c r="C22" s="154" t="s">
        <v>196</v>
      </c>
      <c r="D22" s="154"/>
      <c r="E22" s="143">
        <f>1460*2+2600*3+1600*2</f>
        <v>13920</v>
      </c>
      <c r="F22" s="83" t="s">
        <v>197</v>
      </c>
      <c r="G22" s="155" t="s">
        <v>198</v>
      </c>
      <c r="H22" s="155"/>
      <c r="I22" s="155"/>
      <c r="J22" s="153"/>
      <c r="K22" s="153"/>
    </row>
    <row r="23" spans="1:11" ht="6.75" customHeight="1" x14ac:dyDescent="0.15"/>
    <row r="24" spans="1:11" ht="17.25" customHeight="1" x14ac:dyDescent="0.15">
      <c r="A24" s="33" t="s">
        <v>199</v>
      </c>
      <c r="B24" s="33"/>
    </row>
    <row r="25" spans="1:11" ht="17.25" customHeight="1" thickBot="1" x14ac:dyDescent="0.2">
      <c r="B25" s="160" t="s">
        <v>98</v>
      </c>
      <c r="C25" s="160"/>
      <c r="D25" s="76" t="s">
        <v>48</v>
      </c>
    </row>
    <row r="26" spans="1:11" ht="19.5" thickBot="1" x14ac:dyDescent="0.2">
      <c r="B26" s="158">
        <f>ROUNDDOWN('MPS(calc_process)_966RT(1)'!G6,0)</f>
        <v>72</v>
      </c>
      <c r="C26" s="159"/>
      <c r="D26" s="34" t="s">
        <v>30</v>
      </c>
    </row>
    <row r="27" spans="1:11" ht="20.100000000000001" customHeight="1" x14ac:dyDescent="0.15">
      <c r="B27" s="35"/>
      <c r="C27" s="35"/>
      <c r="F27" s="36"/>
      <c r="G27" s="36"/>
    </row>
    <row r="28" spans="1:11" ht="15" customHeight="1" x14ac:dyDescent="0.15">
      <c r="A28" s="31" t="s">
        <v>200</v>
      </c>
    </row>
    <row r="29" spans="1:11" ht="15" customHeight="1" x14ac:dyDescent="0.15">
      <c r="B29" s="15" t="s">
        <v>201</v>
      </c>
      <c r="C29" s="157" t="s">
        <v>202</v>
      </c>
      <c r="D29" s="157"/>
      <c r="E29" s="157"/>
      <c r="F29" s="157"/>
      <c r="G29" s="157"/>
      <c r="H29" s="157"/>
      <c r="I29" s="157"/>
      <c r="J29" s="37"/>
    </row>
    <row r="30" spans="1:11" ht="15" customHeight="1" x14ac:dyDescent="0.15">
      <c r="B30" s="15" t="s">
        <v>157</v>
      </c>
      <c r="C30" s="157" t="s">
        <v>203</v>
      </c>
      <c r="D30" s="157"/>
      <c r="E30" s="157"/>
      <c r="F30" s="157"/>
      <c r="G30" s="157"/>
      <c r="H30" s="157"/>
      <c r="I30" s="157"/>
      <c r="J30" s="37"/>
    </row>
    <row r="31" spans="1:11" ht="15" customHeight="1" x14ac:dyDescent="0.15">
      <c r="B31" s="15" t="s">
        <v>167</v>
      </c>
      <c r="C31" s="157" t="s">
        <v>96</v>
      </c>
      <c r="D31" s="157"/>
      <c r="E31" s="157"/>
      <c r="F31" s="157"/>
      <c r="G31" s="157"/>
      <c r="H31" s="157"/>
      <c r="I31" s="157"/>
      <c r="J31" s="37"/>
    </row>
  </sheetData>
  <sheetProtection algorithmName="SHA-512" hashValue="cKv+0CeT01aRwyndZ6UgouZLlPtrT+MTmPpXcis64QI6gQdbcbNZgjU9xT+8kUwH1B+lqZ5ZU4MCDHqYrFTtTA==" saltValue="yfHJyEO0ONLLoAvHAxVh8Q==" spinCount="100000" sheet="1" objects="1" scenarios="1" formatCells="0" formatRows="0"/>
  <mergeCells count="35">
    <mergeCell ref="C13:D13"/>
    <mergeCell ref="G13:I13"/>
    <mergeCell ref="J13:K13"/>
    <mergeCell ref="C14:D14"/>
    <mergeCell ref="G14:I14"/>
    <mergeCell ref="J14:K14"/>
    <mergeCell ref="C15:D15"/>
    <mergeCell ref="G15:I15"/>
    <mergeCell ref="J15:K15"/>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22:D22"/>
    <mergeCell ref="G22:I22"/>
    <mergeCell ref="J22:K22"/>
    <mergeCell ref="B25:C25"/>
    <mergeCell ref="B26:C26"/>
    <mergeCell ref="C29:I29"/>
    <mergeCell ref="C30:I30"/>
    <mergeCell ref="C31:I31"/>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'MPS(input)_966RT(1)'!K1</f>
        <v>Monitoring Spreadsheet: JCM_ID_AM002_ver02.0</v>
      </c>
    </row>
    <row r="2" spans="1:11" ht="18" customHeight="1" x14ac:dyDescent="0.15">
      <c r="I2" s="74" t="str">
        <f>'MPS(input)_966RT(1)'!K2</f>
        <v>Reference Number: ID009</v>
      </c>
    </row>
    <row r="3" spans="1:11" ht="27.75" customHeight="1" x14ac:dyDescent="0.15">
      <c r="A3" s="162" t="s">
        <v>204</v>
      </c>
      <c r="B3" s="162"/>
      <c r="C3" s="162"/>
      <c r="D3" s="162"/>
      <c r="E3" s="162"/>
      <c r="F3" s="162"/>
      <c r="G3" s="162"/>
      <c r="H3" s="162"/>
      <c r="I3" s="162"/>
    </row>
    <row r="4" spans="1:11" ht="11.25" customHeight="1" x14ac:dyDescent="0.15"/>
    <row r="5" spans="1:11" ht="18.75" customHeight="1" thickBot="1" x14ac:dyDescent="0.2">
      <c r="A5" s="93" t="s">
        <v>205</v>
      </c>
      <c r="B5" s="94"/>
      <c r="C5" s="94"/>
      <c r="D5" s="94"/>
      <c r="E5" s="95"/>
      <c r="F5" s="96" t="s">
        <v>206</v>
      </c>
      <c r="G5" s="97" t="s">
        <v>207</v>
      </c>
      <c r="H5" s="97" t="s">
        <v>208</v>
      </c>
      <c r="I5" s="98" t="s">
        <v>1</v>
      </c>
    </row>
    <row r="6" spans="1:11" ht="18.75" customHeight="1" thickBot="1" x14ac:dyDescent="0.2">
      <c r="A6" s="99"/>
      <c r="B6" s="43" t="s">
        <v>143</v>
      </c>
      <c r="C6" s="43"/>
      <c r="D6" s="44"/>
      <c r="E6" s="45"/>
      <c r="F6" s="12" t="s">
        <v>209</v>
      </c>
      <c r="G6" s="116">
        <f>G10-G20</f>
        <v>72.177736859210654</v>
      </c>
      <c r="H6" s="9" t="s">
        <v>210</v>
      </c>
      <c r="I6" s="100" t="s">
        <v>211</v>
      </c>
    </row>
    <row r="7" spans="1:11" ht="18.75" customHeight="1" x14ac:dyDescent="0.15">
      <c r="A7" s="101" t="s">
        <v>212</v>
      </c>
      <c r="B7" s="57"/>
      <c r="C7" s="58"/>
      <c r="D7" s="59"/>
      <c r="E7" s="60"/>
      <c r="F7" s="61"/>
      <c r="G7" s="62"/>
      <c r="H7" s="61"/>
      <c r="I7" s="102"/>
      <c r="J7" s="77"/>
      <c r="K7" s="77"/>
    </row>
    <row r="8" spans="1:11" ht="33" customHeight="1" x14ac:dyDescent="0.15">
      <c r="A8" s="103"/>
      <c r="B8" s="168" t="s">
        <v>213</v>
      </c>
      <c r="C8" s="169"/>
      <c r="D8" s="169"/>
      <c r="E8" s="170"/>
      <c r="F8" s="10" t="s">
        <v>124</v>
      </c>
      <c r="G8" s="122">
        <f>'MPS(input)_966RT(1)'!E19</f>
        <v>5.94</v>
      </c>
      <c r="H8" s="123" t="s">
        <v>214</v>
      </c>
      <c r="I8" s="104" t="s">
        <v>215</v>
      </c>
    </row>
    <row r="9" spans="1:11" ht="18.75" customHeight="1" thickBot="1" x14ac:dyDescent="0.2">
      <c r="A9" s="101" t="s">
        <v>216</v>
      </c>
      <c r="B9" s="63"/>
      <c r="C9" s="69"/>
      <c r="D9" s="64"/>
      <c r="E9" s="64"/>
      <c r="F9" s="64"/>
      <c r="G9" s="65"/>
      <c r="H9" s="64"/>
      <c r="I9" s="105"/>
    </row>
    <row r="10" spans="1:11" ht="19.5" customHeight="1" thickBot="1" x14ac:dyDescent="0.2">
      <c r="A10" s="106"/>
      <c r="B10" s="46" t="s">
        <v>217</v>
      </c>
      <c r="C10" s="47"/>
      <c r="D10" s="48"/>
      <c r="E10" s="48"/>
      <c r="F10" s="115" t="s">
        <v>124</v>
      </c>
      <c r="G10" s="117">
        <f>(G16*G14*(G18/G17)*G12)+(G16*G15*(G18/G17)*G13)</f>
        <v>2228.3361048592105</v>
      </c>
      <c r="H10" s="9" t="s">
        <v>218</v>
      </c>
      <c r="I10" s="107" t="s">
        <v>219</v>
      </c>
    </row>
    <row r="11" spans="1:11" ht="18.75" customHeight="1" x14ac:dyDescent="0.15">
      <c r="A11" s="106"/>
      <c r="B11" s="49"/>
      <c r="C11" s="53" t="s">
        <v>220</v>
      </c>
      <c r="D11" s="54"/>
      <c r="E11" s="27"/>
      <c r="F11" s="11" t="s">
        <v>124</v>
      </c>
      <c r="G11" s="22"/>
      <c r="H11" s="18"/>
      <c r="I11" s="104"/>
    </row>
    <row r="12" spans="1:11" ht="18.75" customHeight="1" x14ac:dyDescent="0.15">
      <c r="A12" s="106"/>
      <c r="B12" s="49"/>
      <c r="C12" s="165"/>
      <c r="D12" s="54" t="s">
        <v>221</v>
      </c>
      <c r="E12" s="34"/>
      <c r="F12" s="10" t="s">
        <v>222</v>
      </c>
      <c r="G12" s="119">
        <f>'MPS(input)_966RT(1)'!E15</f>
        <v>0.84</v>
      </c>
      <c r="H12" s="120" t="s">
        <v>223</v>
      </c>
      <c r="I12" s="104" t="s">
        <v>224</v>
      </c>
    </row>
    <row r="13" spans="1:11" ht="18.75" customHeight="1" x14ac:dyDescent="0.15">
      <c r="A13" s="106"/>
      <c r="B13" s="49"/>
      <c r="C13" s="165"/>
      <c r="D13" s="54" t="s">
        <v>225</v>
      </c>
      <c r="E13" s="34"/>
      <c r="F13" s="10" t="s">
        <v>226</v>
      </c>
      <c r="G13" s="121">
        <f>'MPS(input)_966RT(1)'!$E$16</f>
        <v>0.8</v>
      </c>
      <c r="H13" s="120" t="s">
        <v>21</v>
      </c>
      <c r="I13" s="104" t="s">
        <v>178</v>
      </c>
    </row>
    <row r="14" spans="1:11" ht="39" customHeight="1" x14ac:dyDescent="0.15">
      <c r="A14" s="106"/>
      <c r="B14" s="49"/>
      <c r="C14" s="165"/>
      <c r="D14" s="163" t="s">
        <v>24</v>
      </c>
      <c r="E14" s="164"/>
      <c r="F14" s="19" t="s">
        <v>124</v>
      </c>
      <c r="G14" s="13">
        <f>'MPS(input)_966RT(1)'!$E$9/('MPS(input)_966RT(1)'!$E$9+'MPS(input)_966RT(1)'!$E$10*'MPS(input)_966RT(1)'!$E$22/1000)</f>
        <v>1</v>
      </c>
      <c r="H14" s="10" t="s">
        <v>8</v>
      </c>
      <c r="I14" s="104" t="s">
        <v>8</v>
      </c>
    </row>
    <row r="15" spans="1:11" ht="39" customHeight="1" x14ac:dyDescent="0.15">
      <c r="A15" s="106"/>
      <c r="B15" s="49"/>
      <c r="C15" s="165"/>
      <c r="D15" s="163" t="s">
        <v>227</v>
      </c>
      <c r="E15" s="164"/>
      <c r="F15" s="19" t="s">
        <v>124</v>
      </c>
      <c r="G15" s="13">
        <f>1-G14</f>
        <v>0</v>
      </c>
      <c r="H15" s="10" t="s">
        <v>8</v>
      </c>
      <c r="I15" s="104" t="s">
        <v>8</v>
      </c>
    </row>
    <row r="16" spans="1:11" ht="18.75" customHeight="1" x14ac:dyDescent="0.15">
      <c r="A16" s="106"/>
      <c r="B16" s="49"/>
      <c r="C16" s="165"/>
      <c r="D16" s="54" t="s">
        <v>145</v>
      </c>
      <c r="E16" s="34"/>
      <c r="F16" s="19" t="s">
        <v>20</v>
      </c>
      <c r="G16" s="81">
        <f>'MPS(input)_966RT(1)'!E8</f>
        <v>2566.8552</v>
      </c>
      <c r="H16" s="25" t="s">
        <v>2</v>
      </c>
      <c r="I16" s="108" t="s">
        <v>28</v>
      </c>
    </row>
    <row r="17" spans="1:9" ht="39" customHeight="1" x14ac:dyDescent="0.15">
      <c r="A17" s="106"/>
      <c r="B17" s="46"/>
      <c r="C17" s="166"/>
      <c r="D17" s="163" t="s">
        <v>228</v>
      </c>
      <c r="E17" s="164"/>
      <c r="F17" s="10" t="s">
        <v>124</v>
      </c>
      <c r="G17" s="122">
        <f>'MPS(input)_966RT(1)'!E19</f>
        <v>5.94</v>
      </c>
      <c r="H17" s="123" t="s">
        <v>229</v>
      </c>
      <c r="I17" s="104" t="s">
        <v>230</v>
      </c>
    </row>
    <row r="18" spans="1:9" ht="39" customHeight="1" x14ac:dyDescent="0.15">
      <c r="A18" s="99"/>
      <c r="B18" s="44"/>
      <c r="C18" s="167"/>
      <c r="D18" s="163" t="s">
        <v>231</v>
      </c>
      <c r="E18" s="164"/>
      <c r="F18" s="10" t="s">
        <v>124</v>
      </c>
      <c r="G18" s="126">
        <f>'MPS(input)_966RT(1)'!E21</f>
        <v>6.1388424242424247</v>
      </c>
      <c r="H18" s="127" t="s">
        <v>8</v>
      </c>
      <c r="I18" s="108" t="s">
        <v>110</v>
      </c>
    </row>
    <row r="19" spans="1:9" ht="18.75" customHeight="1" thickBot="1" x14ac:dyDescent="0.2">
      <c r="A19" s="101" t="s">
        <v>10</v>
      </c>
      <c r="B19" s="66"/>
      <c r="C19" s="66"/>
      <c r="D19" s="66"/>
      <c r="E19" s="67"/>
      <c r="F19" s="68"/>
      <c r="G19" s="65"/>
      <c r="H19" s="68"/>
      <c r="I19" s="109"/>
    </row>
    <row r="20" spans="1:9" ht="18.75" customHeight="1" thickBot="1" x14ac:dyDescent="0.2">
      <c r="A20" s="103"/>
      <c r="B20" s="50" t="s">
        <v>146</v>
      </c>
      <c r="C20" s="50"/>
      <c r="D20" s="50"/>
      <c r="E20" s="51"/>
      <c r="F20" s="21" t="s">
        <v>124</v>
      </c>
      <c r="G20" s="118">
        <f>(G26*G22*G24)+(G26*G23*G25)</f>
        <v>2156.1583679999999</v>
      </c>
      <c r="H20" s="20" t="s">
        <v>30</v>
      </c>
      <c r="I20" s="104" t="s">
        <v>31</v>
      </c>
    </row>
    <row r="21" spans="1:9" ht="18.75" customHeight="1" x14ac:dyDescent="0.15">
      <c r="A21" s="103"/>
      <c r="B21" s="52"/>
      <c r="C21" s="55" t="s">
        <v>232</v>
      </c>
      <c r="D21" s="54"/>
      <c r="E21" s="34"/>
      <c r="F21" s="18" t="s">
        <v>124</v>
      </c>
      <c r="G21" s="22"/>
      <c r="H21" s="20"/>
      <c r="I21" s="104"/>
    </row>
    <row r="22" spans="1:9" ht="18.75" customHeight="1" x14ac:dyDescent="0.15">
      <c r="A22" s="103"/>
      <c r="B22" s="52"/>
      <c r="C22" s="56"/>
      <c r="D22" s="54" t="s">
        <v>233</v>
      </c>
      <c r="E22" s="34"/>
      <c r="F22" s="10" t="s">
        <v>20</v>
      </c>
      <c r="G22" s="119">
        <f>'MPS(input)_966RT(1)'!E15</f>
        <v>0.84</v>
      </c>
      <c r="H22" s="120" t="s">
        <v>21</v>
      </c>
      <c r="I22" s="104" t="s">
        <v>178</v>
      </c>
    </row>
    <row r="23" spans="1:9" ht="18.75" customHeight="1" x14ac:dyDescent="0.15">
      <c r="A23" s="103"/>
      <c r="B23" s="52"/>
      <c r="C23" s="56"/>
      <c r="D23" s="54" t="s">
        <v>23</v>
      </c>
      <c r="E23" s="34"/>
      <c r="F23" s="10" t="s">
        <v>20</v>
      </c>
      <c r="G23" s="121">
        <f>'MPS(input)_966RT(1)'!$E$16</f>
        <v>0.8</v>
      </c>
      <c r="H23" s="120" t="s">
        <v>21</v>
      </c>
      <c r="I23" s="104" t="s">
        <v>178</v>
      </c>
    </row>
    <row r="24" spans="1:9" ht="39" customHeight="1" x14ac:dyDescent="0.15">
      <c r="A24" s="103"/>
      <c r="B24" s="52"/>
      <c r="C24" s="56"/>
      <c r="D24" s="163" t="s">
        <v>24</v>
      </c>
      <c r="E24" s="164"/>
      <c r="F24" s="19" t="s">
        <v>124</v>
      </c>
      <c r="G24" s="13">
        <f>'MPS(input)_966RT(1)'!$E$9/('MPS(input)_966RT(1)'!$E$9+'MPS(input)_966RT(1)'!$E$10*'MPS(input)_966RT(1)'!$E$22/1000)</f>
        <v>1</v>
      </c>
      <c r="H24" s="10" t="s">
        <v>8</v>
      </c>
      <c r="I24" s="104" t="s">
        <v>8</v>
      </c>
    </row>
    <row r="25" spans="1:9" ht="39" customHeight="1" x14ac:dyDescent="0.15">
      <c r="A25" s="103"/>
      <c r="B25" s="52"/>
      <c r="C25" s="56"/>
      <c r="D25" s="163" t="s">
        <v>227</v>
      </c>
      <c r="E25" s="164"/>
      <c r="F25" s="19" t="s">
        <v>124</v>
      </c>
      <c r="G25" s="13">
        <f>1-G24</f>
        <v>0</v>
      </c>
      <c r="H25" s="10" t="s">
        <v>234</v>
      </c>
      <c r="I25" s="104" t="s">
        <v>234</v>
      </c>
    </row>
    <row r="26" spans="1:9" ht="18.75" customHeight="1" x14ac:dyDescent="0.15">
      <c r="A26" s="86"/>
      <c r="B26" s="87"/>
      <c r="C26" s="88"/>
      <c r="D26" s="89" t="s">
        <v>235</v>
      </c>
      <c r="E26" s="90"/>
      <c r="F26" s="91" t="s">
        <v>236</v>
      </c>
      <c r="G26" s="124">
        <f>'MPS(input)_966RT(1)'!E8</f>
        <v>2566.8552</v>
      </c>
      <c r="H26" s="125" t="s">
        <v>237</v>
      </c>
      <c r="I26" s="92" t="s">
        <v>238</v>
      </c>
    </row>
    <row r="27" spans="1:9" x14ac:dyDescent="0.15">
      <c r="A27" s="71"/>
      <c r="B27" s="71"/>
      <c r="C27" s="71"/>
      <c r="D27" s="71"/>
      <c r="E27" s="71"/>
      <c r="F27" s="7"/>
      <c r="G27" s="6"/>
      <c r="H27" s="6"/>
      <c r="I27" s="3"/>
    </row>
    <row r="28" spans="1:9" ht="21.75" customHeight="1" x14ac:dyDescent="0.15">
      <c r="E28" s="71" t="s">
        <v>239</v>
      </c>
      <c r="F28" s="72"/>
    </row>
    <row r="29" spans="1:9" ht="21.75" customHeight="1" x14ac:dyDescent="0.15">
      <c r="E29" s="150" t="s">
        <v>240</v>
      </c>
      <c r="F29" s="111">
        <v>4.92</v>
      </c>
      <c r="G29" s="112" t="s">
        <v>241</v>
      </c>
    </row>
    <row r="30" spans="1:9" ht="21.75" customHeight="1" x14ac:dyDescent="0.15">
      <c r="E30" s="150" t="s">
        <v>242</v>
      </c>
      <c r="F30" s="113">
        <v>5.33</v>
      </c>
      <c r="G30" s="112" t="s">
        <v>241</v>
      </c>
      <c r="H30" s="71"/>
    </row>
    <row r="31" spans="1:9" ht="21.75" customHeight="1" x14ac:dyDescent="0.15">
      <c r="E31" s="150" t="s">
        <v>243</v>
      </c>
      <c r="F31" s="111">
        <v>5.59</v>
      </c>
      <c r="G31" s="112" t="s">
        <v>241</v>
      </c>
      <c r="H31" s="71"/>
    </row>
    <row r="32" spans="1:9" ht="21.75" customHeight="1" x14ac:dyDescent="0.15">
      <c r="E32" s="150" t="s">
        <v>244</v>
      </c>
      <c r="F32" s="111">
        <v>5.85</v>
      </c>
      <c r="G32" s="112" t="s">
        <v>241</v>
      </c>
      <c r="H32" s="71"/>
    </row>
    <row r="33" spans="5:8" s="73" customFormat="1" ht="21.75" customHeight="1" x14ac:dyDescent="0.15">
      <c r="E33" s="150" t="s">
        <v>245</v>
      </c>
      <c r="F33" s="111">
        <v>5.94</v>
      </c>
      <c r="G33" s="112" t="s">
        <v>241</v>
      </c>
      <c r="H33" s="71"/>
    </row>
    <row r="34" spans="5:8" s="73" customFormat="1" ht="21.75" customHeight="1" x14ac:dyDescent="0.15">
      <c r="E34" s="71"/>
      <c r="F34" s="17"/>
      <c r="G34" s="3"/>
      <c r="H34" s="71"/>
    </row>
    <row r="35" spans="5:8" s="73" customFormat="1" ht="21.75" customHeight="1" x14ac:dyDescent="0.15">
      <c r="E35" s="110" t="s">
        <v>246</v>
      </c>
      <c r="F35" s="113">
        <v>1.5</v>
      </c>
      <c r="G35" s="114" t="s">
        <v>247</v>
      </c>
      <c r="H35" s="71"/>
    </row>
    <row r="36" spans="5:8" s="73" customFormat="1" ht="21.75" customHeight="1" x14ac:dyDescent="0.15">
      <c r="E36" s="110" t="s">
        <v>248</v>
      </c>
      <c r="F36" s="113">
        <v>1.5</v>
      </c>
      <c r="G36" s="114" t="s">
        <v>247</v>
      </c>
      <c r="H36" s="71"/>
    </row>
    <row r="37" spans="5:8" s="73" customFormat="1" x14ac:dyDescent="0.15">
      <c r="E37" s="71"/>
      <c r="F37" s="71"/>
      <c r="G37" s="71"/>
      <c r="H37" s="71"/>
    </row>
  </sheetData>
  <sheetProtection algorithmName="SHA-512" hashValue="CmjpimTSxi2scBM51Lim6xmVJhXHXpJff4WNZppge9qZPpwth25Bwm9LxV6Bw91vQyh39g/HQX81u12/TM9OUw==" saltValue="fOJqtcxbdTO3vg8JcC12yg==" spinCount="100000"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'MPS(input)_966RT(1)'!K1</f>
        <v>Monitoring Spreadsheet: JCM_ID_AM002_ver02.0</v>
      </c>
    </row>
    <row r="2" spans="1:3" ht="18" customHeight="1" x14ac:dyDescent="0.15">
      <c r="C2" s="74" t="str">
        <f>'MPS(input)_966RT(1)'!K2</f>
        <v>Reference Number: ID009</v>
      </c>
    </row>
    <row r="3" spans="1:3" ht="24" customHeight="1" x14ac:dyDescent="0.15">
      <c r="A3" s="171" t="s">
        <v>249</v>
      </c>
      <c r="B3" s="171"/>
      <c r="C3" s="171"/>
    </row>
    <row r="5" spans="1:3" ht="21" customHeight="1" x14ac:dyDescent="0.15">
      <c r="B5" s="147" t="s">
        <v>100</v>
      </c>
      <c r="C5" s="147" t="s">
        <v>250</v>
      </c>
    </row>
    <row r="6" spans="1:3" ht="54" customHeight="1" x14ac:dyDescent="0.15">
      <c r="B6" s="79" t="s">
        <v>251</v>
      </c>
      <c r="C6" s="79" t="s">
        <v>252</v>
      </c>
    </row>
    <row r="7" spans="1:3" ht="54" customHeight="1" x14ac:dyDescent="0.15">
      <c r="B7" s="79" t="s">
        <v>253</v>
      </c>
      <c r="C7" s="79" t="s">
        <v>254</v>
      </c>
    </row>
    <row r="8" spans="1:3" ht="58.5" customHeight="1" x14ac:dyDescent="0.15">
      <c r="B8" s="79" t="s">
        <v>255</v>
      </c>
      <c r="C8" s="79" t="s">
        <v>256</v>
      </c>
    </row>
    <row r="9" spans="1:3" ht="54" customHeight="1" x14ac:dyDescent="0.15">
      <c r="B9" s="79" t="s">
        <v>257</v>
      </c>
      <c r="C9" s="79" t="s">
        <v>124</v>
      </c>
    </row>
    <row r="10" spans="1:3" ht="54" customHeight="1" x14ac:dyDescent="0.15">
      <c r="B10" s="79" t="s">
        <v>257</v>
      </c>
      <c r="C10" s="79" t="s">
        <v>124</v>
      </c>
    </row>
    <row r="11" spans="1:3" ht="54" customHeight="1" x14ac:dyDescent="0.15">
      <c r="B11" s="79" t="s">
        <v>257</v>
      </c>
      <c r="C11" s="79" t="s">
        <v>124</v>
      </c>
    </row>
    <row r="12" spans="1:3" ht="54" customHeight="1" x14ac:dyDescent="0.15">
      <c r="B12" s="79" t="s">
        <v>257</v>
      </c>
      <c r="C12" s="79" t="s">
        <v>124</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80" zoomScaleNormal="60" zoomScaleSheetLayoutView="8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'MPS(input)_966RT(1)'!K1</f>
        <v>Monitoring Spreadsheet: JCM_ID_AM002_ver02.0</v>
      </c>
    </row>
    <row r="2" spans="1:12" ht="18" customHeight="1" x14ac:dyDescent="0.15">
      <c r="L2" s="74" t="str">
        <f>'MPS(input)_966RT(1)'!K2</f>
        <v>Reference Number: ID009</v>
      </c>
    </row>
    <row r="3" spans="1:12" ht="27.75" customHeight="1" x14ac:dyDescent="0.15">
      <c r="A3" s="80" t="s">
        <v>107</v>
      </c>
      <c r="B3" s="29"/>
      <c r="C3" s="29"/>
      <c r="D3" s="29"/>
      <c r="E3" s="29"/>
      <c r="F3" s="29"/>
      <c r="G3" s="29"/>
      <c r="H3" s="29"/>
      <c r="I3" s="29"/>
      <c r="J3" s="29"/>
      <c r="K3" s="30"/>
      <c r="L3" s="30"/>
    </row>
    <row r="4" spans="1:12" ht="14.25" customHeight="1" x14ac:dyDescent="0.15"/>
    <row r="5" spans="1:12" ht="15" customHeight="1" x14ac:dyDescent="0.15">
      <c r="A5" s="31" t="s">
        <v>258</v>
      </c>
      <c r="B5" s="31"/>
    </row>
    <row r="6" spans="1:12" ht="15" customHeight="1" x14ac:dyDescent="0.15">
      <c r="A6" s="31"/>
      <c r="B6" s="139" t="s">
        <v>34</v>
      </c>
      <c r="C6" s="139" t="s">
        <v>259</v>
      </c>
      <c r="D6" s="148" t="s">
        <v>114</v>
      </c>
      <c r="E6" s="147" t="s">
        <v>260</v>
      </c>
      <c r="F6" s="147" t="s">
        <v>116</v>
      </c>
      <c r="G6" s="147" t="s">
        <v>261</v>
      </c>
      <c r="H6" s="147" t="s">
        <v>118</v>
      </c>
      <c r="I6" s="147" t="s">
        <v>262</v>
      </c>
      <c r="J6" s="147" t="s">
        <v>120</v>
      </c>
      <c r="K6" s="147" t="s">
        <v>263</v>
      </c>
      <c r="L6" s="147" t="s">
        <v>123</v>
      </c>
    </row>
    <row r="7" spans="1:12" s="32" customFormat="1" ht="30" customHeight="1" x14ac:dyDescent="0.15">
      <c r="B7" s="139" t="s">
        <v>102</v>
      </c>
      <c r="C7" s="139" t="s">
        <v>44</v>
      </c>
      <c r="D7" s="148" t="s">
        <v>45</v>
      </c>
      <c r="E7" s="147" t="s">
        <v>46</v>
      </c>
      <c r="F7" s="147" t="s">
        <v>128</v>
      </c>
      <c r="G7" s="147" t="s">
        <v>48</v>
      </c>
      <c r="H7" s="147" t="s">
        <v>49</v>
      </c>
      <c r="I7" s="147" t="s">
        <v>50</v>
      </c>
      <c r="J7" s="147" t="s">
        <v>51</v>
      </c>
      <c r="K7" s="147" t="s">
        <v>52</v>
      </c>
      <c r="L7" s="147" t="s">
        <v>53</v>
      </c>
    </row>
    <row r="8" spans="1:12" ht="243.75" customHeight="1" x14ac:dyDescent="0.15">
      <c r="B8" s="140"/>
      <c r="C8" s="141" t="s">
        <v>54</v>
      </c>
      <c r="D8" s="149" t="s">
        <v>28</v>
      </c>
      <c r="E8" s="146" t="s">
        <v>59</v>
      </c>
      <c r="F8" s="128"/>
      <c r="G8" s="83" t="s">
        <v>2</v>
      </c>
      <c r="H8" s="129" t="s">
        <v>167</v>
      </c>
      <c r="I8" s="129" t="s">
        <v>168</v>
      </c>
      <c r="J8" s="130" t="s">
        <v>264</v>
      </c>
      <c r="K8" s="130" t="s">
        <v>170</v>
      </c>
      <c r="L8" s="130"/>
    </row>
    <row r="9" spans="1:12" ht="308.25" customHeight="1" x14ac:dyDescent="0.15">
      <c r="B9" s="140"/>
      <c r="C9" s="141" t="s">
        <v>55</v>
      </c>
      <c r="D9" s="149" t="s">
        <v>171</v>
      </c>
      <c r="E9" s="146" t="s">
        <v>62</v>
      </c>
      <c r="F9" s="128"/>
      <c r="G9" s="83" t="s">
        <v>2</v>
      </c>
      <c r="H9" s="129" t="s">
        <v>167</v>
      </c>
      <c r="I9" s="129" t="s">
        <v>63</v>
      </c>
      <c r="J9" s="130" t="s">
        <v>265</v>
      </c>
      <c r="K9" s="130" t="s">
        <v>172</v>
      </c>
      <c r="L9" s="130"/>
    </row>
    <row r="10" spans="1:12" ht="80.25" customHeight="1" x14ac:dyDescent="0.15">
      <c r="B10" s="140"/>
      <c r="C10" s="141" t="s">
        <v>56</v>
      </c>
      <c r="D10" s="149" t="s">
        <v>173</v>
      </c>
      <c r="E10" s="146" t="s">
        <v>174</v>
      </c>
      <c r="F10" s="128"/>
      <c r="G10" s="83" t="s">
        <v>175</v>
      </c>
      <c r="H10" s="129" t="s">
        <v>167</v>
      </c>
      <c r="I10" s="129" t="s">
        <v>168</v>
      </c>
      <c r="J10" s="130" t="s">
        <v>176</v>
      </c>
      <c r="K10" s="130" t="s">
        <v>170</v>
      </c>
      <c r="L10" s="130"/>
    </row>
    <row r="11" spans="1:12" ht="8.25" customHeight="1" x14ac:dyDescent="0.15"/>
    <row r="12" spans="1:12" ht="20.100000000000001" customHeight="1" x14ac:dyDescent="0.15">
      <c r="A12" s="31" t="s">
        <v>127</v>
      </c>
    </row>
    <row r="13" spans="1:12" ht="20.100000000000001" customHeight="1" x14ac:dyDescent="0.15">
      <c r="B13" s="161" t="s">
        <v>34</v>
      </c>
      <c r="C13" s="161"/>
      <c r="D13" s="161" t="s">
        <v>35</v>
      </c>
      <c r="E13" s="161"/>
      <c r="F13" s="147" t="s">
        <v>36</v>
      </c>
      <c r="G13" s="147" t="s">
        <v>37</v>
      </c>
      <c r="H13" s="174" t="s">
        <v>38</v>
      </c>
      <c r="I13" s="181"/>
      <c r="J13" s="175"/>
      <c r="K13" s="174" t="s">
        <v>39</v>
      </c>
      <c r="L13" s="175"/>
    </row>
    <row r="14" spans="1:12" ht="39" customHeight="1" x14ac:dyDescent="0.15">
      <c r="B14" s="161" t="s">
        <v>45</v>
      </c>
      <c r="C14" s="161"/>
      <c r="D14" s="161" t="s">
        <v>46</v>
      </c>
      <c r="E14" s="161"/>
      <c r="F14" s="147" t="s">
        <v>47</v>
      </c>
      <c r="G14" s="147" t="s">
        <v>48</v>
      </c>
      <c r="H14" s="174" t="s">
        <v>50</v>
      </c>
      <c r="I14" s="181"/>
      <c r="J14" s="175"/>
      <c r="K14" s="174" t="s">
        <v>53</v>
      </c>
      <c r="L14" s="175"/>
    </row>
    <row r="15" spans="1:12" ht="81" customHeight="1" x14ac:dyDescent="0.15">
      <c r="B15" s="185" t="s">
        <v>178</v>
      </c>
      <c r="C15" s="186"/>
      <c r="D15" s="189" t="s">
        <v>104</v>
      </c>
      <c r="E15" s="190"/>
      <c r="F15" s="134">
        <f>'MPS(input)_966RT(1)'!E15</f>
        <v>0.84</v>
      </c>
      <c r="G15" s="83" t="s">
        <v>21</v>
      </c>
      <c r="H15" s="182" t="str">
        <f>'MPS(input)_966RT(1)'!G15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83"/>
      <c r="J15" s="184"/>
      <c r="K15" s="176" t="str">
        <f>IF('MPS(input)_966RT(1)'!J15&gt;0,'MPS(input)_966RT(1)'!J15,"")</f>
        <v/>
      </c>
      <c r="L15" s="177"/>
    </row>
    <row r="16" spans="1:12" ht="63" customHeight="1" x14ac:dyDescent="0.15">
      <c r="B16" s="187" t="s">
        <v>178</v>
      </c>
      <c r="C16" s="188"/>
      <c r="D16" s="178" t="s">
        <v>105</v>
      </c>
      <c r="E16" s="180"/>
      <c r="F16" s="135">
        <f>'MPS(input)_966RT(1)'!E16</f>
        <v>0.8</v>
      </c>
      <c r="G16" s="83" t="s">
        <v>21</v>
      </c>
      <c r="H16" s="178" t="str">
        <f>'MPS(input)_966RT(1)'!G16</f>
        <v>CDM approved small scale methodology: AMS-I.A</v>
      </c>
      <c r="I16" s="179"/>
      <c r="J16" s="180"/>
      <c r="K16" s="172" t="str">
        <f>IF('MPS(input)_966RT(1)'!J16&gt;0,'MPS(input)_966RT(1)'!J16,"")</f>
        <v/>
      </c>
      <c r="L16" s="173"/>
    </row>
    <row r="17" spans="1:12" ht="64.5" customHeight="1" x14ac:dyDescent="0.15">
      <c r="B17" s="187" t="s">
        <v>266</v>
      </c>
      <c r="C17" s="188"/>
      <c r="D17" s="178" t="s">
        <v>267</v>
      </c>
      <c r="E17" s="180"/>
      <c r="F17" s="136">
        <f>'MPS(input)_966RT(1)'!E17</f>
        <v>36.89</v>
      </c>
      <c r="G17" s="84" t="s">
        <v>268</v>
      </c>
      <c r="H17" s="178" t="str">
        <f>'MPS(input)_966RT(1)'!G17</f>
        <v>Specifications of project chiller i prepared for the quotation or factory acceptance test data by manufacturer</v>
      </c>
      <c r="I17" s="179"/>
      <c r="J17" s="180"/>
      <c r="K17" s="172" t="str">
        <f>IF('MPS(input)_966RT(1)'!J17&gt;0,'MPS(input)_966RT(1)'!J17,"")</f>
        <v/>
      </c>
      <c r="L17" s="173"/>
    </row>
    <row r="18" spans="1:12" ht="64.5" customHeight="1" x14ac:dyDescent="0.15">
      <c r="B18" s="187" t="s">
        <v>184</v>
      </c>
      <c r="C18" s="188"/>
      <c r="D18" s="178" t="s">
        <v>185</v>
      </c>
      <c r="E18" s="180"/>
      <c r="F18" s="136">
        <f>'MPS(input)_966RT(1)'!E18</f>
        <v>6.07</v>
      </c>
      <c r="G18" s="84" t="s">
        <v>183</v>
      </c>
      <c r="H18" s="178" t="str">
        <f>'MPS(input)_966RT(1)'!G18</f>
        <v>Specifications of project chiller i prepared for the quotation or factory acceptance test data by manufacturer</v>
      </c>
      <c r="I18" s="179"/>
      <c r="J18" s="180"/>
      <c r="K18" s="172" t="str">
        <f>IF('MPS(input)_966RT(1)'!J18&gt;0,'MPS(input)_966RT(1)'!J18,"")</f>
        <v/>
      </c>
      <c r="L18" s="173"/>
    </row>
    <row r="19" spans="1:12" ht="63" customHeight="1" x14ac:dyDescent="0.15">
      <c r="B19" s="187" t="s">
        <v>29</v>
      </c>
      <c r="C19" s="188"/>
      <c r="D19" s="178" t="s">
        <v>228</v>
      </c>
      <c r="E19" s="180"/>
      <c r="F19" s="81">
        <f>'MPS(input)_966RT(1)'!E19</f>
        <v>5.94</v>
      </c>
      <c r="G19" s="85" t="s">
        <v>8</v>
      </c>
      <c r="H19" s="178" t="str">
        <f>'MPS(input)_966RT(1)'!G19</f>
        <v>Selected from the default values set in the methodology</v>
      </c>
      <c r="I19" s="179"/>
      <c r="J19" s="180"/>
      <c r="K19" s="172" t="str">
        <f>IF('MPS(input)_966RT(1)'!J19&gt;0,'MPS(input)_966RT(1)'!J19,"")</f>
        <v/>
      </c>
      <c r="L19" s="173"/>
    </row>
    <row r="20" spans="1:12" ht="48" customHeight="1" x14ac:dyDescent="0.15">
      <c r="B20" s="187" t="s">
        <v>269</v>
      </c>
      <c r="C20" s="188"/>
      <c r="D20" s="178" t="s">
        <v>270</v>
      </c>
      <c r="E20" s="180"/>
      <c r="F20" s="81">
        <f>'MPS(input)_966RT(1)'!E20</f>
        <v>5.99</v>
      </c>
      <c r="G20" s="85" t="s">
        <v>8</v>
      </c>
      <c r="H20" s="178" t="str">
        <f>'MPS(input)_966RT(1)'!G20</f>
        <v>Specifications of project chiller i prepared for the quotation or factory acceptance test data by manufacturer</v>
      </c>
      <c r="I20" s="179"/>
      <c r="J20" s="180"/>
      <c r="K20" s="172" t="str">
        <f>IF('MPS(input)_966RT(1)'!J20&gt;0,'MPS(input)_966RT(1)'!J20,"")</f>
        <v/>
      </c>
      <c r="L20" s="173"/>
    </row>
    <row r="21" spans="1:12" ht="63" customHeight="1" x14ac:dyDescent="0.15">
      <c r="B21" s="187" t="s">
        <v>271</v>
      </c>
      <c r="C21" s="188"/>
      <c r="D21" s="178" t="s">
        <v>272</v>
      </c>
      <c r="E21" s="180"/>
      <c r="F21" s="81">
        <f>'MPS(input)_966RT(1)'!E21</f>
        <v>6.1388424242424247</v>
      </c>
      <c r="G21" s="85" t="s">
        <v>273</v>
      </c>
      <c r="H21" s="178" t="s">
        <v>274</v>
      </c>
      <c r="I21" s="179"/>
      <c r="J21" s="180"/>
      <c r="K21" s="172" t="str">
        <f>IF('MPS(input)_966RT(1)'!J21&gt;0,'MPS(input)_966RT(1)'!J21,"")</f>
        <v/>
      </c>
      <c r="L21" s="173"/>
    </row>
    <row r="22" spans="1:12" ht="27" customHeight="1" x14ac:dyDescent="0.15">
      <c r="B22" s="187" t="s">
        <v>275</v>
      </c>
      <c r="C22" s="188"/>
      <c r="D22" s="178" t="s">
        <v>276</v>
      </c>
      <c r="E22" s="180"/>
      <c r="F22" s="82">
        <f>'MPS(input)_966RT(1)'!E22</f>
        <v>13920</v>
      </c>
      <c r="G22" s="83" t="s">
        <v>277</v>
      </c>
      <c r="H22" s="178" t="str">
        <f>'MPS(input)_966RT(1)'!G22</f>
        <v>Specification of generator for captive electricity</v>
      </c>
      <c r="I22" s="179"/>
      <c r="J22" s="180"/>
      <c r="K22" s="172" t="str">
        <f>IF('MPS(input)_966RT(1)'!J22&gt;0,'MPS(input)_966RT(1)'!J22,"")</f>
        <v/>
      </c>
      <c r="L22" s="173"/>
    </row>
    <row r="23" spans="1:12" ht="6.75" customHeight="1" x14ac:dyDescent="0.15"/>
    <row r="24" spans="1:12" ht="18.75" customHeight="1" x14ac:dyDescent="0.15">
      <c r="A24" s="33" t="s">
        <v>147</v>
      </c>
      <c r="B24" s="33"/>
    </row>
    <row r="25" spans="1:12" ht="17.25" thickBot="1" x14ac:dyDescent="0.2">
      <c r="B25" s="196" t="s">
        <v>121</v>
      </c>
      <c r="C25" s="197"/>
      <c r="D25" s="160" t="s">
        <v>98</v>
      </c>
      <c r="E25" s="160"/>
      <c r="F25" s="76" t="s">
        <v>48</v>
      </c>
    </row>
    <row r="26" spans="1:12" ht="19.5" thickBot="1" x14ac:dyDescent="0.2">
      <c r="B26" s="198"/>
      <c r="C26" s="199"/>
      <c r="D26" s="194" t="e">
        <f>ROUNDDOWN('MRS(calc_process)_966RT(1)'!G6,0)</f>
        <v>#DIV/0!</v>
      </c>
      <c r="E26" s="195"/>
      <c r="F26" s="34" t="s">
        <v>30</v>
      </c>
    </row>
    <row r="27" spans="1:12" ht="20.100000000000001" customHeight="1" x14ac:dyDescent="0.15">
      <c r="B27" s="35"/>
      <c r="C27" s="35"/>
      <c r="F27" s="36"/>
      <c r="G27" s="36"/>
    </row>
    <row r="28" spans="1:12" ht="15" customHeight="1" x14ac:dyDescent="0.15">
      <c r="A28" s="31" t="s">
        <v>200</v>
      </c>
    </row>
    <row r="29" spans="1:12" ht="15" customHeight="1" x14ac:dyDescent="0.15">
      <c r="B29" s="15" t="s">
        <v>201</v>
      </c>
      <c r="C29" s="191" t="s">
        <v>202</v>
      </c>
      <c r="D29" s="192"/>
      <c r="E29" s="192"/>
      <c r="F29" s="192"/>
      <c r="G29" s="192"/>
      <c r="H29" s="192"/>
      <c r="I29" s="192"/>
      <c r="J29" s="193"/>
    </row>
    <row r="30" spans="1:12" ht="15" customHeight="1" x14ac:dyDescent="0.15">
      <c r="B30" s="15" t="s">
        <v>157</v>
      </c>
      <c r="C30" s="191" t="s">
        <v>203</v>
      </c>
      <c r="D30" s="192"/>
      <c r="E30" s="192"/>
      <c r="F30" s="192"/>
      <c r="G30" s="192"/>
      <c r="H30" s="192"/>
      <c r="I30" s="192"/>
      <c r="J30" s="193"/>
    </row>
    <row r="31" spans="1:12" ht="15" customHeight="1" x14ac:dyDescent="0.15">
      <c r="B31" s="15" t="s">
        <v>167</v>
      </c>
      <c r="C31" s="191" t="s">
        <v>96</v>
      </c>
      <c r="D31" s="192"/>
      <c r="E31" s="192"/>
      <c r="F31" s="192"/>
      <c r="G31" s="192"/>
      <c r="H31" s="192"/>
      <c r="I31" s="192"/>
      <c r="J31" s="193"/>
    </row>
  </sheetData>
  <sheetProtection algorithmName="SHA-512" hashValue="pXk29fVyObxOneV2oo//bkgBoMl/SiXuHLB2NkvMlmUrYg9rbMxIDbptpA8OBXB1KxjD0vIV849tahfyRdgDzg==" saltValue="g7GOdRWZL82CvTohxBeNeA==" spinCount="100000" sheet="1" objects="1" scenarios="1" formatCells="0" formatRows="0"/>
  <mergeCells count="47">
    <mergeCell ref="B13:C13"/>
    <mergeCell ref="D13:E13"/>
    <mergeCell ref="H13:J13"/>
    <mergeCell ref="K13:L13"/>
    <mergeCell ref="B14:C14"/>
    <mergeCell ref="D14:E14"/>
    <mergeCell ref="H14:J14"/>
    <mergeCell ref="K14:L14"/>
    <mergeCell ref="B15:C15"/>
    <mergeCell ref="D15:E15"/>
    <mergeCell ref="H15:J15"/>
    <mergeCell ref="K15:L1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C31:J31"/>
    <mergeCell ref="B25:C25"/>
    <mergeCell ref="D25:E25"/>
    <mergeCell ref="B26:C26"/>
    <mergeCell ref="D26:E26"/>
    <mergeCell ref="C29:J29"/>
    <mergeCell ref="C30:J30"/>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20</vt:i4>
      </vt:variant>
    </vt:vector>
  </HeadingPairs>
  <TitlesOfParts>
    <vt:vector size="45" baseType="lpstr">
      <vt:lpstr>MPS(input)_569RT</vt:lpstr>
      <vt:lpstr>MPS(calc_process)_569RT</vt:lpstr>
      <vt:lpstr>MSS_569RT</vt:lpstr>
      <vt:lpstr>MRS(input)_569RT</vt:lpstr>
      <vt:lpstr>MRS(calc_process)_569RT</vt:lpstr>
      <vt:lpstr>MPS(input)_966RT(1)</vt:lpstr>
      <vt:lpstr>MPS(calc_process)_966RT(1)</vt:lpstr>
      <vt:lpstr>MSS_966RT(1)</vt:lpstr>
      <vt:lpstr>MRS(input)_966RT(1)</vt:lpstr>
      <vt:lpstr>MRS(calc_process)_966RT(1)</vt:lpstr>
      <vt:lpstr>MPS(input)_966RT(2)</vt:lpstr>
      <vt:lpstr>MPS(calc_process)_966RT(2)</vt:lpstr>
      <vt:lpstr>MSS_966RT(2)</vt:lpstr>
      <vt:lpstr>MRS(input)_966RT(2)</vt:lpstr>
      <vt:lpstr>MRS(calc_process)_966RT(2)</vt:lpstr>
      <vt:lpstr>MPS(input)_966RT(3)</vt:lpstr>
      <vt:lpstr>MPS(calc_process)_966RT(3)</vt:lpstr>
      <vt:lpstr>MSS_966RT(3)</vt:lpstr>
      <vt:lpstr>MRS(input)_966RT(3)</vt:lpstr>
      <vt:lpstr>MRS(calc_process)_966RT(3)</vt:lpstr>
      <vt:lpstr>MPS(input)_966RT(4)</vt:lpstr>
      <vt:lpstr>MPS(calc_process)_966RT(4)</vt:lpstr>
      <vt:lpstr>MSS_966RT(4)</vt:lpstr>
      <vt:lpstr>MRS(input)_966RT(4)</vt:lpstr>
      <vt:lpstr>MRS(calc_process)_966RT(4)</vt:lpstr>
      <vt:lpstr>'MPS(calc_process)_569RT'!Print_Area</vt:lpstr>
      <vt:lpstr>'MPS(calc_process)_966RT(1)'!Print_Area</vt:lpstr>
      <vt:lpstr>'MPS(calc_process)_966RT(2)'!Print_Area</vt:lpstr>
      <vt:lpstr>'MPS(calc_process)_966RT(3)'!Print_Area</vt:lpstr>
      <vt:lpstr>'MPS(calc_process)_966RT(4)'!Print_Area</vt:lpstr>
      <vt:lpstr>'MPS(input)_569RT'!Print_Area</vt:lpstr>
      <vt:lpstr>'MPS(input)_966RT(1)'!Print_Area</vt:lpstr>
      <vt:lpstr>'MPS(input)_966RT(2)'!Print_Area</vt:lpstr>
      <vt:lpstr>'MPS(input)_966RT(3)'!Print_Area</vt:lpstr>
      <vt:lpstr>'MPS(input)_966RT(4)'!Print_Area</vt:lpstr>
      <vt:lpstr>'MRS(calc_process)_569RT'!Print_Area</vt:lpstr>
      <vt:lpstr>'MRS(calc_process)_966RT(1)'!Print_Area</vt:lpstr>
      <vt:lpstr>'MRS(calc_process)_966RT(2)'!Print_Area</vt:lpstr>
      <vt:lpstr>'MRS(calc_process)_966RT(3)'!Print_Area</vt:lpstr>
      <vt:lpstr>'MRS(calc_process)_966RT(4)'!Print_Area</vt:lpstr>
      <vt:lpstr>'MRS(input)_569RT'!Print_Area</vt:lpstr>
      <vt:lpstr>'MRS(input)_966RT(1)'!Print_Area</vt:lpstr>
      <vt:lpstr>'MRS(input)_966RT(2)'!Print_Area</vt:lpstr>
      <vt:lpstr>'MRS(input)_966RT(3)'!Print_Area</vt:lpstr>
      <vt:lpstr>'MRS(input)_966RT(4)'!Print_Area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2015-11-13T07:09:37Z</cp:lastPrinted>
  <dcterms:created xsi:type="dcterms:W3CDTF">2012-01-13T02:28:29Z</dcterms:created>
  <dcterms:modified xsi:type="dcterms:W3CDTF">2017-12-05T04:59:00Z</dcterms:modified>
</cp:coreProperties>
</file>