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200" windowHeight="10040" tabRatio="849"/>
  </bookViews>
  <sheets>
    <sheet name="MPS(input)_A" sheetId="1" r:id="rId1"/>
    <sheet name="MPS(calc_process)_A" sheetId="2" r:id="rId2"/>
    <sheet name="MSS_A" sheetId="4" r:id="rId3"/>
    <sheet name="MRS(input)_A" sheetId="5" r:id="rId4"/>
    <sheet name="MRS(calc_process)_A" sheetId="6" r:id="rId5"/>
    <sheet name="MPS(input)_C&amp;D" sheetId="7" r:id="rId6"/>
    <sheet name="MPS(calc_process)_C&amp;D" sheetId="8" r:id="rId7"/>
    <sheet name="MSS_C&amp;D" sheetId="9" r:id="rId8"/>
    <sheet name="MRS(input)_C&amp;D" sheetId="10" r:id="rId9"/>
    <sheet name="MRS(calc_process)_C&amp;D" sheetId="11" r:id="rId10"/>
  </sheets>
  <definedNames>
    <definedName name="_xlnm.Print_Area" localSheetId="1">'MPS(calc_process)_A'!$A$1:$I$43</definedName>
    <definedName name="_xlnm.Print_Area" localSheetId="6">'MPS(calc_process)_C&amp;D'!$A$1:$I$43</definedName>
    <definedName name="_xlnm.Print_Area" localSheetId="4">'MRS(calc_process)_A'!$A$1:$I$43</definedName>
    <definedName name="_xlnm.Print_Area" localSheetId="9">'MRS(calc_process)_C&amp;D'!$A$1:$I$43</definedName>
  </definedNames>
  <calcPr calcId="145621"/>
</workbook>
</file>

<file path=xl/calcChain.xml><?xml version="1.0" encoding="utf-8"?>
<calcChain xmlns="http://schemas.openxmlformats.org/spreadsheetml/2006/main">
  <c r="C2" i="9" l="1"/>
  <c r="L2" i="10"/>
  <c r="I2" i="11"/>
  <c r="I1" i="11"/>
  <c r="L1" i="10"/>
  <c r="C1" i="9"/>
  <c r="I2" i="8"/>
  <c r="I1" i="8"/>
  <c r="K1" i="7"/>
  <c r="K2" i="7"/>
  <c r="K43" i="10" l="1"/>
  <c r="J43" i="10"/>
  <c r="I43" i="10"/>
  <c r="H43" i="10"/>
  <c r="F43" i="10"/>
  <c r="G15" i="11" s="1"/>
  <c r="K42" i="10"/>
  <c r="J42" i="10"/>
  <c r="I42" i="10"/>
  <c r="H42" i="10"/>
  <c r="F42" i="10"/>
  <c r="G14" i="11" s="1"/>
  <c r="K41" i="10"/>
  <c r="J41" i="10"/>
  <c r="I41" i="10"/>
  <c r="H41" i="10"/>
  <c r="F41" i="10"/>
  <c r="G13" i="11" s="1"/>
  <c r="K40" i="10"/>
  <c r="J40" i="10"/>
  <c r="I40" i="10"/>
  <c r="H40" i="10"/>
  <c r="F40" i="10"/>
  <c r="G12" i="11" s="1"/>
  <c r="K39" i="10"/>
  <c r="J39" i="10"/>
  <c r="I39" i="10"/>
  <c r="H39" i="10"/>
  <c r="G39" i="10"/>
  <c r="F39" i="10"/>
  <c r="G11" i="11" s="1"/>
  <c r="K38" i="10"/>
  <c r="J38" i="10"/>
  <c r="I38" i="10"/>
  <c r="H38" i="10"/>
  <c r="G38" i="10"/>
  <c r="F38" i="10"/>
  <c r="G10" i="11" s="1"/>
  <c r="K37" i="10"/>
  <c r="J37" i="10"/>
  <c r="I37" i="10"/>
  <c r="H37" i="10"/>
  <c r="G37" i="10"/>
  <c r="F37" i="10"/>
  <c r="G9" i="11" s="1"/>
  <c r="K36" i="10"/>
  <c r="J36" i="10"/>
  <c r="I36" i="10"/>
  <c r="H36" i="10"/>
  <c r="G36" i="10"/>
  <c r="F36" i="10"/>
  <c r="G8" i="11" s="1"/>
  <c r="K35" i="10"/>
  <c r="J35" i="10"/>
  <c r="I35" i="10"/>
  <c r="H35" i="10"/>
  <c r="F35" i="10"/>
  <c r="K34" i="10"/>
  <c r="J34" i="10"/>
  <c r="I34" i="10"/>
  <c r="H34" i="10"/>
  <c r="G34" i="10"/>
  <c r="F34" i="10"/>
  <c r="K33" i="10"/>
  <c r="J33" i="10"/>
  <c r="I33" i="10"/>
  <c r="H33" i="10"/>
  <c r="F33" i="10"/>
  <c r="K32" i="10"/>
  <c r="J32" i="10"/>
  <c r="I32" i="10"/>
  <c r="H32" i="10"/>
  <c r="F32" i="10"/>
  <c r="K31" i="10"/>
  <c r="J31" i="10"/>
  <c r="I31" i="10"/>
  <c r="H31" i="10"/>
  <c r="F31" i="10"/>
  <c r="K30" i="10"/>
  <c r="J30" i="10"/>
  <c r="I30" i="10"/>
  <c r="H30" i="10"/>
  <c r="G30" i="10"/>
  <c r="F30" i="10"/>
  <c r="K29" i="10"/>
  <c r="J29" i="10"/>
  <c r="I29" i="10"/>
  <c r="H29" i="10"/>
  <c r="F29" i="10"/>
  <c r="K28" i="10"/>
  <c r="H28" i="10"/>
  <c r="G28" i="10"/>
  <c r="F28" i="10"/>
  <c r="G21" i="10"/>
  <c r="G20" i="10"/>
  <c r="G19" i="10"/>
  <c r="G18" i="10"/>
  <c r="G17" i="10"/>
  <c r="G16" i="10"/>
  <c r="G15" i="10"/>
  <c r="G14" i="10"/>
  <c r="G13" i="10"/>
  <c r="G12" i="10"/>
  <c r="G11" i="10"/>
  <c r="G10" i="10"/>
  <c r="G9" i="10"/>
  <c r="G8" i="10"/>
  <c r="G15" i="8"/>
  <c r="G14" i="8"/>
  <c r="G13" i="8"/>
  <c r="G12" i="8"/>
  <c r="H11" i="8"/>
  <c r="H11" i="11" s="1"/>
  <c r="G11" i="8"/>
  <c r="H10" i="8"/>
  <c r="H10" i="11" s="1"/>
  <c r="G10" i="8"/>
  <c r="H9" i="8"/>
  <c r="H9" i="11" s="1"/>
  <c r="G9" i="8"/>
  <c r="H8" i="8"/>
  <c r="H8" i="11" s="1"/>
  <c r="G8" i="8"/>
  <c r="G30" i="8" l="1"/>
  <c r="G28" i="8"/>
  <c r="G18" i="8"/>
  <c r="G29" i="8" s="1"/>
  <c r="G30" i="11"/>
  <c r="G16" i="11"/>
  <c r="G21" i="11" s="1"/>
  <c r="G20" i="11" s="1"/>
  <c r="G28" i="11"/>
  <c r="G18" i="11"/>
  <c r="G27" i="11"/>
  <c r="G17" i="11"/>
  <c r="G22" i="11" s="1"/>
  <c r="G17" i="8"/>
  <c r="G22" i="8" s="1"/>
  <c r="G27" i="8"/>
  <c r="G26" i="8" s="1"/>
  <c r="G16" i="8"/>
  <c r="G21" i="8" s="1"/>
  <c r="G23" i="8" l="1"/>
  <c r="G24" i="8"/>
  <c r="G20" i="8"/>
  <c r="G6" i="8" s="1"/>
  <c r="B47" i="7" s="1"/>
  <c r="G29" i="11"/>
  <c r="G24" i="11"/>
  <c r="G23" i="11"/>
  <c r="G26" i="11"/>
  <c r="G6" i="11" s="1"/>
  <c r="D47" i="10" s="1"/>
  <c r="H11" i="2" l="1"/>
  <c r="H11" i="6" s="1"/>
  <c r="H10" i="2"/>
  <c r="H10" i="6" s="1"/>
  <c r="H9" i="2"/>
  <c r="H9" i="6" s="1"/>
  <c r="H8" i="2"/>
  <c r="H8" i="6" s="1"/>
  <c r="G39" i="5"/>
  <c r="G38" i="5"/>
  <c r="G37" i="5"/>
  <c r="G36" i="5"/>
  <c r="G34" i="5"/>
  <c r="G30" i="5"/>
  <c r="G28" i="5"/>
  <c r="G21" i="5"/>
  <c r="G20" i="5"/>
  <c r="G19" i="5"/>
  <c r="G18" i="5"/>
  <c r="G17" i="5"/>
  <c r="G16" i="5"/>
  <c r="G15" i="5"/>
  <c r="G14" i="5"/>
  <c r="G13" i="5"/>
  <c r="G12" i="5"/>
  <c r="G11" i="5"/>
  <c r="G10" i="5"/>
  <c r="G9" i="5"/>
  <c r="G8" i="5"/>
  <c r="C2" i="4" l="1"/>
  <c r="C1" i="4"/>
  <c r="K43" i="5" l="1"/>
  <c r="K42" i="5"/>
  <c r="K41" i="5"/>
  <c r="K40" i="5"/>
  <c r="K39" i="5"/>
  <c r="K38" i="5"/>
  <c r="K37" i="5"/>
  <c r="K36" i="5"/>
  <c r="K35" i="5"/>
  <c r="K34" i="5"/>
  <c r="K33" i="5"/>
  <c r="K32" i="5"/>
  <c r="K31" i="5"/>
  <c r="K30" i="5"/>
  <c r="K29" i="5"/>
  <c r="K28"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J32" i="5"/>
  <c r="I32" i="5"/>
  <c r="H32" i="5"/>
  <c r="J31" i="5"/>
  <c r="I31" i="5"/>
  <c r="H31" i="5"/>
  <c r="J30" i="5"/>
  <c r="I30" i="5"/>
  <c r="H30" i="5"/>
  <c r="J29" i="5"/>
  <c r="I29" i="5"/>
  <c r="H29" i="5"/>
  <c r="H28" i="5"/>
  <c r="F43" i="5"/>
  <c r="F42" i="5"/>
  <c r="F41" i="5"/>
  <c r="G13" i="6" s="1"/>
  <c r="F40" i="5"/>
  <c r="F39" i="5"/>
  <c r="G11" i="6" s="1"/>
  <c r="F38" i="5"/>
  <c r="G10" i="6" s="1"/>
  <c r="F37" i="5"/>
  <c r="G9" i="6" s="1"/>
  <c r="F36" i="5"/>
  <c r="F35" i="5"/>
  <c r="F34" i="5"/>
  <c r="F33" i="5"/>
  <c r="F32" i="5"/>
  <c r="F31" i="5"/>
  <c r="F30" i="5"/>
  <c r="F29" i="5"/>
  <c r="F28" i="5"/>
  <c r="L2" i="5"/>
  <c r="L1" i="5"/>
  <c r="I1" i="6"/>
  <c r="I2" i="6"/>
  <c r="G15" i="6"/>
  <c r="G14" i="6"/>
  <c r="G12" i="6"/>
  <c r="G8" i="6"/>
  <c r="G18" i="6" l="1"/>
  <c r="G29" i="6" s="1"/>
  <c r="G27" i="6"/>
  <c r="G17" i="6"/>
  <c r="G22" i="6" s="1"/>
  <c r="G16" i="6"/>
  <c r="G21" i="6" s="1"/>
  <c r="G20" i="6" s="1"/>
  <c r="G30" i="6"/>
  <c r="G28" i="6"/>
  <c r="G24" i="6" l="1"/>
  <c r="G23" i="6"/>
  <c r="G26" i="6"/>
  <c r="G6" i="6" s="1"/>
  <c r="D47" i="5" s="1"/>
  <c r="I1" i="2" l="1"/>
  <c r="G15" i="2" l="1"/>
  <c r="G11" i="2"/>
  <c r="I2" i="2" l="1"/>
  <c r="G8" i="2"/>
  <c r="G9" i="2"/>
  <c r="G10" i="2"/>
  <c r="G12" i="2"/>
  <c r="G13" i="2"/>
  <c r="G14" i="2"/>
  <c r="G18" i="2" l="1"/>
  <c r="G29" i="2" s="1"/>
  <c r="G30" i="2"/>
  <c r="G16" i="2"/>
  <c r="G21" i="2" s="1"/>
  <c r="G17" i="2"/>
  <c r="G22" i="2" s="1"/>
  <c r="G27" i="2"/>
  <c r="G28" i="2"/>
  <c r="G23" i="2" l="1"/>
  <c r="G26" i="2"/>
  <c r="G24" i="2"/>
  <c r="G20" i="2" l="1"/>
  <c r="G6" i="2" s="1"/>
  <c r="B47" i="1" s="1"/>
</calcChain>
</file>

<file path=xl/sharedStrings.xml><?xml version="1.0" encoding="utf-8"?>
<sst xmlns="http://schemas.openxmlformats.org/spreadsheetml/2006/main" count="1412" uniqueCount="248">
  <si>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</si>
  <si>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</si>
  <si>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</si>
  <si>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</si>
  <si>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</si>
  <si>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</si>
  <si>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</si>
  <si>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</si>
  <si>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</si>
  <si>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</si>
  <si>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</si>
  <si>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</si>
  <si>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</si>
  <si>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</si>
  <si>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</si>
  <si>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</si>
  <si>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</si>
  <si>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</si>
  <si>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</si>
  <si>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</si>
  <si>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</si>
  <si>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Option C</t>
  </si>
  <si>
    <t>On-site measurements.</t>
  </si>
  <si>
    <t>Use either mass or volume meters. In cases where fuel is supplied from small daily tanks, rulers can be used to determine mass or volume of the fuel consumed, with the following conditions: The rule gauge is part of the daily tank and calibrated at least once a year and have a book of control for recording the measurements (on a daily basis or per shift);
• Accessories such as transducers, sonar and piezoelectronic devices are accepted if they are properly calibrated with the ruler gauge and receiving a reasonable maintenance;
• In case of daily tanks with pre-heaters for heavy oil, the calibration will be made with the system at typical operational conditions.</t>
  </si>
  <si>
    <t>Periodically, as specified according to national or in-house rules</t>
  </si>
  <si>
    <t>(3)</t>
  </si>
  <si>
    <t>(4)</t>
  </si>
  <si>
    <t>(5)</t>
  </si>
  <si>
    <t>(6)</t>
  </si>
  <si>
    <t>(7)</t>
  </si>
  <si>
    <t>(8)</t>
  </si>
  <si>
    <t>(9)</t>
  </si>
  <si>
    <t>(10)</t>
  </si>
  <si>
    <t>(11)</t>
  </si>
  <si>
    <t>(12)</t>
  </si>
  <si>
    <t>(13)</t>
  </si>
  <si>
    <t>(14)</t>
  </si>
  <si>
    <t>(15)</t>
  </si>
  <si>
    <t>(16)</t>
  </si>
  <si>
    <t>(17)</t>
  </si>
  <si>
    <t>a</t>
  </si>
  <si>
    <t>GJ/mass or volume unit</t>
  </si>
  <si>
    <t>Calculated according to the procedure described in section F2.</t>
  </si>
  <si>
    <t>b</t>
  </si>
  <si>
    <t>GJ</t>
  </si>
  <si>
    <t>c</t>
  </si>
  <si>
    <t>d</t>
  </si>
  <si>
    <t>e</t>
  </si>
  <si>
    <t>f</t>
  </si>
  <si>
    <t>g</t>
  </si>
  <si>
    <t>h</t>
  </si>
  <si>
    <t>Net calorific value of natural gas</t>
  </si>
  <si>
    <t>Net calorific value of diesel</t>
  </si>
  <si>
    <t>Net calorific value of residual oil</t>
  </si>
  <si>
    <t>Net calorific value of any other fuel used</t>
  </si>
  <si>
    <t>Emission factor of natural gas</t>
  </si>
  <si>
    <t>Emission factor of diesel</t>
  </si>
  <si>
    <t>Emission factor of residual oil</t>
  </si>
  <si>
    <t>Emission factor of any other fuel used</t>
  </si>
  <si>
    <t>[Monitoring option]</t>
  </si>
  <si>
    <t>Option A</t>
  </si>
  <si>
    <t>Option B</t>
  </si>
  <si>
    <t>1. Calculations for emission reductions</t>
  </si>
  <si>
    <t>Fuel type</t>
  </si>
  <si>
    <t>Value</t>
  </si>
  <si>
    <t>Parameter</t>
  </si>
  <si>
    <t>2. Selected default values, etc.</t>
  </si>
  <si>
    <t>natural gas</t>
  </si>
  <si>
    <t>diesel oil</t>
  </si>
  <si>
    <t>residual oil</t>
  </si>
  <si>
    <t>any other fuel</t>
  </si>
  <si>
    <t>3. Calculations for reference emissions</t>
  </si>
  <si>
    <t>4. Calculations of the project emissions</t>
  </si>
  <si>
    <t>[List of Default Values]</t>
  </si>
  <si>
    <r>
      <t>FC</t>
    </r>
    <r>
      <rPr>
        <i/>
        <vertAlign val="subscript"/>
        <sz val="11"/>
        <rFont val="Arial"/>
        <family val="2"/>
      </rPr>
      <t>HCUD,diesel,p</t>
    </r>
  </si>
  <si>
    <r>
      <t>FC</t>
    </r>
    <r>
      <rPr>
        <i/>
        <vertAlign val="subscript"/>
        <sz val="11"/>
        <rFont val="Arial"/>
        <family val="2"/>
      </rPr>
      <t>HCUD,HFO,p</t>
    </r>
  </si>
  <si>
    <r>
      <t>FC</t>
    </r>
    <r>
      <rPr>
        <i/>
        <vertAlign val="subscript"/>
        <sz val="11"/>
        <rFont val="Arial"/>
        <family val="2"/>
      </rPr>
      <t>HCUD,i,p</t>
    </r>
  </si>
  <si>
    <r>
      <t>Nm</t>
    </r>
    <r>
      <rPr>
        <vertAlign val="superscript"/>
        <sz val="11"/>
        <rFont val="Arial"/>
        <family val="2"/>
      </rPr>
      <t>3</t>
    </r>
  </si>
  <si>
    <r>
      <t>GJ/Nm</t>
    </r>
    <r>
      <rPr>
        <vertAlign val="superscript"/>
        <sz val="11"/>
        <rFont val="Arial"/>
        <family val="2"/>
      </rPr>
      <t>3</t>
    </r>
  </si>
  <si>
    <r>
      <t>NCV</t>
    </r>
    <r>
      <rPr>
        <i/>
        <vertAlign val="subscript"/>
        <sz val="11"/>
        <rFont val="Arial"/>
        <family val="2"/>
      </rPr>
      <t>gas</t>
    </r>
  </si>
  <si>
    <r>
      <t>NCV</t>
    </r>
    <r>
      <rPr>
        <i/>
        <vertAlign val="subscript"/>
        <sz val="11"/>
        <rFont val="Arial"/>
        <family val="2"/>
      </rPr>
      <t>diesel</t>
    </r>
  </si>
  <si>
    <r>
      <t>NCV</t>
    </r>
    <r>
      <rPr>
        <i/>
        <vertAlign val="subscript"/>
        <sz val="11"/>
        <rFont val="Arial"/>
        <family val="2"/>
      </rPr>
      <t>HFO</t>
    </r>
  </si>
  <si>
    <r>
      <t>NCV</t>
    </r>
    <r>
      <rPr>
        <i/>
        <vertAlign val="subscript"/>
        <sz val="11"/>
        <rFont val="Arial"/>
        <family val="2"/>
      </rPr>
      <t>i</t>
    </r>
  </si>
  <si>
    <r>
      <t>EF</t>
    </r>
    <r>
      <rPr>
        <i/>
        <vertAlign val="subscript"/>
        <sz val="11"/>
        <rFont val="Arial"/>
        <family val="2"/>
      </rPr>
      <t>gas</t>
    </r>
  </si>
  <si>
    <r>
      <t>EF</t>
    </r>
    <r>
      <rPr>
        <i/>
        <vertAlign val="subscript"/>
        <sz val="11"/>
        <rFont val="Arial"/>
        <family val="2"/>
      </rPr>
      <t>diesel</t>
    </r>
  </si>
  <si>
    <r>
      <t>EF</t>
    </r>
    <r>
      <rPr>
        <i/>
        <vertAlign val="subscript"/>
        <sz val="11"/>
        <rFont val="Arial"/>
        <family val="2"/>
      </rPr>
      <t>HFO</t>
    </r>
  </si>
  <si>
    <r>
      <t>EF</t>
    </r>
    <r>
      <rPr>
        <i/>
        <vertAlign val="subscript"/>
        <sz val="11"/>
        <rFont val="Arial"/>
        <family val="2"/>
      </rPr>
      <t>i</t>
    </r>
  </si>
  <si>
    <t>All fuels</t>
  </si>
  <si>
    <t>All fuels</t>
    <phoneticPr fontId="11"/>
  </si>
  <si>
    <t>Net calorific value of fossil fuel</t>
    <phoneticPr fontId="11"/>
  </si>
  <si>
    <t>GJ/t</t>
    <phoneticPr fontId="14"/>
  </si>
  <si>
    <t>Default net calorific value of natural gas</t>
    <phoneticPr fontId="11"/>
  </si>
  <si>
    <t>Default net calorific value of diesel oil</t>
    <phoneticPr fontId="11"/>
  </si>
  <si>
    <t>Default net calorific value of residual oil</t>
    <phoneticPr fontId="11"/>
  </si>
  <si>
    <t>Default net calorific value of any other fuel</t>
    <phoneticPr fontId="11"/>
  </si>
  <si>
    <r>
      <t>CO</t>
    </r>
    <r>
      <rPr>
        <vertAlign val="subscript"/>
        <sz val="11"/>
        <color indexed="8"/>
        <rFont val="Arial"/>
        <family val="2"/>
      </rPr>
      <t>2</t>
    </r>
    <r>
      <rPr>
        <sz val="11"/>
        <color indexed="8"/>
        <rFont val="Arial"/>
        <family val="2"/>
      </rPr>
      <t xml:space="preserve"> emisson factor of fossil fuel</t>
    </r>
    <phoneticPr fontId="14"/>
  </si>
  <si>
    <t>Default emission factor of natural gas</t>
    <phoneticPr fontId="11"/>
  </si>
  <si>
    <t>Default emission factor of diesel oil</t>
    <phoneticPr fontId="11"/>
  </si>
  <si>
    <t>Default emission factor of residual oil</t>
    <phoneticPr fontId="11"/>
  </si>
  <si>
    <t>Default emission factor of any other fuel</t>
    <phoneticPr fontId="11"/>
  </si>
  <si>
    <r>
      <t>tCO</t>
    </r>
    <r>
      <rPr>
        <vertAlign val="subscript"/>
        <sz val="11"/>
        <rFont val="Arial"/>
        <family val="2"/>
      </rPr>
      <t>2</t>
    </r>
    <r>
      <rPr>
        <sz val="11"/>
        <rFont val="Arial"/>
        <family val="2"/>
      </rPr>
      <t>/p</t>
    </r>
  </si>
  <si>
    <r>
      <t>NCV</t>
    </r>
    <r>
      <rPr>
        <vertAlign val="subscript"/>
        <sz val="11"/>
        <rFont val="Arial"/>
        <family val="2"/>
      </rPr>
      <t>gas</t>
    </r>
  </si>
  <si>
    <r>
      <t>NCV</t>
    </r>
    <r>
      <rPr>
        <vertAlign val="subscript"/>
        <sz val="11"/>
        <rFont val="Arial"/>
        <family val="2"/>
      </rPr>
      <t>diesel</t>
    </r>
  </si>
  <si>
    <r>
      <t>NCV</t>
    </r>
    <r>
      <rPr>
        <vertAlign val="subscript"/>
        <sz val="11"/>
        <rFont val="Arial"/>
        <family val="2"/>
      </rPr>
      <t>HFO</t>
    </r>
  </si>
  <si>
    <r>
      <t>NCV</t>
    </r>
    <r>
      <rPr>
        <vertAlign val="subscript"/>
        <sz val="11"/>
        <rFont val="Arial"/>
        <family val="2"/>
      </rPr>
      <t>i</t>
    </r>
  </si>
  <si>
    <r>
      <t>EF</t>
    </r>
    <r>
      <rPr>
        <vertAlign val="subscript"/>
        <sz val="11"/>
        <rFont val="Arial"/>
        <family val="2"/>
      </rPr>
      <t>gas</t>
    </r>
  </si>
  <si>
    <r>
      <t>EF</t>
    </r>
    <r>
      <rPr>
        <vertAlign val="subscript"/>
        <sz val="11"/>
        <rFont val="Arial"/>
        <family val="2"/>
      </rPr>
      <t>diesel</t>
    </r>
  </si>
  <si>
    <r>
      <t>EF</t>
    </r>
    <r>
      <rPr>
        <vertAlign val="subscript"/>
        <sz val="11"/>
        <rFont val="Arial"/>
        <family val="2"/>
      </rPr>
      <t>HFO</t>
    </r>
  </si>
  <si>
    <r>
      <t>EF</t>
    </r>
    <r>
      <rPr>
        <vertAlign val="subscript"/>
        <sz val="11"/>
        <rFont val="Arial"/>
        <family val="2"/>
      </rPr>
      <t>i</t>
    </r>
  </si>
  <si>
    <r>
      <t>EF</t>
    </r>
    <r>
      <rPr>
        <vertAlign val="subscript"/>
        <sz val="11"/>
        <rFont val="Arial"/>
        <family val="2"/>
      </rPr>
      <t>HCUD,p</t>
    </r>
    <phoneticPr fontId="14"/>
  </si>
  <si>
    <r>
      <t>Weighted average CO</t>
    </r>
    <r>
      <rPr>
        <vertAlign val="subscript"/>
        <sz val="11"/>
        <rFont val="Arial"/>
        <family val="2"/>
      </rPr>
      <t>2</t>
    </r>
    <r>
      <rPr>
        <sz val="11"/>
        <rFont val="Arial"/>
        <family val="2"/>
      </rPr>
      <t xml:space="preserve"> emission factor of fossil fuel consumed in HPU during the period </t>
    </r>
    <r>
      <rPr>
        <i/>
        <sz val="11"/>
        <rFont val="Arial"/>
        <family val="2"/>
      </rPr>
      <t>p</t>
    </r>
    <r>
      <rPr>
        <sz val="11"/>
        <rFont val="Arial"/>
        <family val="2"/>
      </rPr>
      <t>.</t>
    </r>
    <phoneticPr fontId="11"/>
  </si>
  <si>
    <r>
      <t>EF</t>
    </r>
    <r>
      <rPr>
        <vertAlign val="subscript"/>
        <sz val="11"/>
        <rFont val="Arial"/>
        <family val="2"/>
      </rPr>
      <t>HPU,p</t>
    </r>
    <phoneticPr fontId="14"/>
  </si>
  <si>
    <r>
      <t xml:space="preserve">Reference emissions during the period </t>
    </r>
    <r>
      <rPr>
        <i/>
        <sz val="11"/>
        <rFont val="Arial"/>
        <family val="2"/>
      </rPr>
      <t>p</t>
    </r>
    <phoneticPr fontId="11"/>
  </si>
  <si>
    <r>
      <t>RE</t>
    </r>
    <r>
      <rPr>
        <vertAlign val="subscript"/>
        <sz val="11"/>
        <rFont val="Arial"/>
        <family val="2"/>
      </rPr>
      <t>p</t>
    </r>
  </si>
  <si>
    <r>
      <t>RE</t>
    </r>
    <r>
      <rPr>
        <vertAlign val="subscript"/>
        <sz val="11"/>
        <rFont val="Arial"/>
        <family val="2"/>
      </rPr>
      <t>HCU1,p</t>
    </r>
  </si>
  <si>
    <r>
      <t xml:space="preserve">Reference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 xml:space="preserve">. </t>
    </r>
    <phoneticPr fontId="11"/>
  </si>
  <si>
    <r>
      <t>RE</t>
    </r>
    <r>
      <rPr>
        <vertAlign val="subscript"/>
        <sz val="11"/>
        <rFont val="Arial"/>
        <family val="2"/>
      </rPr>
      <t>HCU2,p</t>
    </r>
  </si>
  <si>
    <r>
      <t xml:space="preserve">Reference emissions to calculate emission reductions in HPU as a result of reduction in hydrogen demand in HCU during the period </t>
    </r>
    <r>
      <rPr>
        <i/>
        <sz val="11"/>
        <rFont val="Arial"/>
        <family val="2"/>
      </rPr>
      <t>p</t>
    </r>
    <r>
      <rPr>
        <sz val="11"/>
        <rFont val="Arial"/>
        <family val="2"/>
      </rPr>
      <t>.</t>
    </r>
    <phoneticPr fontId="11"/>
  </si>
  <si>
    <r>
      <t>RE</t>
    </r>
    <r>
      <rPr>
        <vertAlign val="subscript"/>
        <sz val="11"/>
        <rFont val="Arial"/>
        <family val="2"/>
      </rPr>
      <t>HPU1,p</t>
    </r>
  </si>
  <si>
    <r>
      <t xml:space="preserve">Reference emissions to calculate emission reductions in HPU as a result of improved efficiency of hydrogen production during the period </t>
    </r>
    <r>
      <rPr>
        <i/>
        <sz val="11"/>
        <rFont val="Arial"/>
        <family val="2"/>
      </rPr>
      <t>p</t>
    </r>
    <r>
      <rPr>
        <sz val="11"/>
        <rFont val="Arial"/>
        <family val="2"/>
      </rPr>
      <t>.</t>
    </r>
    <phoneticPr fontId="11"/>
  </si>
  <si>
    <r>
      <t>RE</t>
    </r>
    <r>
      <rPr>
        <vertAlign val="subscript"/>
        <sz val="11"/>
        <rFont val="Arial"/>
        <family val="2"/>
      </rPr>
      <t>HPU2,p</t>
    </r>
  </si>
  <si>
    <r>
      <t xml:space="preserve">Project emissions during the period </t>
    </r>
    <r>
      <rPr>
        <i/>
        <sz val="11"/>
        <rFont val="Arial"/>
        <family val="2"/>
      </rPr>
      <t>p</t>
    </r>
    <phoneticPr fontId="11"/>
  </si>
  <si>
    <r>
      <t>PE</t>
    </r>
    <r>
      <rPr>
        <vertAlign val="subscript"/>
        <sz val="11"/>
        <rFont val="Arial"/>
        <family val="2"/>
      </rPr>
      <t>p</t>
    </r>
  </si>
  <si>
    <r>
      <t xml:space="preserve">Project emissions to calculate emission reductions in HCU as a result of reduction in fuel consumption due to increased column temperature during the period </t>
    </r>
    <r>
      <rPr>
        <i/>
        <sz val="11"/>
        <rFont val="Arial"/>
        <family val="2"/>
      </rPr>
      <t>p</t>
    </r>
    <r>
      <rPr>
        <sz val="11"/>
        <rFont val="Arial"/>
        <family val="2"/>
      </rPr>
      <t>.</t>
    </r>
    <phoneticPr fontId="11"/>
  </si>
  <si>
    <r>
      <t>PE</t>
    </r>
    <r>
      <rPr>
        <vertAlign val="subscript"/>
        <sz val="11"/>
        <rFont val="Arial"/>
        <family val="2"/>
      </rPr>
      <t>HCU1,p</t>
    </r>
  </si>
  <si>
    <r>
      <t xml:space="preserve">Project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t>
    </r>
    <phoneticPr fontId="11"/>
  </si>
  <si>
    <r>
      <t>PE</t>
    </r>
    <r>
      <rPr>
        <vertAlign val="subscript"/>
        <sz val="11"/>
        <rFont val="Arial"/>
        <family val="2"/>
      </rPr>
      <t>HCU2,p</t>
    </r>
  </si>
  <si>
    <r>
      <t xml:space="preserve">Project emissions to calculate emission reductions in HPU as a result of reduction in hydrogen demand in HCU during the period </t>
    </r>
    <r>
      <rPr>
        <i/>
        <sz val="11"/>
        <rFont val="Arial"/>
        <family val="2"/>
      </rPr>
      <t>p</t>
    </r>
    <r>
      <rPr>
        <sz val="11"/>
        <rFont val="Arial"/>
        <family val="2"/>
      </rPr>
      <t xml:space="preserve">. </t>
    </r>
    <phoneticPr fontId="11"/>
  </si>
  <si>
    <r>
      <t>PE</t>
    </r>
    <r>
      <rPr>
        <vertAlign val="subscript"/>
        <sz val="11"/>
        <rFont val="Arial"/>
        <family val="2"/>
      </rPr>
      <t>HPU1,p</t>
    </r>
  </si>
  <si>
    <r>
      <t xml:space="preserve">Project emissions to calculate emission reductions in HPU as a result of improved efficiency of hydrogen production during the period </t>
    </r>
    <r>
      <rPr>
        <i/>
        <sz val="11"/>
        <rFont val="Arial"/>
        <family val="2"/>
      </rPr>
      <t>p</t>
    </r>
    <r>
      <rPr>
        <sz val="11"/>
        <rFont val="Arial"/>
        <family val="2"/>
      </rPr>
      <t>.</t>
    </r>
    <phoneticPr fontId="11"/>
  </si>
  <si>
    <r>
      <t>PE</t>
    </r>
    <r>
      <rPr>
        <vertAlign val="subscript"/>
        <sz val="11"/>
        <rFont val="Arial"/>
        <family val="2"/>
      </rPr>
      <t>HPU2,p</t>
    </r>
  </si>
  <si>
    <r>
      <t xml:space="preserve">Table 1: Parameters to be monitored </t>
    </r>
    <r>
      <rPr>
        <b/>
        <i/>
        <sz val="11"/>
        <color indexed="8"/>
        <rFont val="Arial"/>
        <family val="2"/>
      </rPr>
      <t>ex post</t>
    </r>
  </si>
  <si>
    <r>
      <t>FI</t>
    </r>
    <r>
      <rPr>
        <i/>
        <vertAlign val="subscript"/>
        <sz val="11"/>
        <rFont val="Arial"/>
        <family val="2"/>
      </rPr>
      <t>HCUR,p</t>
    </r>
  </si>
  <si>
    <r>
      <t xml:space="preserve">Feed input to HCU reactor during the period </t>
    </r>
    <r>
      <rPr>
        <i/>
        <sz val="11"/>
        <rFont val="Arial"/>
        <family val="2"/>
      </rPr>
      <t>p</t>
    </r>
    <r>
      <rPr>
        <sz val="11"/>
        <rFont val="Arial"/>
        <family val="2"/>
      </rPr>
      <t>.</t>
    </r>
    <phoneticPr fontId="11"/>
  </si>
  <si>
    <r>
      <t>FC</t>
    </r>
    <r>
      <rPr>
        <i/>
        <vertAlign val="subscript"/>
        <sz val="11"/>
        <rFont val="Arial"/>
        <family val="2"/>
      </rPr>
      <t>HCUR,gas,p</t>
    </r>
  </si>
  <si>
    <r>
      <t xml:space="preserve">Consumption of natural gas during the period </t>
    </r>
    <r>
      <rPr>
        <i/>
        <sz val="11"/>
        <rFont val="Arial"/>
        <family val="2"/>
      </rPr>
      <t>p</t>
    </r>
    <r>
      <rPr>
        <sz val="11"/>
        <rFont val="Arial"/>
        <family val="2"/>
      </rPr>
      <t xml:space="preserve"> in HCU reactor heater.</t>
    </r>
    <phoneticPr fontId="11"/>
  </si>
  <si>
    <r>
      <t>FC</t>
    </r>
    <r>
      <rPr>
        <i/>
        <vertAlign val="subscript"/>
        <sz val="11"/>
        <rFont val="Arial"/>
        <family val="2"/>
      </rPr>
      <t>HCUR,diesel,p</t>
    </r>
  </si>
  <si>
    <r>
      <t xml:space="preserve">Consumption of diesel oil  during the period </t>
    </r>
    <r>
      <rPr>
        <i/>
        <sz val="11"/>
        <rFont val="Arial"/>
        <family val="2"/>
      </rPr>
      <t>p</t>
    </r>
    <r>
      <rPr>
        <sz val="11"/>
        <rFont val="Arial"/>
        <family val="2"/>
      </rPr>
      <t xml:space="preserve"> in HCU reactor heater.</t>
    </r>
    <phoneticPr fontId="11"/>
  </si>
  <si>
    <r>
      <t>FC</t>
    </r>
    <r>
      <rPr>
        <i/>
        <vertAlign val="subscript"/>
        <sz val="11"/>
        <rFont val="Arial"/>
        <family val="2"/>
      </rPr>
      <t>HCUR,HFO,p</t>
    </r>
  </si>
  <si>
    <r>
      <t xml:space="preserve">Consumption of HFO during the period </t>
    </r>
    <r>
      <rPr>
        <i/>
        <sz val="11"/>
        <rFont val="Arial"/>
        <family val="2"/>
      </rPr>
      <t>p</t>
    </r>
    <r>
      <rPr>
        <sz val="11"/>
        <rFont val="Arial"/>
        <family val="2"/>
      </rPr>
      <t xml:space="preserve"> in HCU reactor heater.</t>
    </r>
    <phoneticPr fontId="11"/>
  </si>
  <si>
    <r>
      <t>FC</t>
    </r>
    <r>
      <rPr>
        <i/>
        <vertAlign val="subscript"/>
        <sz val="11"/>
        <rFont val="Arial"/>
        <family val="2"/>
      </rPr>
      <t>HCUR,i,p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</si>
  <si>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reactor heater.</t>
    </r>
    <phoneticPr fontId="11"/>
  </si>
  <si>
    <r>
      <t>FI</t>
    </r>
    <r>
      <rPr>
        <i/>
        <vertAlign val="subscript"/>
        <sz val="11"/>
        <rFont val="Arial"/>
        <family val="2"/>
      </rPr>
      <t>HCUD,p</t>
    </r>
  </si>
  <si>
    <r>
      <t xml:space="preserve">Feed input to HCU debutanizer during the period </t>
    </r>
    <r>
      <rPr>
        <i/>
        <sz val="11"/>
        <rFont val="Arial"/>
        <family val="2"/>
      </rPr>
      <t>p</t>
    </r>
    <r>
      <rPr>
        <sz val="11"/>
        <rFont val="Arial"/>
        <family val="2"/>
      </rPr>
      <t>.</t>
    </r>
    <phoneticPr fontId="11"/>
  </si>
  <si>
    <r>
      <t>FC</t>
    </r>
    <r>
      <rPr>
        <i/>
        <vertAlign val="subscript"/>
        <sz val="11"/>
        <rFont val="Arial"/>
        <family val="2"/>
      </rPr>
      <t>HCUD,gas,p</t>
    </r>
  </si>
  <si>
    <r>
      <t xml:space="preserve">Consumption of natural gas during the period </t>
    </r>
    <r>
      <rPr>
        <i/>
        <sz val="11"/>
        <rFont val="Arial"/>
        <family val="2"/>
      </rPr>
      <t>p</t>
    </r>
    <r>
      <rPr>
        <sz val="11"/>
        <rFont val="Arial"/>
        <family val="2"/>
      </rPr>
      <t xml:space="preserve"> in HCU debutanizer reboiler.</t>
    </r>
    <phoneticPr fontId="11"/>
  </si>
  <si>
    <r>
      <t xml:space="preserve">Consumption of diesel oil during the period </t>
    </r>
    <r>
      <rPr>
        <i/>
        <sz val="11"/>
        <rFont val="Arial"/>
        <family val="2"/>
      </rPr>
      <t>p</t>
    </r>
    <r>
      <rPr>
        <sz val="11"/>
        <rFont val="Arial"/>
        <family val="2"/>
      </rPr>
      <t xml:space="preserve"> in HCU debutanizer reboiler.</t>
    </r>
    <phoneticPr fontId="11"/>
  </si>
  <si>
    <r>
      <t xml:space="preserve">Consumption of HFO during the period </t>
    </r>
    <r>
      <rPr>
        <i/>
        <sz val="11"/>
        <rFont val="Arial"/>
        <family val="2"/>
      </rPr>
      <t>p</t>
    </r>
    <r>
      <rPr>
        <sz val="11"/>
        <rFont val="Arial"/>
        <family val="2"/>
      </rPr>
      <t xml:space="preserve"> in HCU debutanizer reboiler.</t>
    </r>
    <phoneticPr fontId="11"/>
  </si>
  <si>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debutanizer reboiler.</t>
    </r>
    <phoneticPr fontId="11"/>
  </si>
  <si>
    <r>
      <t>FC</t>
    </r>
    <r>
      <rPr>
        <i/>
        <vertAlign val="subscript"/>
        <sz val="11"/>
        <rFont val="Arial"/>
        <family val="2"/>
      </rPr>
      <t>HPU,gas,p</t>
    </r>
  </si>
  <si>
    <r>
      <t xml:space="preserve">Consumption of natural gas during the period </t>
    </r>
    <r>
      <rPr>
        <i/>
        <sz val="11"/>
        <rFont val="Arial"/>
        <family val="2"/>
      </rPr>
      <t>p</t>
    </r>
    <r>
      <rPr>
        <sz val="11"/>
        <rFont val="Arial"/>
        <family val="2"/>
      </rPr>
      <t xml:space="preserve"> in HPU.</t>
    </r>
    <phoneticPr fontId="11"/>
  </si>
  <si>
    <r>
      <t>FC</t>
    </r>
    <r>
      <rPr>
        <i/>
        <vertAlign val="subscript"/>
        <sz val="11"/>
        <rFont val="Arial"/>
        <family val="2"/>
      </rPr>
      <t>HPU,diesel,p</t>
    </r>
  </si>
  <si>
    <r>
      <t xml:space="preserve">Consumption of diesel oil during the period </t>
    </r>
    <r>
      <rPr>
        <i/>
        <sz val="11"/>
        <rFont val="Arial"/>
        <family val="2"/>
      </rPr>
      <t>p</t>
    </r>
    <r>
      <rPr>
        <sz val="11"/>
        <rFont val="Arial"/>
        <family val="2"/>
      </rPr>
      <t xml:space="preserve"> in HPU.</t>
    </r>
    <phoneticPr fontId="11"/>
  </si>
  <si>
    <r>
      <t>FC</t>
    </r>
    <r>
      <rPr>
        <i/>
        <vertAlign val="subscript"/>
        <sz val="11"/>
        <rFont val="Arial"/>
        <family val="2"/>
      </rPr>
      <t>HPU,HFO,p</t>
    </r>
  </si>
  <si>
    <r>
      <t xml:space="preserve">Consumption of HFO during the period </t>
    </r>
    <r>
      <rPr>
        <i/>
        <sz val="11"/>
        <rFont val="Arial"/>
        <family val="2"/>
      </rPr>
      <t>p</t>
    </r>
    <r>
      <rPr>
        <sz val="11"/>
        <rFont val="Arial"/>
        <family val="2"/>
      </rPr>
      <t xml:space="preserve"> in HPU.</t>
    </r>
    <phoneticPr fontId="11"/>
  </si>
  <si>
    <r>
      <t>FC</t>
    </r>
    <r>
      <rPr>
        <i/>
        <vertAlign val="subscript"/>
        <sz val="11"/>
        <rFont val="Arial"/>
        <family val="2"/>
      </rPr>
      <t>HPU,i,p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</si>
  <si>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HPU.</t>
    </r>
    <phoneticPr fontId="11"/>
  </si>
  <si>
    <r>
      <t>HP</t>
    </r>
    <r>
      <rPr>
        <i/>
        <vertAlign val="subscript"/>
        <sz val="11"/>
        <rFont val="Arial"/>
        <family val="2"/>
      </rPr>
      <t>HPU,p</t>
    </r>
  </si>
  <si>
    <r>
      <t xml:space="preserve">Hydrogen production during the period </t>
    </r>
    <r>
      <rPr>
        <i/>
        <sz val="11"/>
        <rFont val="Arial"/>
        <family val="2"/>
      </rPr>
      <t>p</t>
    </r>
    <r>
      <rPr>
        <sz val="11"/>
        <rFont val="Arial"/>
        <family val="2"/>
      </rPr>
      <t xml:space="preserve"> in HPU.</t>
    </r>
    <phoneticPr fontId="11"/>
  </si>
  <si>
    <r>
      <t>HC</t>
    </r>
    <r>
      <rPr>
        <i/>
        <vertAlign val="subscript"/>
        <sz val="11"/>
        <rFont val="Arial"/>
        <family val="2"/>
      </rPr>
      <t>HCU,p</t>
    </r>
  </si>
  <si>
    <r>
      <t xml:space="preserve">Hydrogen consumption in HCU during the period </t>
    </r>
    <r>
      <rPr>
        <i/>
        <sz val="11"/>
        <rFont val="Arial"/>
        <family val="2"/>
      </rPr>
      <t>p</t>
    </r>
    <r>
      <rPr>
        <sz val="11"/>
        <rFont val="Arial"/>
        <family val="2"/>
      </rPr>
      <t>.</t>
    </r>
    <phoneticPr fontId="11"/>
  </si>
  <si>
    <r>
      <t xml:space="preserve">Table 2: Project-specific parameters to be fixed </t>
    </r>
    <r>
      <rPr>
        <b/>
        <i/>
        <sz val="11"/>
        <color indexed="8"/>
        <rFont val="Arial"/>
        <family val="2"/>
      </rPr>
      <t>ex ante</t>
    </r>
  </si>
  <si>
    <t>Constant (specific emission factor) obtained by the regression analysis as per step A1-A2.</t>
    <phoneticPr fontId="11"/>
  </si>
  <si>
    <r>
      <t>Constant (</t>
    </r>
    <r>
      <rPr>
        <i/>
        <sz val="11"/>
        <rFont val="Arial"/>
        <family val="2"/>
      </rPr>
      <t>y</t>
    </r>
    <r>
      <rPr>
        <sz val="11"/>
        <rFont val="Arial"/>
        <family val="2"/>
      </rPr>
      <t>-intercept) obtained by the regression analysis as per step A1-A2.</t>
    </r>
    <phoneticPr fontId="11"/>
  </si>
  <si>
    <t>Constant (specific emission factor) obtained by the regression analysis as per step B1-B2.</t>
    <phoneticPr fontId="11"/>
  </si>
  <si>
    <r>
      <t>Constant (</t>
    </r>
    <r>
      <rPr>
        <i/>
        <sz val="11"/>
        <rFont val="Arial"/>
        <family val="2"/>
      </rPr>
      <t>y</t>
    </r>
    <r>
      <rPr>
        <sz val="11"/>
        <rFont val="Arial"/>
        <family val="2"/>
      </rPr>
      <t>-intercept) obtained by the regression analysis as per step B1-B2.</t>
    </r>
    <phoneticPr fontId="11"/>
  </si>
  <si>
    <t>Constant (specific energy consumption per hydrogen production) obtained by the regression analysis as per step C1-C2.</t>
    <phoneticPr fontId="11"/>
  </si>
  <si>
    <r>
      <t>Constant (</t>
    </r>
    <r>
      <rPr>
        <i/>
        <sz val="11"/>
        <rFont val="Arial"/>
        <family val="2"/>
      </rPr>
      <t>y-</t>
    </r>
    <r>
      <rPr>
        <sz val="11"/>
        <rFont val="Arial"/>
        <family val="2"/>
      </rPr>
      <t>intercept) obtained by the regression analysis as per step C1-C2.</t>
    </r>
    <phoneticPr fontId="11"/>
  </si>
  <si>
    <t>Constant (specific hydrogen consumption per fresh feed input) obtained by the regression analysis as per step C1-C3.</t>
    <phoneticPr fontId="11"/>
  </si>
  <si>
    <r>
      <t>Nm</t>
    </r>
    <r>
      <rPr>
        <vertAlign val="superscript"/>
        <sz val="11"/>
        <rFont val="Arial"/>
        <family val="2"/>
      </rPr>
      <t>3</t>
    </r>
    <r>
      <rPr>
        <sz val="11"/>
        <rFont val="Arial"/>
        <family val="2"/>
      </rPr>
      <t>/mass or volume unit</t>
    </r>
  </si>
  <si>
    <r>
      <t>Constant (</t>
    </r>
    <r>
      <rPr>
        <i/>
        <sz val="11"/>
        <rFont val="Arial"/>
        <family val="2"/>
      </rPr>
      <t>y</t>
    </r>
    <r>
      <rPr>
        <sz val="11"/>
        <rFont val="Arial"/>
        <family val="2"/>
      </rPr>
      <t>-intercept) obtained by the regression analysis as per step C1-C3.</t>
    </r>
    <phoneticPr fontId="11"/>
  </si>
  <si>
    <r>
      <t>t-CO</t>
    </r>
    <r>
      <rPr>
        <vertAlign val="subscript"/>
        <sz val="11"/>
        <rFont val="Arial"/>
        <family val="2"/>
      </rPr>
      <t>2</t>
    </r>
    <r>
      <rPr>
        <sz val="11"/>
        <rFont val="Arial"/>
        <family val="2"/>
      </rPr>
      <t>/GJ</t>
    </r>
  </si>
  <si>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</si>
  <si>
    <r>
      <t>CO</t>
    </r>
    <r>
      <rPr>
        <b/>
        <vertAlign val="subscript"/>
        <sz val="11"/>
        <color indexed="9"/>
        <rFont val="Arial"/>
        <family val="2"/>
      </rPr>
      <t>2</t>
    </r>
    <r>
      <rPr>
        <b/>
        <sz val="11"/>
        <color indexed="9"/>
        <rFont val="Arial"/>
        <family val="2"/>
      </rPr>
      <t xml:space="preserve"> emission reductions</t>
    </r>
  </si>
  <si>
    <r>
      <t>tCO</t>
    </r>
    <r>
      <rPr>
        <vertAlign val="subscript"/>
        <sz val="11"/>
        <color indexed="8"/>
        <rFont val="Arial"/>
        <family val="2"/>
      </rPr>
      <t>2</t>
    </r>
    <r>
      <rPr>
        <sz val="11"/>
        <color indexed="8"/>
        <rFont val="Arial"/>
        <family val="2"/>
      </rPr>
      <t>/p</t>
    </r>
    <phoneticPr fontId="11"/>
  </si>
  <si>
    <t>Monitoring Plan Sheet (Input Sheet) [Attachment to Project Design Document]</t>
    <phoneticPr fontId="11"/>
  </si>
  <si>
    <r>
      <t xml:space="preserve">Emission reductions during the period </t>
    </r>
    <r>
      <rPr>
        <i/>
        <sz val="11"/>
        <rFont val="Arial"/>
        <family val="2"/>
      </rPr>
      <t>p</t>
    </r>
    <phoneticPr fontId="11"/>
  </si>
  <si>
    <r>
      <t>ER</t>
    </r>
    <r>
      <rPr>
        <vertAlign val="subscript"/>
        <sz val="11"/>
        <rFont val="Arial"/>
        <family val="2"/>
      </rPr>
      <t>p</t>
    </r>
    <phoneticPr fontId="11"/>
  </si>
  <si>
    <r>
      <t>tCO</t>
    </r>
    <r>
      <rPr>
        <vertAlign val="subscript"/>
        <sz val="11"/>
        <rFont val="Arial"/>
        <family val="2"/>
      </rPr>
      <t>2</t>
    </r>
    <r>
      <rPr>
        <sz val="11"/>
        <rFont val="Arial"/>
        <family val="2"/>
      </rPr>
      <t>/GJ</t>
    </r>
  </si>
  <si>
    <r>
      <t>Weighted average CO</t>
    </r>
    <r>
      <rPr>
        <vertAlign val="subscript"/>
        <sz val="11"/>
        <rFont val="Arial"/>
        <family val="2"/>
      </rPr>
      <t>2</t>
    </r>
    <r>
      <rPr>
        <sz val="11"/>
        <rFont val="Arial"/>
        <family val="2"/>
      </rPr>
      <t xml:space="preserve"> emission factor of fossil fuel consumed in HCU reactor heater during the period </t>
    </r>
    <r>
      <rPr>
        <i/>
        <sz val="11"/>
        <rFont val="Arial"/>
        <family val="2"/>
      </rPr>
      <t>p</t>
    </r>
    <r>
      <rPr>
        <sz val="11"/>
        <rFont val="Arial"/>
        <family val="2"/>
      </rPr>
      <t>.</t>
    </r>
    <phoneticPr fontId="11"/>
  </si>
  <si>
    <r>
      <t>tCO</t>
    </r>
    <r>
      <rPr>
        <vertAlign val="subscript"/>
        <sz val="11"/>
        <rFont val="Arial"/>
        <family val="2"/>
      </rPr>
      <t>2</t>
    </r>
    <r>
      <rPr>
        <sz val="11"/>
        <rFont val="Arial"/>
        <family val="2"/>
      </rPr>
      <t>/GJ</t>
    </r>
    <phoneticPr fontId="14"/>
  </si>
  <si>
    <r>
      <t>EF</t>
    </r>
    <r>
      <rPr>
        <vertAlign val="subscript"/>
        <sz val="11"/>
        <rFont val="Arial"/>
        <family val="2"/>
      </rPr>
      <t>HCUR,p</t>
    </r>
    <phoneticPr fontId="14"/>
  </si>
  <si>
    <r>
      <t>Weighted average CO</t>
    </r>
    <r>
      <rPr>
        <vertAlign val="subscript"/>
        <sz val="11"/>
        <rFont val="Arial"/>
        <family val="2"/>
      </rPr>
      <t>2</t>
    </r>
    <r>
      <rPr>
        <sz val="11"/>
        <rFont val="Arial"/>
        <family val="2"/>
      </rPr>
      <t xml:space="preserve"> emission factor of fossil fuel consumed in HCU debutanizer reboiler during the period </t>
    </r>
    <r>
      <rPr>
        <i/>
        <sz val="11"/>
        <rFont val="Arial"/>
        <family val="2"/>
      </rPr>
      <t>p</t>
    </r>
    <r>
      <rPr>
        <sz val="11"/>
        <rFont val="Arial"/>
        <family val="2"/>
      </rPr>
      <t>.</t>
    </r>
    <phoneticPr fontId="11"/>
  </si>
  <si>
    <r>
      <t>t-CO</t>
    </r>
    <r>
      <rPr>
        <vertAlign val="subscript"/>
        <sz val="11"/>
        <color indexed="8"/>
        <rFont val="Arial"/>
        <family val="2"/>
      </rPr>
      <t>2</t>
    </r>
    <r>
      <rPr>
        <sz val="11"/>
        <color indexed="8"/>
        <rFont val="Arial"/>
        <family val="2"/>
      </rPr>
      <t>/GJ</t>
    </r>
  </si>
  <si>
    <t>Monitoring Plan Sheet (Calculation Process Sheet) [Attachment to Project Design Document]</t>
    <phoneticPr fontId="11"/>
  </si>
  <si>
    <t xml:space="preserve">Net calorific value of natural gas </t>
    <phoneticPr fontId="11"/>
  </si>
  <si>
    <t xml:space="preserve">Net calorific value of diesel oil </t>
    <phoneticPr fontId="11"/>
  </si>
  <si>
    <t xml:space="preserve">Net calorific value of residual oil </t>
    <phoneticPr fontId="11"/>
  </si>
  <si>
    <t xml:space="preserve">Net calorific value of any other fuel </t>
    <phoneticPr fontId="11"/>
  </si>
  <si>
    <t xml:space="preserve">Emission factor of natural gas </t>
    <phoneticPr fontId="11"/>
  </si>
  <si>
    <t xml:space="preserve">Emission factor of diesel oil </t>
    <phoneticPr fontId="11"/>
  </si>
  <si>
    <t xml:space="preserve">Emission factor of residual oil </t>
    <phoneticPr fontId="11"/>
  </si>
  <si>
    <t xml:space="preserve">Emission factor of any other fuel </t>
    <phoneticPr fontId="11"/>
  </si>
  <si>
    <t>N/A</t>
    <phoneticPr fontId="11"/>
  </si>
  <si>
    <t>N/A</t>
    <phoneticPr fontId="11"/>
  </si>
  <si>
    <t>Monitoring Structure Sheet [Attachment to Project Design Document]</t>
    <phoneticPr fontId="11"/>
  </si>
  <si>
    <t>Responsible personnel</t>
  </si>
  <si>
    <t>Role</t>
    <phoneticPr fontId="11"/>
  </si>
  <si>
    <t>Monitoring Report Sheet (Input Sheet) [For Verification]</t>
  </si>
  <si>
    <t>Monitoring Report Sheet (Calculation Process Sheet) [For Verification]</t>
    <phoneticPr fontId="11"/>
  </si>
  <si>
    <r>
      <t xml:space="preserve">Table 1: Parameters monitored </t>
    </r>
    <r>
      <rPr>
        <b/>
        <i/>
        <sz val="11"/>
        <color indexed="8"/>
        <rFont val="Arial"/>
        <family val="2"/>
      </rPr>
      <t>ex post</t>
    </r>
    <phoneticPr fontId="23"/>
  </si>
  <si>
    <r>
      <t xml:space="preserve">Table 2: Project-specific parameters fixed </t>
    </r>
    <r>
      <rPr>
        <b/>
        <i/>
        <sz val="11"/>
        <color indexed="8"/>
        <rFont val="Arial"/>
        <family val="2"/>
      </rPr>
      <t>ex ante</t>
    </r>
    <phoneticPr fontId="2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</si>
  <si>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3"/>
  </si>
  <si>
    <t>(b)</t>
    <phoneticPr fontId="23"/>
  </si>
  <si>
    <t>(c)</t>
    <phoneticPr fontId="23"/>
  </si>
  <si>
    <t>(d)</t>
    <phoneticPr fontId="23"/>
  </si>
  <si>
    <t>(e)</t>
    <phoneticPr fontId="23"/>
  </si>
  <si>
    <t>(f)</t>
    <phoneticPr fontId="23"/>
  </si>
  <si>
    <t>(g)</t>
    <phoneticPr fontId="23"/>
  </si>
  <si>
    <t>(h)</t>
    <phoneticPr fontId="23"/>
  </si>
  <si>
    <t>(i)</t>
    <phoneticPr fontId="23"/>
  </si>
  <si>
    <t>(j)</t>
    <phoneticPr fontId="23"/>
  </si>
  <si>
    <t>(k)</t>
    <phoneticPr fontId="23"/>
  </si>
  <si>
    <t>Monitoring Period</t>
    <phoneticPr fontId="14"/>
  </si>
  <si>
    <t>Monitored Values</t>
    <phoneticPr fontId="23"/>
  </si>
  <si>
    <r>
      <t xml:space="preserve">Reference emissions to calculate emission reductions in HCU as a result of reduction in fuel consumption due to increased column temperature during the period </t>
    </r>
    <r>
      <rPr>
        <i/>
        <sz val="11"/>
        <rFont val="Arial"/>
        <family val="2"/>
      </rPr>
      <t>p</t>
    </r>
    <r>
      <rPr>
        <sz val="11"/>
        <rFont val="Arial"/>
        <family val="2"/>
      </rPr>
      <t xml:space="preserve">. </t>
    </r>
    <phoneticPr fontId="11"/>
  </si>
  <si>
    <t>Monitoring period</t>
    <phoneticPr fontId="23"/>
  </si>
  <si>
    <t>Monitoring Spreadsheet: JCM_ID_AM006_ver02.0</t>
    <phoneticPr fontId="11"/>
  </si>
  <si>
    <t>Based on public data which is measured by entities other than the project participants (Data used: publicly recognized data such as statistical data and specifications)</t>
    <phoneticPr fontId="11"/>
  </si>
  <si>
    <t>Based on the amount of transaction which is measured directly using measuring equipments (Data used: commercial evidence such as invoices)</t>
    <phoneticPr fontId="11"/>
  </si>
  <si>
    <t>Based on the actual measurement using measuring equipments (Data used: measured values)</t>
    <phoneticPr fontId="11"/>
  </si>
  <si>
    <t>m3</t>
    <phoneticPr fontId="11"/>
  </si>
  <si>
    <t>Measured by flow meters. 
The project plans calibration of the flow meters at the time of turn-around.</t>
    <phoneticPr fontId="11"/>
  </si>
  <si>
    <t>every minute; aggregated for the period p</t>
    <phoneticPr fontId="11"/>
  </si>
  <si>
    <t>ton</t>
    <phoneticPr fontId="11"/>
  </si>
  <si>
    <t>Not relevant to the project</t>
  </si>
  <si>
    <t>Not relevant to the project</t>
    <phoneticPr fontId="11"/>
  </si>
  <si>
    <t>Not relevant to function A of the project</t>
    <phoneticPr fontId="11"/>
  </si>
  <si>
    <t>Lower value of IPCC default values provided in the table 1.2 of Ch.1 Vol.2 of 2006 IPCC Guidelines on National GHG Inventories.</t>
    <phoneticPr fontId="11"/>
  </si>
  <si>
    <t>not relevant to the project</t>
  </si>
  <si>
    <t>not relevant to the project</t>
    <phoneticPr fontId="11"/>
  </si>
  <si>
    <t>Lower value of IPCC default values provided in the table 1.4 of Ch.1 Vol.2 of 2006 IPCC Guidelines on National GHG Inventories.</t>
    <phoneticPr fontId="11"/>
  </si>
  <si>
    <t>Not relevant to function A of the project</t>
    <phoneticPr fontId="11"/>
  </si>
  <si>
    <t>Not relevant to function A of the project</t>
    <phoneticPr fontId="11"/>
  </si>
  <si>
    <t>GJ/t</t>
    <phoneticPr fontId="11"/>
  </si>
  <si>
    <r>
      <t>m</t>
    </r>
    <r>
      <rPr>
        <vertAlign val="superscript"/>
        <sz val="11"/>
        <rFont val="Arial"/>
        <family val="2"/>
      </rPr>
      <t>3</t>
    </r>
    <phoneticPr fontId="11"/>
  </si>
  <si>
    <r>
      <t>To be updated by</t>
    </r>
    <r>
      <rPr>
        <sz val="11"/>
        <rFont val="ＭＳ Ｐゴシック"/>
        <family val="3"/>
        <charset val="128"/>
      </rPr>
      <t>　</t>
    </r>
    <r>
      <rPr>
        <sz val="11"/>
        <rFont val="Arial"/>
        <family val="2"/>
      </rPr>
      <t>the time of  PDD registration</t>
    </r>
    <phoneticPr fontId="11"/>
  </si>
  <si>
    <r>
      <t>As per Option A2 in Section F.2., hourly base value for "b" is determined then multiplied by 8760 to convert it for yearly based value
To be updated by</t>
    </r>
    <r>
      <rPr>
        <sz val="11"/>
        <rFont val="ＭＳ Ｐゴシック"/>
        <family val="3"/>
        <charset val="128"/>
      </rPr>
      <t>　</t>
    </r>
    <r>
      <rPr>
        <sz val="11"/>
        <rFont val="Arial"/>
        <family val="2"/>
      </rPr>
      <t>the time of  PDD registration</t>
    </r>
    <phoneticPr fontId="11"/>
  </si>
  <si>
    <r>
      <t>GJ/m</t>
    </r>
    <r>
      <rPr>
        <vertAlign val="superscript"/>
        <sz val="11"/>
        <rFont val="Arial"/>
        <family val="2"/>
      </rPr>
      <t>3</t>
    </r>
    <phoneticPr fontId="11"/>
  </si>
  <si>
    <t>To be updated by the time of PDD registration</t>
    <phoneticPr fontId="11"/>
  </si>
  <si>
    <t>NA</t>
  </si>
  <si>
    <t>Plant Engineer</t>
  </si>
  <si>
    <t>Appointed to be in charge of data collection
Appointed to be in charge of checking the data</t>
  </si>
  <si>
    <t>Project Engineer</t>
  </si>
  <si>
    <t>Appointed to be in charge of calculation of emission reduction amount, project reporting</t>
  </si>
  <si>
    <t>Project Manager</t>
  </si>
  <si>
    <t>Responsible for project planning, monitoring results and reporting</t>
  </si>
  <si>
    <t>Reference Number: ID014</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</si>
</sst>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76" formatCode="0.0000_ "/>
    <numFmt numFmtId="177" formatCode="#,##0.0_ "/>
    <numFmt numFmtId="178" formatCode="#,##0.0_ ;[Red]\-#,##0.0\ "/>
    <numFmt numFmtId="179" formatCode="0.0_ "/>
    <numFmt numFmtId="180" formatCode="#,##0.0000_ "/>
    <numFmt numFmtId="181" formatCode="#,##0_ "/>
    <numFmt numFmtId="182" formatCode="0.0_);[Red]\(0.0\)"/>
    <numFmt numFmtId="183" formatCode="0.0000_);[Red]\(0.0000\)"/>
    <numFmt numFmtId="184" formatCode="#,##0.000000_ "/>
    <numFmt numFmtId="185" formatCode="0.000000_ "/>
  </numFmts>
  <fonts count="26">
    <font>
      <sz val="11"/>
      <color indexed="8"/>
      <name val="ＭＳ Ｐゴシック"/>
      <family val="3"/>
      <charset val="128"/>
      <scheme val="major"/>
    </font>
    <font>
      <sz val="12"/>
      <name val="Times New Roman"/>
      <family val="1"/>
    </font>
    <font>
      <sz val="11"/>
      <color indexed="8"/>
      <name val="ＭＳ Ｐゴシック"/>
      <family val="3"/>
      <charset val="128"/>
    </font>
    <font>
      <sz val="11"/>
      <color indexed="8"/>
      <name val="Arial"/>
      <family val="2"/>
    </font>
    <font>
      <b/>
      <sz val="12"/>
      <color indexed="9"/>
      <name val="Arial"/>
      <family val="2"/>
    </font>
    <font>
      <b/>
      <sz val="11"/>
      <color indexed="9"/>
      <name val="Arial"/>
      <family val="2"/>
    </font>
    <font>
      <sz val="11"/>
      <name val="Arial"/>
      <family val="2"/>
    </font>
    <font>
      <sz val="11"/>
      <name val="Calibri"/>
      <family val="2"/>
    </font>
    <font>
      <sz val="11"/>
      <color indexed="10"/>
      <name val="Arial"/>
      <family val="2"/>
    </font>
    <font>
      <b/>
      <sz val="11"/>
      <color indexed="8"/>
      <name val="Arial"/>
      <family val="2"/>
    </font>
    <font>
      <vertAlign val="subscript"/>
      <sz val="11"/>
      <color indexed="8"/>
      <name val="Arial"/>
      <family val="2"/>
    </font>
    <font>
      <sz val="6"/>
      <name val="ＭＳ Ｐゴシック"/>
      <family val="3"/>
      <charset val="128"/>
    </font>
    <font>
      <i/>
      <vertAlign val="subscript"/>
      <sz val="11"/>
      <name val="Arial"/>
      <family val="2"/>
    </font>
    <font>
      <vertAlign val="superscript"/>
      <sz val="11"/>
      <name val="Arial"/>
      <family val="2"/>
    </font>
    <font>
      <sz val="6"/>
      <name val="ＭＳ Ｐゴシック"/>
      <family val="2"/>
      <charset val="128"/>
      <scheme val="minor"/>
    </font>
    <font>
      <i/>
      <sz val="11"/>
      <name val="Arial"/>
      <family val="2"/>
    </font>
    <font>
      <vertAlign val="subscript"/>
      <sz val="11"/>
      <name val="Arial"/>
      <family val="2"/>
    </font>
    <font>
      <b/>
      <sz val="11"/>
      <name val="Arial"/>
      <family val="2"/>
    </font>
    <font>
      <b/>
      <i/>
      <sz val="11"/>
      <color indexed="8"/>
      <name val="Arial"/>
      <family val="2"/>
    </font>
    <font>
      <sz val="11"/>
      <name val="ＭＳ Ｐゴシック"/>
      <family val="3"/>
      <charset val="128"/>
    </font>
    <font>
      <b/>
      <vertAlign val="subscript"/>
      <sz val="11"/>
      <color indexed="8"/>
      <name val="Arial"/>
      <family val="2"/>
    </font>
    <font>
      <b/>
      <vertAlign val="subscript"/>
      <sz val="11"/>
      <color indexed="9"/>
      <name val="Arial"/>
      <family val="2"/>
    </font>
    <font>
      <sz val="11"/>
      <color theme="1"/>
      <name val="ＭＳ Ｐゴシック"/>
      <family val="3"/>
      <charset val="128"/>
      <scheme val="minor"/>
    </font>
    <font>
      <sz val="6"/>
      <name val="ＭＳ Ｐゴシック"/>
      <family val="3"/>
      <charset val="128"/>
      <scheme val="major"/>
    </font>
    <font>
      <b/>
      <sz val="11"/>
      <color theme="0"/>
      <name val="Arial"/>
      <family val="2"/>
    </font>
    <font>
      <sz val="11"/>
      <color indexed="8"/>
      <name val="ＭＳ Ｐゴシック"/>
      <family val="3"/>
      <charset val="128"/>
      <scheme val="major"/>
    </font>
  </fonts>
  <fills count="11">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4659260841701"/>
        <bgColor indexed="64"/>
      </patternFill>
    </fill>
    <fill>
      <patternFill patternType="solid">
        <fgColor theme="0"/>
        <bgColor indexed="64"/>
      </patternFill>
    </fill>
  </fills>
  <borders count="1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5">
    <xf numFmtId="0" fontId="0" fillId="0" borderId="0">
      <alignment vertical="center"/>
    </xf>
    <xf numFmtId="38" fontId="1" fillId="0" borderId="0" applyFont="0" applyFill="0" applyBorder="0" applyAlignment="0" applyProtection="0">
      <alignment vertical="center"/>
    </xf>
    <xf numFmtId="0" fontId="2" fillId="0" borderId="0">
      <alignment vertical="center"/>
    </xf>
    <xf numFmtId="0" fontId="22" fillId="0" borderId="0">
      <alignment vertical="center"/>
    </xf>
    <xf numFmtId="38" fontId="25" fillId="0" borderId="0" applyFont="0" applyFill="0" applyBorder="0" applyAlignment="0" applyProtection="0">
      <alignment vertical="center"/>
    </xf>
  </cellStyleXfs>
  <cellXfs count="140">
    <xf numFmtId="0" fontId="0" fillId="0" borderId="0" xfId="0">
      <alignment vertical="center"/>
    </xf>
    <xf numFmtId="0" fontId="3" fillId="0" borderId="0" xfId="0" applyFont="1" applyAlignment="1">
      <alignment horizontal="center" vertical="center"/>
    </xf>
    <xf numFmtId="0" fontId="3" fillId="0" borderId="0" xfId="0" applyFont="1">
      <alignment vertical="center"/>
    </xf>
    <xf numFmtId="0" fontId="3" fillId="0" borderId="0" xfId="0" applyFont="1" applyFill="1" applyBorder="1">
      <alignment vertical="center"/>
    </xf>
    <xf numFmtId="0" fontId="6" fillId="0" borderId="0" xfId="0" applyFont="1" applyFill="1" applyBorder="1" applyAlignment="1">
      <alignment horizontal="left" vertical="center"/>
    </xf>
    <xf numFmtId="0" fontId="6" fillId="0" borderId="0" xfId="0" applyFont="1" applyFill="1" applyBorder="1">
      <alignment vertical="center"/>
    </xf>
    <xf numFmtId="0" fontId="3" fillId="0" borderId="0" xfId="0" applyFont="1" applyBorder="1">
      <alignment vertical="center"/>
    </xf>
    <xf numFmtId="0" fontId="3" fillId="0" borderId="0" xfId="0" applyFont="1" applyFill="1" applyBorder="1" applyAlignment="1">
      <alignment horizontal="center" vertical="center"/>
    </xf>
    <xf numFmtId="0" fontId="3" fillId="2" borderId="0" xfId="0" applyFont="1" applyFill="1" applyBorder="1">
      <alignment vertical="center"/>
    </xf>
    <xf numFmtId="0" fontId="3" fillId="0" borderId="0" xfId="0" applyFont="1" applyAlignment="1">
      <alignment horizontal="right" vertical="center"/>
    </xf>
    <xf numFmtId="0" fontId="3" fillId="0" borderId="0" xfId="0" applyFont="1" applyAlignment="1">
      <alignment vertical="center" wrapText="1"/>
    </xf>
    <xf numFmtId="0" fontId="8" fillId="0" borderId="0" xfId="0" applyFont="1">
      <alignment vertical="center"/>
    </xf>
    <xf numFmtId="0" fontId="9" fillId="0" borderId="0" xfId="0" applyFont="1" applyFill="1" applyBorder="1">
      <alignment vertical="center"/>
    </xf>
    <xf numFmtId="0" fontId="9" fillId="0" borderId="0" xfId="0" applyFont="1">
      <alignment vertical="center"/>
    </xf>
    <xf numFmtId="0" fontId="8" fillId="0" borderId="0" xfId="0" applyFont="1" applyBorder="1">
      <alignment vertical="center"/>
    </xf>
    <xf numFmtId="38" fontId="3" fillId="0" borderId="0" xfId="1" applyFont="1">
      <alignment vertical="center"/>
    </xf>
    <xf numFmtId="0" fontId="3" fillId="0" borderId="3" xfId="0" applyFont="1" applyFill="1" applyBorder="1">
      <alignment vertical="center"/>
    </xf>
    <xf numFmtId="0" fontId="3" fillId="0" borderId="4" xfId="0" applyFont="1" applyFill="1" applyBorder="1">
      <alignment vertical="center"/>
    </xf>
    <xf numFmtId="0" fontId="4"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4" borderId="7" xfId="0" applyFont="1" applyFill="1" applyBorder="1">
      <alignment vertical="center"/>
    </xf>
    <xf numFmtId="0" fontId="3" fillId="4" borderId="7" xfId="0" applyFont="1" applyFill="1" applyBorder="1">
      <alignment vertical="center"/>
    </xf>
    <xf numFmtId="0" fontId="5" fillId="4" borderId="7" xfId="0" applyFont="1" applyFill="1" applyBorder="1" applyAlignment="1">
      <alignment horizontal="center" vertical="center"/>
    </xf>
    <xf numFmtId="0" fontId="5" fillId="4" borderId="7" xfId="0" applyFont="1" applyFill="1" applyBorder="1" applyAlignment="1">
      <alignment horizontal="center" vertical="center" shrinkToFit="1"/>
    </xf>
    <xf numFmtId="0" fontId="6" fillId="6" borderId="7" xfId="0" applyFont="1" applyFill="1" applyBorder="1">
      <alignment vertical="center"/>
    </xf>
    <xf numFmtId="0" fontId="6" fillId="0" borderId="7" xfId="0" applyFont="1" applyBorder="1">
      <alignment vertical="center"/>
    </xf>
    <xf numFmtId="0" fontId="6" fillId="0" borderId="7" xfId="0" applyFont="1" applyFill="1" applyBorder="1" applyAlignment="1">
      <alignment horizontal="center" vertical="center" shrinkToFit="1"/>
    </xf>
    <xf numFmtId="0" fontId="6" fillId="4" borderId="7" xfId="0" applyFont="1" applyFill="1" applyBorder="1">
      <alignment vertical="center"/>
    </xf>
    <xf numFmtId="0" fontId="17" fillId="4" borderId="7" xfId="0" applyFont="1" applyFill="1" applyBorder="1">
      <alignment vertical="center"/>
    </xf>
    <xf numFmtId="0" fontId="17" fillId="4" borderId="7" xfId="0" applyFont="1" applyFill="1" applyBorder="1" applyAlignment="1">
      <alignment horizontal="center" vertical="center" shrinkToFit="1"/>
    </xf>
    <xf numFmtId="0" fontId="6" fillId="0" borderId="7" xfId="0" applyFont="1" applyFill="1" applyBorder="1" applyAlignment="1">
      <alignment horizontal="left" vertical="center" wrapText="1"/>
    </xf>
    <xf numFmtId="0" fontId="6" fillId="0" borderId="7" xfId="0" applyFont="1" applyFill="1" applyBorder="1">
      <alignment vertical="center"/>
    </xf>
    <xf numFmtId="176" fontId="6" fillId="0" borderId="7" xfId="0" applyNumberFormat="1" applyFont="1" applyFill="1" applyBorder="1">
      <alignment vertical="center"/>
    </xf>
    <xf numFmtId="0" fontId="6" fillId="0" borderId="7" xfId="0" applyFont="1" applyBorder="1" applyAlignment="1">
      <alignment horizontal="center" vertical="center" shrinkToFit="1"/>
    </xf>
    <xf numFmtId="0" fontId="6" fillId="0" borderId="7" xfId="0" applyFont="1" applyBorder="1" applyAlignment="1">
      <alignment horizontal="left" vertical="center"/>
    </xf>
    <xf numFmtId="178" fontId="6" fillId="0" borderId="7" xfId="1" applyNumberFormat="1" applyFont="1" applyFill="1" applyBorder="1">
      <alignment vertical="center"/>
    </xf>
    <xf numFmtId="0" fontId="17" fillId="4" borderId="7" xfId="0" applyFont="1" applyFill="1" applyBorder="1" applyAlignment="1">
      <alignment horizontal="center" vertical="center"/>
    </xf>
    <xf numFmtId="0" fontId="6" fillId="6" borderId="7" xfId="0" applyFont="1" applyFill="1" applyBorder="1" applyAlignment="1">
      <alignment vertical="center"/>
    </xf>
    <xf numFmtId="177" fontId="6" fillId="0" borderId="7" xfId="0" applyNumberFormat="1" applyFont="1" applyFill="1" applyBorder="1">
      <alignment vertical="center"/>
    </xf>
    <xf numFmtId="0" fontId="5" fillId="4" borderId="10" xfId="0" applyFont="1" applyFill="1" applyBorder="1">
      <alignment vertical="center"/>
    </xf>
    <xf numFmtId="0" fontId="3" fillId="4" borderId="13" xfId="0" applyFont="1" applyFill="1" applyBorder="1">
      <alignment vertical="center"/>
    </xf>
    <xf numFmtId="0" fontId="3" fillId="4" borderId="14" xfId="0" applyFont="1" applyFill="1" applyBorder="1">
      <alignment vertical="center"/>
    </xf>
    <xf numFmtId="0" fontId="6" fillId="6" borderId="10" xfId="0" applyFont="1" applyFill="1" applyBorder="1">
      <alignment vertical="center"/>
    </xf>
    <xf numFmtId="0" fontId="6" fillId="6" borderId="14" xfId="0" applyFont="1" applyFill="1" applyBorder="1">
      <alignment vertical="center"/>
    </xf>
    <xf numFmtId="0" fontId="6" fillId="6" borderId="13" xfId="0" applyFont="1" applyFill="1" applyBorder="1">
      <alignment vertical="center"/>
    </xf>
    <xf numFmtId="0" fontId="6" fillId="6" borderId="10" xfId="0" applyFont="1" applyFill="1" applyBorder="1" applyAlignment="1">
      <alignment vertical="center"/>
    </xf>
    <xf numFmtId="0" fontId="6" fillId="6" borderId="14" xfId="0" applyFont="1" applyFill="1" applyBorder="1" applyAlignment="1">
      <alignment vertical="center"/>
    </xf>
    <xf numFmtId="0" fontId="6" fillId="0" borderId="15" xfId="0" applyFont="1" applyBorder="1">
      <alignment vertical="center"/>
    </xf>
    <xf numFmtId="0" fontId="6" fillId="0" borderId="9" xfId="0" applyFont="1" applyBorder="1">
      <alignment vertical="center"/>
    </xf>
    <xf numFmtId="0" fontId="5" fillId="4" borderId="10" xfId="0" applyFont="1" applyFill="1" applyBorder="1" applyAlignment="1">
      <alignment horizontal="center" vertical="center"/>
    </xf>
    <xf numFmtId="0" fontId="17" fillId="4" borderId="13" xfId="0" applyFont="1" applyFill="1" applyBorder="1">
      <alignment vertical="center"/>
    </xf>
    <xf numFmtId="177" fontId="6" fillId="0" borderId="8" xfId="0" applyNumberFormat="1" applyFont="1" applyBorder="1">
      <alignment vertical="center"/>
    </xf>
    <xf numFmtId="178" fontId="6" fillId="0" borderId="13" xfId="1" applyNumberFormat="1" applyFont="1" applyFill="1" applyBorder="1">
      <alignment vertical="center"/>
    </xf>
    <xf numFmtId="178" fontId="6" fillId="0" borderId="8" xfId="1" applyNumberFormat="1" applyFont="1" applyBorder="1">
      <alignment vertical="center"/>
    </xf>
    <xf numFmtId="0" fontId="6" fillId="0" borderId="15" xfId="0" applyFont="1" applyBorder="1" applyAlignment="1">
      <alignment horizontal="center" vertical="center"/>
    </xf>
    <xf numFmtId="0" fontId="17" fillId="4" borderId="10" xfId="0" applyFont="1" applyFill="1" applyBorder="1">
      <alignment vertical="center"/>
    </xf>
    <xf numFmtId="177" fontId="6" fillId="0" borderId="13" xfId="0" applyNumberFormat="1" applyFont="1" applyFill="1" applyBorder="1">
      <alignment vertical="center"/>
    </xf>
    <xf numFmtId="0" fontId="3" fillId="7" borderId="1" xfId="0" applyFont="1" applyFill="1" applyBorder="1">
      <alignment vertical="center"/>
    </xf>
    <xf numFmtId="0" fontId="3" fillId="7" borderId="2" xfId="0" applyFont="1" applyFill="1" applyBorder="1">
      <alignment vertical="center"/>
    </xf>
    <xf numFmtId="0" fontId="3" fillId="7" borderId="5" xfId="0" applyFont="1" applyFill="1" applyBorder="1">
      <alignment vertical="center"/>
    </xf>
    <xf numFmtId="0" fontId="3" fillId="7" borderId="6" xfId="0" applyFont="1" applyFill="1" applyBorder="1">
      <alignment vertical="center"/>
    </xf>
    <xf numFmtId="0" fontId="5" fillId="4" borderId="7" xfId="0" applyFont="1" applyFill="1" applyBorder="1" applyAlignment="1">
      <alignment horizontal="center" vertical="center" wrapText="1"/>
    </xf>
    <xf numFmtId="0" fontId="6" fillId="5" borderId="7" xfId="0" quotePrefix="1" applyFont="1" applyFill="1" applyBorder="1" applyAlignment="1">
      <alignment horizontal="center" vertical="center"/>
    </xf>
    <xf numFmtId="0" fontId="6" fillId="5" borderId="7" xfId="0" applyFont="1" applyFill="1" applyBorder="1">
      <alignment vertical="center"/>
    </xf>
    <xf numFmtId="0" fontId="6" fillId="5" borderId="7" xfId="0" applyFont="1" applyFill="1" applyBorder="1" applyAlignment="1">
      <alignment vertical="center" wrapText="1"/>
    </xf>
    <xf numFmtId="0" fontId="15" fillId="5" borderId="7" xfId="0" applyFont="1" applyFill="1" applyBorder="1">
      <alignment vertical="center"/>
    </xf>
    <xf numFmtId="0" fontId="3" fillId="5" borderId="9" xfId="0" applyFont="1" applyFill="1" applyBorder="1">
      <alignment vertical="center"/>
    </xf>
    <xf numFmtId="0" fontId="5" fillId="0" borderId="0" xfId="0" applyFont="1">
      <alignment vertical="center"/>
    </xf>
    <xf numFmtId="0" fontId="6" fillId="0" borderId="7" xfId="0" applyFont="1" applyFill="1" applyBorder="1" applyProtection="1">
      <alignment vertical="center"/>
      <protection locked="0"/>
    </xf>
    <xf numFmtId="0" fontId="6" fillId="0" borderId="7" xfId="0" applyFont="1" applyFill="1" applyBorder="1" applyAlignment="1" applyProtection="1">
      <alignment vertical="center" wrapText="1"/>
      <protection locked="0"/>
    </xf>
    <xf numFmtId="179" fontId="3" fillId="7" borderId="2" xfId="0" applyNumberFormat="1" applyFont="1" applyFill="1" applyBorder="1">
      <alignment vertical="center"/>
    </xf>
    <xf numFmtId="176" fontId="3" fillId="7" borderId="2" xfId="0" applyNumberFormat="1" applyFont="1" applyFill="1" applyBorder="1">
      <alignment vertical="center"/>
    </xf>
    <xf numFmtId="179" fontId="6" fillId="8" borderId="7" xfId="0" applyNumberFormat="1" applyFont="1" applyFill="1" applyBorder="1">
      <alignment vertical="center"/>
    </xf>
    <xf numFmtId="0" fontId="6" fillId="8" borderId="7" xfId="0" applyFont="1" applyFill="1" applyBorder="1" applyAlignment="1">
      <alignment vertical="center" wrapText="1"/>
    </xf>
    <xf numFmtId="180" fontId="6" fillId="8" borderId="7" xfId="0" applyNumberFormat="1" applyFont="1" applyFill="1" applyBorder="1">
      <alignment vertical="center"/>
    </xf>
    <xf numFmtId="0" fontId="6" fillId="8" borderId="7" xfId="0" applyFont="1" applyFill="1" applyBorder="1">
      <alignment vertical="center"/>
    </xf>
    <xf numFmtId="0" fontId="22" fillId="0" borderId="0" xfId="3" applyFont="1">
      <alignment vertical="center"/>
    </xf>
    <xf numFmtId="0" fontId="3" fillId="0" borderId="0" xfId="3" applyFont="1" applyAlignment="1">
      <alignment horizontal="right" vertical="center"/>
    </xf>
    <xf numFmtId="0" fontId="5" fillId="9" borderId="7" xfId="3" applyFont="1" applyFill="1" applyBorder="1" applyAlignment="1">
      <alignment horizontal="center" vertical="center" wrapText="1"/>
    </xf>
    <xf numFmtId="0" fontId="6" fillId="0" borderId="7" xfId="3" applyFont="1" applyFill="1" applyBorder="1" applyAlignment="1" applyProtection="1">
      <alignment vertical="center" wrapText="1"/>
      <protection locked="0"/>
    </xf>
    <xf numFmtId="0" fontId="3" fillId="0" borderId="7" xfId="0" applyFont="1" applyFill="1" applyBorder="1">
      <alignment vertical="center"/>
    </xf>
    <xf numFmtId="181" fontId="6" fillId="5" borderId="7" xfId="0" applyNumberFormat="1" applyFont="1" applyFill="1" applyBorder="1" applyProtection="1">
      <alignment vertical="center"/>
    </xf>
    <xf numFmtId="177" fontId="6" fillId="5" borderId="7" xfId="0" applyNumberFormat="1" applyFont="1" applyFill="1" applyBorder="1" applyProtection="1">
      <alignment vertical="center"/>
    </xf>
    <xf numFmtId="180" fontId="6" fillId="5" borderId="7" xfId="0" applyNumberFormat="1" applyFont="1" applyFill="1" applyBorder="1" applyProtection="1">
      <alignment vertical="center"/>
    </xf>
    <xf numFmtId="0" fontId="3" fillId="0" borderId="7" xfId="0" applyFont="1" applyBorder="1" applyAlignment="1" applyProtection="1">
      <alignment vertical="center" wrapText="1"/>
      <protection locked="0"/>
    </xf>
    <xf numFmtId="0" fontId="6" fillId="5" borderId="7" xfId="0" applyFont="1" applyFill="1" applyBorder="1" applyAlignment="1">
      <alignment vertical="center" wrapText="1"/>
    </xf>
    <xf numFmtId="179" fontId="6" fillId="8" borderId="7" xfId="0" applyNumberFormat="1" applyFont="1" applyFill="1" applyBorder="1" applyAlignment="1">
      <alignment vertical="center" wrapText="1"/>
    </xf>
    <xf numFmtId="0" fontId="24" fillId="4" borderId="7" xfId="0" applyFont="1" applyFill="1" applyBorder="1" applyAlignment="1">
      <alignment horizontal="center" vertical="center" wrapText="1"/>
    </xf>
    <xf numFmtId="0" fontId="6" fillId="0" borderId="0" xfId="0" applyFont="1" applyAlignment="1">
      <alignment horizontal="right" vertical="center"/>
    </xf>
    <xf numFmtId="183" fontId="6" fillId="10" borderId="7" xfId="0" applyNumberFormat="1" applyFont="1" applyFill="1" applyBorder="1" applyProtection="1">
      <alignment vertical="center"/>
      <protection locked="0"/>
    </xf>
    <xf numFmtId="182" fontId="6" fillId="10" borderId="7" xfId="0" applyNumberFormat="1" applyFont="1" applyFill="1" applyBorder="1" applyProtection="1">
      <alignment vertical="center"/>
      <protection locked="0"/>
    </xf>
    <xf numFmtId="0" fontId="6" fillId="10" borderId="7" xfId="0" applyFont="1" applyFill="1" applyBorder="1" applyAlignment="1" applyProtection="1">
      <alignment vertical="center" wrapText="1"/>
      <protection locked="0"/>
    </xf>
    <xf numFmtId="177" fontId="6" fillId="2" borderId="7" xfId="4" applyNumberFormat="1" applyFont="1" applyFill="1" applyBorder="1" applyProtection="1">
      <alignment vertical="center"/>
      <protection locked="0"/>
    </xf>
    <xf numFmtId="177" fontId="6" fillId="2" borderId="7" xfId="1" applyNumberFormat="1" applyFont="1" applyFill="1" applyBorder="1" applyProtection="1">
      <alignment vertical="center"/>
      <protection locked="0"/>
    </xf>
    <xf numFmtId="177" fontId="6" fillId="10" borderId="7" xfId="0" applyNumberFormat="1" applyFont="1" applyFill="1" applyBorder="1" applyProtection="1">
      <alignment vertical="center"/>
      <protection locked="0"/>
    </xf>
    <xf numFmtId="185" fontId="6" fillId="10" borderId="7" xfId="0" applyNumberFormat="1" applyFont="1" applyFill="1" applyBorder="1" applyProtection="1">
      <alignment vertical="center"/>
      <protection locked="0"/>
    </xf>
    <xf numFmtId="177" fontId="6" fillId="10" borderId="7" xfId="4" applyNumberFormat="1" applyFont="1" applyFill="1" applyBorder="1" applyProtection="1">
      <alignment vertical="center"/>
      <protection locked="0"/>
    </xf>
    <xf numFmtId="184" fontId="6" fillId="5" borderId="7" xfId="0" applyNumberFormat="1" applyFont="1" applyFill="1" applyBorder="1" applyProtection="1">
      <alignment vertical="center"/>
    </xf>
    <xf numFmtId="0" fontId="5" fillId="4" borderId="7" xfId="0" applyFont="1" applyFill="1" applyBorder="1" applyAlignment="1">
      <alignment horizontal="center" vertical="center" wrapText="1"/>
    </xf>
    <xf numFmtId="0" fontId="6" fillId="5" borderId="7" xfId="0" applyFont="1" applyFill="1" applyBorder="1" applyAlignment="1">
      <alignment vertical="center" wrapText="1"/>
    </xf>
    <xf numFmtId="0" fontId="5" fillId="4" borderId="10" xfId="0" applyFont="1" applyFill="1" applyBorder="1" applyAlignment="1">
      <alignment horizontal="center" vertical="center"/>
    </xf>
    <xf numFmtId="0" fontId="4" fillId="3" borderId="0" xfId="0" applyFont="1" applyFill="1" applyAlignment="1">
      <alignment vertical="center"/>
    </xf>
    <xf numFmtId="0" fontId="6" fillId="0" borderId="15" xfId="0" applyFont="1" applyBorder="1" applyAlignment="1" applyProtection="1">
      <alignment vertical="center" wrapText="1"/>
      <protection locked="0"/>
    </xf>
    <xf numFmtId="0" fontId="6" fillId="0" borderId="9" xfId="0" applyFont="1" applyBorder="1" applyAlignment="1" applyProtection="1">
      <alignment vertical="center" wrapText="1"/>
      <protection locked="0"/>
    </xf>
    <xf numFmtId="0" fontId="5" fillId="4" borderId="7" xfId="0" applyFont="1" applyFill="1" applyBorder="1" applyAlignment="1">
      <alignment horizontal="center" vertical="center" wrapText="1"/>
    </xf>
    <xf numFmtId="0" fontId="6" fillId="5" borderId="7" xfId="0" applyFont="1" applyFill="1" applyBorder="1" applyAlignment="1">
      <alignment vertical="center" wrapText="1"/>
    </xf>
    <xf numFmtId="0" fontId="7" fillId="5" borderId="7" xfId="0" applyFont="1" applyFill="1" applyBorder="1" applyAlignment="1">
      <alignment vertical="center" wrapText="1"/>
    </xf>
    <xf numFmtId="0" fontId="6" fillId="0" borderId="7"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6" fillId="0" borderId="7" xfId="2" applyFont="1" applyBorder="1" applyAlignment="1" applyProtection="1">
      <alignment horizontal="left" vertical="center" wrapText="1"/>
      <protection locked="0"/>
    </xf>
    <xf numFmtId="0" fontId="19" fillId="0" borderId="7" xfId="2" applyFont="1" applyBorder="1" applyAlignment="1" applyProtection="1">
      <alignment horizontal="left" vertical="center" wrapText="1"/>
      <protection locked="0"/>
    </xf>
    <xf numFmtId="0" fontId="3" fillId="0" borderId="15" xfId="0" applyFont="1" applyFill="1" applyBorder="1" applyAlignment="1">
      <alignment vertical="center" wrapText="1"/>
    </xf>
    <xf numFmtId="0" fontId="3" fillId="0" borderId="18" xfId="0" applyFont="1" applyFill="1" applyBorder="1" applyAlignment="1">
      <alignment vertical="center" wrapText="1"/>
    </xf>
    <xf numFmtId="0" fontId="3" fillId="0" borderId="9" xfId="0" applyFont="1" applyFill="1" applyBorder="1" applyAlignment="1">
      <alignment vertical="center" wrapText="1"/>
    </xf>
    <xf numFmtId="0" fontId="5" fillId="4" borderId="10" xfId="0" applyFont="1" applyFill="1" applyBorder="1" applyAlignment="1">
      <alignment horizontal="center" vertical="center"/>
    </xf>
    <xf numFmtId="38" fontId="8" fillId="2" borderId="11" xfId="1" applyFont="1" applyFill="1" applyBorder="1" applyAlignment="1">
      <alignment horizontal="right" vertical="center"/>
    </xf>
    <xf numFmtId="38" fontId="8" fillId="2" borderId="12" xfId="1" applyFont="1" applyFill="1" applyBorder="1" applyAlignment="1">
      <alignment horizontal="right" vertical="center"/>
    </xf>
    <xf numFmtId="0" fontId="4" fillId="3" borderId="0" xfId="0" applyFont="1" applyFill="1" applyAlignment="1">
      <alignment vertical="center"/>
    </xf>
    <xf numFmtId="0" fontId="6" fillId="6" borderId="7" xfId="0" applyNumberFormat="1" applyFont="1" applyFill="1" applyBorder="1" applyAlignment="1">
      <alignment vertical="center" wrapText="1"/>
    </xf>
    <xf numFmtId="0" fontId="4" fillId="3" borderId="0" xfId="3" applyFont="1" applyFill="1" applyAlignment="1">
      <alignment horizontal="left" vertical="center"/>
    </xf>
    <xf numFmtId="0" fontId="6" fillId="5" borderId="15" xfId="0" applyFont="1" applyFill="1" applyBorder="1" applyAlignment="1" applyProtection="1">
      <alignment vertical="center" wrapText="1"/>
    </xf>
    <xf numFmtId="0" fontId="6" fillId="5" borderId="9" xfId="0" applyFont="1" applyFill="1" applyBorder="1" applyAlignment="1" applyProtection="1">
      <alignment vertical="center" wrapText="1"/>
    </xf>
    <xf numFmtId="0" fontId="15" fillId="5" borderId="15" xfId="0" applyFont="1" applyFill="1" applyBorder="1" applyAlignment="1">
      <alignment vertical="center"/>
    </xf>
    <xf numFmtId="0" fontId="15" fillId="5" borderId="9" xfId="0" applyFont="1" applyFill="1" applyBorder="1" applyAlignment="1">
      <alignment vertical="center"/>
    </xf>
    <xf numFmtId="0" fontId="3" fillId="0" borderId="7" xfId="0" applyFont="1" applyFill="1" applyBorder="1" applyAlignment="1">
      <alignment vertical="center"/>
    </xf>
    <xf numFmtId="0" fontId="6" fillId="5" borderId="15" xfId="2" applyFont="1" applyFill="1" applyBorder="1" applyAlignment="1" applyProtection="1">
      <alignment horizontal="left" vertical="center" wrapText="1"/>
    </xf>
    <xf numFmtId="0" fontId="6" fillId="5" borderId="18" xfId="2" applyFont="1" applyFill="1" applyBorder="1" applyAlignment="1" applyProtection="1">
      <alignment horizontal="left" vertical="center" wrapText="1"/>
    </xf>
    <xf numFmtId="0" fontId="6" fillId="5" borderId="9" xfId="2" applyFont="1" applyFill="1" applyBorder="1" applyAlignment="1" applyProtection="1">
      <alignment horizontal="left" vertical="center" wrapText="1"/>
    </xf>
    <xf numFmtId="38" fontId="8" fillId="2" borderId="16" xfId="1" applyFont="1" applyFill="1" applyBorder="1" applyAlignment="1">
      <alignment vertical="center"/>
    </xf>
    <xf numFmtId="38" fontId="8" fillId="2" borderId="17" xfId="1" applyFont="1" applyFill="1" applyBorder="1" applyAlignment="1">
      <alignment vertical="center"/>
    </xf>
    <xf numFmtId="0" fontId="24" fillId="9" borderId="7" xfId="0" applyFont="1" applyFill="1" applyBorder="1" applyAlignment="1">
      <alignment horizontal="center" vertical="center"/>
    </xf>
    <xf numFmtId="49" fontId="6" fillId="0" borderId="7" xfId="0" applyNumberFormat="1" applyFont="1" applyBorder="1" applyAlignment="1" applyProtection="1">
      <alignment horizontal="center" vertical="center" shrinkToFit="1"/>
      <protection locked="0"/>
    </xf>
    <xf numFmtId="49" fontId="6" fillId="0" borderId="15" xfId="0" applyNumberFormat="1" applyFont="1" applyBorder="1" applyAlignment="1" applyProtection="1">
      <alignment horizontal="center" vertical="center" shrinkToFit="1"/>
      <protection locked="0"/>
    </xf>
    <xf numFmtId="0" fontId="5" fillId="4" borderId="15"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6" fillId="5" borderId="15" xfId="0" applyFont="1" applyFill="1" applyBorder="1" applyAlignment="1" applyProtection="1">
      <alignment horizontal="left" vertical="center" wrapText="1"/>
    </xf>
    <xf numFmtId="0" fontId="6" fillId="5" borderId="18" xfId="0" applyFont="1" applyFill="1" applyBorder="1" applyAlignment="1" applyProtection="1">
      <alignment horizontal="left" vertical="center" wrapText="1"/>
    </xf>
    <xf numFmtId="0" fontId="6" fillId="5" borderId="9" xfId="0" applyFont="1" applyFill="1" applyBorder="1" applyAlignment="1" applyProtection="1">
      <alignment horizontal="left" vertical="center" wrapText="1"/>
    </xf>
    <xf numFmtId="0" fontId="6" fillId="5" borderId="18" xfId="0" applyFont="1" applyFill="1" applyBorder="1" applyAlignment="1" applyProtection="1">
      <alignment vertical="center" wrapText="1"/>
    </xf>
  </cellXfs>
  <cellStyles count="5">
    <cellStyle name="Comma [0]" xfId="1"/>
    <cellStyle name="桁区切り" xfId="4" builtinId="6"/>
    <cellStyle name="標準" xfId="0" builtinId="0" customBuiltin="1"/>
    <cellStyle name="標準 2" xfId="2"/>
    <cellStyle name="標準 3" xfId="3"/>
  </cellStyles>
  <dxfs count="0"/>
  <tableStyles count="0" defaultTableStyle="TableStyleMedium9" defaultPivotStyle="PivotStyleLight16"/>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52"/>
  <sheetViews>
    <sheetView showGridLines="0" tabSelected="1" view="pageBreakPreview" zoomScale="70" zoomScaleNormal="70" zoomScaleSheetLayoutView="70" workbookViewId="0"/>
  </sheetViews>
  <sheetFormatPr defaultColWidth="8.90625" defaultRowHeight="14"/>
  <cols>
    <col min="1" max="1" width="2.6328125" style="2" customWidth="1"/>
    <col min="2" max="2" width="11.7265625" style="2" customWidth="1"/>
    <col min="3" max="3" width="13.6328125" style="11" customWidth="1"/>
    <col min="4" max="4" width="30.6328125" style="2" customWidth="1"/>
    <col min="5" max="5" width="15.6328125" style="2" customWidth="1"/>
    <col min="6" max="6" width="10.6328125" style="2" customWidth="1"/>
    <col min="7" max="7" width="11.6328125" style="2" customWidth="1"/>
    <col min="8" max="8" width="15.6328125" style="2" customWidth="1"/>
    <col min="9" max="9" width="63.453125" style="2" customWidth="1"/>
    <col min="10" max="11" width="20.6328125" style="2" customWidth="1"/>
    <col min="12" max="16384" width="8.90625" style="2"/>
  </cols>
  <sheetData>
    <row r="1" spans="1:11" ht="18" customHeight="1">
      <c r="K1" s="89" t="s">
        <v>217</v>
      </c>
    </row>
    <row r="2" spans="1:11" ht="18" customHeight="1">
      <c r="K2" s="9" t="s">
        <v>247</v>
      </c>
    </row>
    <row r="3" spans="1:11" ht="27.75" customHeight="1">
      <c r="A3" s="18" t="s">
        <v>175</v>
      </c>
      <c r="B3" s="19"/>
      <c r="C3" s="19"/>
      <c r="D3" s="19"/>
      <c r="E3" s="19"/>
      <c r="F3" s="19"/>
      <c r="G3" s="19"/>
      <c r="H3" s="19"/>
      <c r="I3" s="19"/>
      <c r="J3" s="19"/>
      <c r="K3" s="20"/>
    </row>
    <row r="4" spans="1:11" ht="14.25" customHeight="1"/>
    <row r="5" spans="1:11" ht="15" customHeight="1">
      <c r="A5" s="12" t="s">
        <v>131</v>
      </c>
      <c r="B5" s="12"/>
    </row>
    <row r="6" spans="1:11" ht="15" customHeight="1">
      <c r="A6" s="12"/>
      <c r="B6" s="62" t="s">
        <v>0</v>
      </c>
      <c r="C6" s="62" t="s">
        <v>1</v>
      </c>
      <c r="D6" s="62" t="s">
        <v>2</v>
      </c>
      <c r="E6" s="62" t="s">
        <v>3</v>
      </c>
      <c r="F6" s="62" t="s">
        <v>4</v>
      </c>
      <c r="G6" s="62" t="s">
        <v>5</v>
      </c>
      <c r="H6" s="62" t="s">
        <v>6</v>
      </c>
      <c r="I6" s="62" t="s">
        <v>7</v>
      </c>
      <c r="J6" s="62" t="s">
        <v>8</v>
      </c>
      <c r="K6" s="62" t="s">
        <v>9</v>
      </c>
    </row>
    <row r="7" spans="1:11" s="10" customFormat="1" ht="30" customHeight="1">
      <c r="B7" s="62" t="s">
        <v>10</v>
      </c>
      <c r="C7" s="62" t="s">
        <v>11</v>
      </c>
      <c r="D7" s="62" t="s">
        <v>12</v>
      </c>
      <c r="E7" s="62" t="s">
        <v>13</v>
      </c>
      <c r="F7" s="62" t="s">
        <v>14</v>
      </c>
      <c r="G7" s="62" t="s">
        <v>15</v>
      </c>
      <c r="H7" s="62" t="s">
        <v>16</v>
      </c>
      <c r="I7" s="62" t="s">
        <v>17</v>
      </c>
      <c r="J7" s="62" t="s">
        <v>18</v>
      </c>
      <c r="K7" s="62" t="s">
        <v>19</v>
      </c>
    </row>
    <row r="8" spans="1:11" ht="50.15" customHeight="1">
      <c r="B8" s="63" t="s">
        <v>20</v>
      </c>
      <c r="C8" s="64" t="s">
        <v>132</v>
      </c>
      <c r="D8" s="65" t="s">
        <v>133</v>
      </c>
      <c r="E8" s="93">
        <v>1650909.6</v>
      </c>
      <c r="F8" s="70" t="s">
        <v>235</v>
      </c>
      <c r="G8" s="69" t="s">
        <v>21</v>
      </c>
      <c r="H8" s="70" t="s">
        <v>22</v>
      </c>
      <c r="I8" s="70" t="s">
        <v>222</v>
      </c>
      <c r="J8" s="70" t="s">
        <v>223</v>
      </c>
      <c r="K8" s="69"/>
    </row>
    <row r="9" spans="1:11" ht="50.15" customHeight="1">
      <c r="B9" s="63" t="s">
        <v>25</v>
      </c>
      <c r="C9" s="64" t="s">
        <v>134</v>
      </c>
      <c r="D9" s="65" t="s">
        <v>135</v>
      </c>
      <c r="E9" s="94">
        <v>15368.252895175774</v>
      </c>
      <c r="F9" s="70" t="s">
        <v>224</v>
      </c>
      <c r="G9" s="69" t="s">
        <v>21</v>
      </c>
      <c r="H9" s="70" t="s">
        <v>22</v>
      </c>
      <c r="I9" s="70" t="s">
        <v>222</v>
      </c>
      <c r="J9" s="70" t="s">
        <v>223</v>
      </c>
      <c r="K9" s="69"/>
    </row>
    <row r="10" spans="1:11" ht="50.15" customHeight="1">
      <c r="B10" s="63" t="s">
        <v>26</v>
      </c>
      <c r="C10" s="64" t="s">
        <v>136</v>
      </c>
      <c r="D10" s="65" t="s">
        <v>137</v>
      </c>
      <c r="E10" s="94">
        <v>0</v>
      </c>
      <c r="F10" s="70" t="s">
        <v>224</v>
      </c>
      <c r="G10" s="69" t="s">
        <v>21</v>
      </c>
      <c r="H10" s="70" t="s">
        <v>225</v>
      </c>
      <c r="I10" s="70" t="s">
        <v>225</v>
      </c>
      <c r="J10" s="70" t="s">
        <v>225</v>
      </c>
      <c r="K10" s="70" t="s">
        <v>226</v>
      </c>
    </row>
    <row r="11" spans="1:11" ht="50.15" customHeight="1">
      <c r="B11" s="63" t="s">
        <v>27</v>
      </c>
      <c r="C11" s="64" t="s">
        <v>138</v>
      </c>
      <c r="D11" s="65" t="s">
        <v>139</v>
      </c>
      <c r="E11" s="94">
        <v>0</v>
      </c>
      <c r="F11" s="70" t="s">
        <v>224</v>
      </c>
      <c r="G11" s="69" t="s">
        <v>21</v>
      </c>
      <c r="H11" s="70" t="s">
        <v>225</v>
      </c>
      <c r="I11" s="70" t="s">
        <v>225</v>
      </c>
      <c r="J11" s="70" t="s">
        <v>225</v>
      </c>
      <c r="K11" s="70" t="s">
        <v>226</v>
      </c>
    </row>
    <row r="12" spans="1:11" ht="50.15" customHeight="1">
      <c r="B12" s="63" t="s">
        <v>28</v>
      </c>
      <c r="C12" s="64" t="s">
        <v>140</v>
      </c>
      <c r="D12" s="65" t="s">
        <v>141</v>
      </c>
      <c r="E12" s="94">
        <v>0</v>
      </c>
      <c r="F12" s="70" t="s">
        <v>224</v>
      </c>
      <c r="G12" s="69" t="s">
        <v>21</v>
      </c>
      <c r="H12" s="70" t="s">
        <v>225</v>
      </c>
      <c r="I12" s="70" t="s">
        <v>225</v>
      </c>
      <c r="J12" s="70" t="s">
        <v>225</v>
      </c>
      <c r="K12" s="70" t="s">
        <v>226</v>
      </c>
    </row>
    <row r="13" spans="1:11" ht="50.15" customHeight="1">
      <c r="B13" s="63" t="s">
        <v>29</v>
      </c>
      <c r="C13" s="64" t="s">
        <v>142</v>
      </c>
      <c r="D13" s="65" t="s">
        <v>143</v>
      </c>
      <c r="E13" s="94">
        <v>0</v>
      </c>
      <c r="F13" s="70" t="s">
        <v>221</v>
      </c>
      <c r="G13" s="69" t="s">
        <v>21</v>
      </c>
      <c r="H13" s="70" t="s">
        <v>22</v>
      </c>
      <c r="I13" s="70" t="s">
        <v>225</v>
      </c>
      <c r="J13" s="70" t="s">
        <v>223</v>
      </c>
      <c r="K13" s="70" t="s">
        <v>226</v>
      </c>
    </row>
    <row r="14" spans="1:11" ht="50.15" customHeight="1">
      <c r="B14" s="63" t="s">
        <v>30</v>
      </c>
      <c r="C14" s="64" t="s">
        <v>144</v>
      </c>
      <c r="D14" s="65" t="s">
        <v>145</v>
      </c>
      <c r="E14" s="94">
        <v>9.9999999999999995E-8</v>
      </c>
      <c r="F14" s="70" t="s">
        <v>224</v>
      </c>
      <c r="G14" s="69" t="s">
        <v>21</v>
      </c>
      <c r="H14" s="70" t="s">
        <v>22</v>
      </c>
      <c r="I14" s="70" t="s">
        <v>225</v>
      </c>
      <c r="J14" s="70" t="s">
        <v>223</v>
      </c>
      <c r="K14" s="70" t="s">
        <v>226</v>
      </c>
    </row>
    <row r="15" spans="1:11" ht="50.15" customHeight="1">
      <c r="B15" s="63" t="s">
        <v>31</v>
      </c>
      <c r="C15" s="64" t="s">
        <v>74</v>
      </c>
      <c r="D15" s="65" t="s">
        <v>146</v>
      </c>
      <c r="E15" s="94">
        <v>9.9999999999999995E-8</v>
      </c>
      <c r="F15" s="70" t="s">
        <v>224</v>
      </c>
      <c r="G15" s="69" t="s">
        <v>21</v>
      </c>
      <c r="H15" s="70" t="s">
        <v>22</v>
      </c>
      <c r="I15" s="70" t="s">
        <v>225</v>
      </c>
      <c r="J15" s="70" t="s">
        <v>223</v>
      </c>
      <c r="K15" s="70" t="s">
        <v>226</v>
      </c>
    </row>
    <row r="16" spans="1:11" ht="50.15" customHeight="1">
      <c r="B16" s="63" t="s">
        <v>32</v>
      </c>
      <c r="C16" s="64" t="s">
        <v>75</v>
      </c>
      <c r="D16" s="65" t="s">
        <v>147</v>
      </c>
      <c r="E16" s="94">
        <v>0</v>
      </c>
      <c r="F16" s="70" t="s">
        <v>224</v>
      </c>
      <c r="G16" s="69" t="s">
        <v>21</v>
      </c>
      <c r="H16" s="70" t="s">
        <v>225</v>
      </c>
      <c r="I16" s="70" t="s">
        <v>225</v>
      </c>
      <c r="J16" s="70" t="s">
        <v>225</v>
      </c>
      <c r="K16" s="70" t="s">
        <v>226</v>
      </c>
    </row>
    <row r="17" spans="1:11" ht="50.15" customHeight="1">
      <c r="B17" s="63" t="s">
        <v>33</v>
      </c>
      <c r="C17" s="64" t="s">
        <v>76</v>
      </c>
      <c r="D17" s="65" t="s">
        <v>148</v>
      </c>
      <c r="E17" s="94">
        <v>0</v>
      </c>
      <c r="F17" s="70" t="s">
        <v>224</v>
      </c>
      <c r="G17" s="69" t="s">
        <v>21</v>
      </c>
      <c r="H17" s="70" t="s">
        <v>225</v>
      </c>
      <c r="I17" s="70" t="s">
        <v>225</v>
      </c>
      <c r="J17" s="70" t="s">
        <v>225</v>
      </c>
      <c r="K17" s="70" t="s">
        <v>226</v>
      </c>
    </row>
    <row r="18" spans="1:11" ht="50.15" customHeight="1">
      <c r="B18" s="63" t="s">
        <v>34</v>
      </c>
      <c r="C18" s="64" t="s">
        <v>149</v>
      </c>
      <c r="D18" s="65" t="s">
        <v>150</v>
      </c>
      <c r="E18" s="94">
        <v>9.9999999999999995E-8</v>
      </c>
      <c r="F18" s="70" t="s">
        <v>224</v>
      </c>
      <c r="G18" s="69" t="s">
        <v>21</v>
      </c>
      <c r="H18" s="70" t="s">
        <v>22</v>
      </c>
      <c r="I18" s="92" t="s">
        <v>232</v>
      </c>
      <c r="J18" s="92" t="s">
        <v>227</v>
      </c>
      <c r="K18" s="92" t="s">
        <v>227</v>
      </c>
    </row>
    <row r="19" spans="1:11" ht="50.15" customHeight="1">
      <c r="B19" s="63" t="s">
        <v>35</v>
      </c>
      <c r="C19" s="64" t="s">
        <v>151</v>
      </c>
      <c r="D19" s="65" t="s">
        <v>152</v>
      </c>
      <c r="E19" s="94">
        <v>0</v>
      </c>
      <c r="F19" s="70" t="s">
        <v>224</v>
      </c>
      <c r="G19" s="69" t="s">
        <v>21</v>
      </c>
      <c r="H19" s="70" t="s">
        <v>225</v>
      </c>
      <c r="I19" s="70" t="s">
        <v>225</v>
      </c>
      <c r="J19" s="70" t="s">
        <v>225</v>
      </c>
      <c r="K19" s="70" t="s">
        <v>226</v>
      </c>
    </row>
    <row r="20" spans="1:11" ht="50.15" customHeight="1">
      <c r="B20" s="63" t="s">
        <v>36</v>
      </c>
      <c r="C20" s="64" t="s">
        <v>153</v>
      </c>
      <c r="D20" s="65" t="s">
        <v>154</v>
      </c>
      <c r="E20" s="94">
        <v>0</v>
      </c>
      <c r="F20" s="70" t="s">
        <v>224</v>
      </c>
      <c r="G20" s="69" t="s">
        <v>21</v>
      </c>
      <c r="H20" s="70" t="s">
        <v>225</v>
      </c>
      <c r="I20" s="70" t="s">
        <v>225</v>
      </c>
      <c r="J20" s="70" t="s">
        <v>225</v>
      </c>
      <c r="K20" s="70" t="s">
        <v>226</v>
      </c>
    </row>
    <row r="21" spans="1:11" ht="50.15" customHeight="1">
      <c r="B21" s="63" t="s">
        <v>37</v>
      </c>
      <c r="C21" s="64" t="s">
        <v>155</v>
      </c>
      <c r="D21" s="65" t="s">
        <v>156</v>
      </c>
      <c r="E21" s="94">
        <v>0</v>
      </c>
      <c r="F21" s="70" t="s">
        <v>224</v>
      </c>
      <c r="G21" s="69" t="s">
        <v>21</v>
      </c>
      <c r="H21" s="70" t="s">
        <v>225</v>
      </c>
      <c r="I21" s="70" t="s">
        <v>225</v>
      </c>
      <c r="J21" s="70" t="s">
        <v>225</v>
      </c>
      <c r="K21" s="70" t="s">
        <v>226</v>
      </c>
    </row>
    <row r="22" spans="1:11" ht="50.15" customHeight="1">
      <c r="B22" s="63" t="s">
        <v>38</v>
      </c>
      <c r="C22" s="64" t="s">
        <v>157</v>
      </c>
      <c r="D22" s="65" t="s">
        <v>158</v>
      </c>
      <c r="E22" s="94">
        <v>9.9999999999999995E-8</v>
      </c>
      <c r="F22" s="65" t="s">
        <v>77</v>
      </c>
      <c r="G22" s="69" t="s">
        <v>21</v>
      </c>
      <c r="H22" s="70" t="s">
        <v>22</v>
      </c>
      <c r="I22" s="92" t="s">
        <v>227</v>
      </c>
      <c r="J22" s="92" t="s">
        <v>227</v>
      </c>
      <c r="K22" s="92" t="s">
        <v>227</v>
      </c>
    </row>
    <row r="23" spans="1:11" ht="50.15" customHeight="1">
      <c r="A23" s="6"/>
      <c r="B23" s="63" t="s">
        <v>39</v>
      </c>
      <c r="C23" s="64" t="s">
        <v>159</v>
      </c>
      <c r="D23" s="65" t="s">
        <v>160</v>
      </c>
      <c r="E23" s="94">
        <v>9.9999999999999995E-8</v>
      </c>
      <c r="F23" s="65" t="s">
        <v>77</v>
      </c>
      <c r="G23" s="69" t="s">
        <v>21</v>
      </c>
      <c r="H23" s="70" t="s">
        <v>22</v>
      </c>
      <c r="I23" s="92" t="s">
        <v>227</v>
      </c>
      <c r="J23" s="92" t="s">
        <v>227</v>
      </c>
      <c r="K23" s="92" t="s">
        <v>227</v>
      </c>
    </row>
    <row r="24" spans="1:11" ht="8.25" customHeight="1"/>
    <row r="25" spans="1:11" ht="15" customHeight="1">
      <c r="A25" s="12" t="s">
        <v>161</v>
      </c>
    </row>
    <row r="26" spans="1:11" ht="15" customHeight="1">
      <c r="B26" s="62" t="s">
        <v>0</v>
      </c>
      <c r="C26" s="105" t="s">
        <v>1</v>
      </c>
      <c r="D26" s="105"/>
      <c r="E26" s="62" t="s">
        <v>2</v>
      </c>
      <c r="F26" s="62" t="s">
        <v>3</v>
      </c>
      <c r="G26" s="105" t="s">
        <v>4</v>
      </c>
      <c r="H26" s="105"/>
      <c r="I26" s="105"/>
      <c r="J26" s="105" t="s">
        <v>5</v>
      </c>
      <c r="K26" s="105"/>
    </row>
    <row r="27" spans="1:11" ht="30" customHeight="1">
      <c r="B27" s="62" t="s">
        <v>11</v>
      </c>
      <c r="C27" s="105" t="s">
        <v>12</v>
      </c>
      <c r="D27" s="105"/>
      <c r="E27" s="62" t="s">
        <v>13</v>
      </c>
      <c r="F27" s="62" t="s">
        <v>14</v>
      </c>
      <c r="G27" s="105" t="s">
        <v>16</v>
      </c>
      <c r="H27" s="105"/>
      <c r="I27" s="105"/>
      <c r="J27" s="105" t="s">
        <v>19</v>
      </c>
      <c r="K27" s="105"/>
    </row>
    <row r="28" spans="1:11" ht="50.15" customHeight="1">
      <c r="B28" s="66" t="s">
        <v>40</v>
      </c>
      <c r="C28" s="106" t="s">
        <v>162</v>
      </c>
      <c r="D28" s="107"/>
      <c r="E28" s="96">
        <v>-1.3000278374466379</v>
      </c>
      <c r="F28" s="70" t="s">
        <v>238</v>
      </c>
      <c r="G28" s="108" t="s">
        <v>42</v>
      </c>
      <c r="H28" s="109"/>
      <c r="I28" s="109"/>
      <c r="J28" s="103" t="s">
        <v>236</v>
      </c>
      <c r="K28" s="104"/>
    </row>
    <row r="29" spans="1:11" ht="70" customHeight="1">
      <c r="B29" s="66" t="s">
        <v>43</v>
      </c>
      <c r="C29" s="106" t="s">
        <v>163</v>
      </c>
      <c r="D29" s="107"/>
      <c r="E29" s="95">
        <v>2873377.4269361459</v>
      </c>
      <c r="F29" s="65" t="s">
        <v>44</v>
      </c>
      <c r="G29" s="108" t="s">
        <v>42</v>
      </c>
      <c r="H29" s="109"/>
      <c r="I29" s="109"/>
      <c r="J29" s="103" t="s">
        <v>237</v>
      </c>
      <c r="K29" s="104"/>
    </row>
    <row r="30" spans="1:11" ht="50.15" customHeight="1">
      <c r="B30" s="66" t="s">
        <v>45</v>
      </c>
      <c r="C30" s="106" t="s">
        <v>164</v>
      </c>
      <c r="D30" s="107"/>
      <c r="E30" s="90">
        <v>0</v>
      </c>
      <c r="F30" s="70" t="s">
        <v>41</v>
      </c>
      <c r="G30" s="108" t="s">
        <v>233</v>
      </c>
      <c r="H30" s="109"/>
      <c r="I30" s="109"/>
      <c r="J30" s="103" t="s">
        <v>227</v>
      </c>
      <c r="K30" s="104"/>
    </row>
    <row r="31" spans="1:11" ht="50.15" customHeight="1">
      <c r="B31" s="66" t="s">
        <v>46</v>
      </c>
      <c r="C31" s="106" t="s">
        <v>165</v>
      </c>
      <c r="D31" s="107"/>
      <c r="E31" s="91">
        <v>0</v>
      </c>
      <c r="F31" s="65" t="s">
        <v>44</v>
      </c>
      <c r="G31" s="108" t="s">
        <v>233</v>
      </c>
      <c r="H31" s="109"/>
      <c r="I31" s="109"/>
      <c r="J31" s="103" t="s">
        <v>227</v>
      </c>
      <c r="K31" s="104"/>
    </row>
    <row r="32" spans="1:11" ht="50.15" customHeight="1">
      <c r="B32" s="66" t="s">
        <v>47</v>
      </c>
      <c r="C32" s="106" t="s">
        <v>166</v>
      </c>
      <c r="D32" s="107"/>
      <c r="E32" s="96">
        <v>0</v>
      </c>
      <c r="F32" s="65" t="s">
        <v>78</v>
      </c>
      <c r="G32" s="108" t="s">
        <v>233</v>
      </c>
      <c r="H32" s="109"/>
      <c r="I32" s="109"/>
      <c r="J32" s="103" t="s">
        <v>227</v>
      </c>
      <c r="K32" s="104"/>
    </row>
    <row r="33" spans="1:11" ht="50.15" customHeight="1">
      <c r="B33" s="66" t="s">
        <v>48</v>
      </c>
      <c r="C33" s="106" t="s">
        <v>167</v>
      </c>
      <c r="D33" s="107"/>
      <c r="E33" s="95">
        <v>0</v>
      </c>
      <c r="F33" s="65" t="s">
        <v>44</v>
      </c>
      <c r="G33" s="108" t="s">
        <v>233</v>
      </c>
      <c r="H33" s="109"/>
      <c r="I33" s="109"/>
      <c r="J33" s="103" t="s">
        <v>227</v>
      </c>
      <c r="K33" s="104"/>
    </row>
    <row r="34" spans="1:11" ht="50.15" customHeight="1">
      <c r="B34" s="66" t="s">
        <v>49</v>
      </c>
      <c r="C34" s="106" t="s">
        <v>168</v>
      </c>
      <c r="D34" s="107"/>
      <c r="E34" s="91">
        <v>0</v>
      </c>
      <c r="F34" s="70" t="s">
        <v>169</v>
      </c>
      <c r="G34" s="108" t="s">
        <v>233</v>
      </c>
      <c r="H34" s="109"/>
      <c r="I34" s="109"/>
      <c r="J34" s="103" t="s">
        <v>227</v>
      </c>
      <c r="K34" s="104"/>
    </row>
    <row r="35" spans="1:11" ht="50.15" customHeight="1">
      <c r="B35" s="66" t="s">
        <v>50</v>
      </c>
      <c r="C35" s="106" t="s">
        <v>170</v>
      </c>
      <c r="D35" s="107"/>
      <c r="E35" s="97">
        <v>0</v>
      </c>
      <c r="F35" s="65" t="s">
        <v>77</v>
      </c>
      <c r="G35" s="108" t="s">
        <v>233</v>
      </c>
      <c r="H35" s="109"/>
      <c r="I35" s="109"/>
      <c r="J35" s="103" t="s">
        <v>227</v>
      </c>
      <c r="K35" s="104"/>
    </row>
    <row r="36" spans="1:11" ht="50.15" customHeight="1">
      <c r="B36" s="66" t="s">
        <v>79</v>
      </c>
      <c r="C36" s="106" t="s">
        <v>51</v>
      </c>
      <c r="D36" s="107"/>
      <c r="E36" s="91">
        <v>46.5</v>
      </c>
      <c r="F36" s="70" t="s">
        <v>234</v>
      </c>
      <c r="G36" s="110" t="s">
        <v>228</v>
      </c>
      <c r="H36" s="111"/>
      <c r="I36" s="111"/>
      <c r="J36" s="103" t="s">
        <v>239</v>
      </c>
      <c r="K36" s="104"/>
    </row>
    <row r="37" spans="1:11" ht="50.15" customHeight="1">
      <c r="B37" s="66" t="s">
        <v>80</v>
      </c>
      <c r="C37" s="106" t="s">
        <v>52</v>
      </c>
      <c r="D37" s="107"/>
      <c r="E37" s="90" t="s">
        <v>240</v>
      </c>
      <c r="F37" s="70" t="s">
        <v>41</v>
      </c>
      <c r="G37" s="110" t="s">
        <v>229</v>
      </c>
      <c r="H37" s="111"/>
      <c r="I37" s="111"/>
      <c r="J37" s="103" t="s">
        <v>230</v>
      </c>
      <c r="K37" s="104"/>
    </row>
    <row r="38" spans="1:11" ht="50.15" customHeight="1">
      <c r="B38" s="66" t="s">
        <v>81</v>
      </c>
      <c r="C38" s="106" t="s">
        <v>53</v>
      </c>
      <c r="D38" s="107"/>
      <c r="E38" s="90" t="s">
        <v>240</v>
      </c>
      <c r="F38" s="70" t="s">
        <v>41</v>
      </c>
      <c r="G38" s="110" t="s">
        <v>229</v>
      </c>
      <c r="H38" s="111"/>
      <c r="I38" s="111"/>
      <c r="J38" s="103" t="s">
        <v>230</v>
      </c>
      <c r="K38" s="104"/>
    </row>
    <row r="39" spans="1:11" ht="50.15" customHeight="1">
      <c r="B39" s="66" t="s">
        <v>82</v>
      </c>
      <c r="C39" s="106" t="s">
        <v>54</v>
      </c>
      <c r="D39" s="107"/>
      <c r="E39" s="90" t="s">
        <v>240</v>
      </c>
      <c r="F39" s="70" t="s">
        <v>41</v>
      </c>
      <c r="G39" s="110" t="s">
        <v>229</v>
      </c>
      <c r="H39" s="111"/>
      <c r="I39" s="111"/>
      <c r="J39" s="103" t="s">
        <v>230</v>
      </c>
      <c r="K39" s="104"/>
    </row>
    <row r="40" spans="1:11" ht="50.15" customHeight="1">
      <c r="B40" s="66" t="s">
        <v>83</v>
      </c>
      <c r="C40" s="106" t="s">
        <v>55</v>
      </c>
      <c r="D40" s="107"/>
      <c r="E40" s="90">
        <v>5.4300000000000001E-2</v>
      </c>
      <c r="F40" s="65" t="s">
        <v>171</v>
      </c>
      <c r="G40" s="110" t="s">
        <v>231</v>
      </c>
      <c r="H40" s="111"/>
      <c r="I40" s="111"/>
      <c r="J40" s="103" t="s">
        <v>239</v>
      </c>
      <c r="K40" s="104"/>
    </row>
    <row r="41" spans="1:11" ht="50.15" customHeight="1">
      <c r="B41" s="66" t="s">
        <v>84</v>
      </c>
      <c r="C41" s="106" t="s">
        <v>56</v>
      </c>
      <c r="D41" s="107"/>
      <c r="E41" s="90" t="s">
        <v>240</v>
      </c>
      <c r="F41" s="65" t="s">
        <v>171</v>
      </c>
      <c r="G41" s="110" t="s">
        <v>229</v>
      </c>
      <c r="H41" s="111"/>
      <c r="I41" s="111"/>
      <c r="J41" s="103" t="s">
        <v>230</v>
      </c>
      <c r="K41" s="104"/>
    </row>
    <row r="42" spans="1:11" ht="50.15" customHeight="1">
      <c r="B42" s="66" t="s">
        <v>85</v>
      </c>
      <c r="C42" s="106" t="s">
        <v>57</v>
      </c>
      <c r="D42" s="107"/>
      <c r="E42" s="90" t="s">
        <v>240</v>
      </c>
      <c r="F42" s="65" t="s">
        <v>171</v>
      </c>
      <c r="G42" s="110" t="s">
        <v>229</v>
      </c>
      <c r="H42" s="111"/>
      <c r="I42" s="111"/>
      <c r="J42" s="103" t="s">
        <v>230</v>
      </c>
      <c r="K42" s="104"/>
    </row>
    <row r="43" spans="1:11" ht="50.15" customHeight="1">
      <c r="B43" s="66" t="s">
        <v>86</v>
      </c>
      <c r="C43" s="106" t="s">
        <v>58</v>
      </c>
      <c r="D43" s="107"/>
      <c r="E43" s="90" t="s">
        <v>240</v>
      </c>
      <c r="F43" s="65" t="s">
        <v>171</v>
      </c>
      <c r="G43" s="110" t="s">
        <v>229</v>
      </c>
      <c r="H43" s="111"/>
      <c r="I43" s="111"/>
      <c r="J43" s="103" t="s">
        <v>230</v>
      </c>
      <c r="K43" s="104"/>
    </row>
    <row r="44" spans="1:11" ht="6.75" customHeight="1"/>
    <row r="45" spans="1:11" ht="17.25" customHeight="1">
      <c r="A45" s="13" t="s">
        <v>172</v>
      </c>
      <c r="B45" s="13"/>
    </row>
    <row r="46" spans="1:11" ht="17.25" customHeight="1" thickBot="1">
      <c r="B46" s="115" t="s">
        <v>173</v>
      </c>
      <c r="C46" s="115"/>
      <c r="D46" s="23" t="s">
        <v>14</v>
      </c>
    </row>
    <row r="47" spans="1:11" ht="19.5" customHeight="1" thickBot="1">
      <c r="B47" s="116">
        <f>ROUNDDOWN('MPS(calc_process)_A'!G6,0)</f>
        <v>680</v>
      </c>
      <c r="C47" s="117"/>
      <c r="D47" s="67" t="s">
        <v>174</v>
      </c>
    </row>
    <row r="48" spans="1:11" ht="20.149999999999999" customHeight="1">
      <c r="B48" s="6"/>
      <c r="C48" s="14"/>
      <c r="F48" s="15"/>
      <c r="G48" s="15"/>
    </row>
    <row r="49" spans="1:10" ht="15" customHeight="1">
      <c r="A49" s="12" t="s">
        <v>59</v>
      </c>
    </row>
    <row r="50" spans="1:10" ht="15" customHeight="1">
      <c r="B50" s="81" t="s">
        <v>60</v>
      </c>
      <c r="C50" s="112" t="s">
        <v>218</v>
      </c>
      <c r="D50" s="113"/>
      <c r="E50" s="113"/>
      <c r="F50" s="113"/>
      <c r="G50" s="113"/>
      <c r="H50" s="113"/>
      <c r="I50" s="113"/>
      <c r="J50" s="114"/>
    </row>
    <row r="51" spans="1:10" ht="15" customHeight="1">
      <c r="B51" s="81" t="s">
        <v>61</v>
      </c>
      <c r="C51" s="112" t="s">
        <v>219</v>
      </c>
      <c r="D51" s="113"/>
      <c r="E51" s="113"/>
      <c r="F51" s="113"/>
      <c r="G51" s="113"/>
      <c r="H51" s="113"/>
      <c r="I51" s="113"/>
      <c r="J51" s="114"/>
    </row>
    <row r="52" spans="1:10" ht="15" customHeight="1">
      <c r="B52" s="81" t="s">
        <v>21</v>
      </c>
      <c r="C52" s="112" t="s">
        <v>220</v>
      </c>
      <c r="D52" s="113"/>
      <c r="E52" s="113"/>
      <c r="F52" s="113"/>
      <c r="G52" s="113"/>
      <c r="H52" s="113"/>
      <c r="I52" s="113"/>
      <c r="J52" s="114"/>
    </row>
  </sheetData>
  <sheetProtection password="C7C3" sheet="1" objects="1" scenarios="1" formatCells="0" formatRows="0"/>
  <mergeCells count="59">
    <mergeCell ref="C51:J51"/>
    <mergeCell ref="C52:J52"/>
    <mergeCell ref="C40:D40"/>
    <mergeCell ref="G40:I40"/>
    <mergeCell ref="C41:D41"/>
    <mergeCell ref="G41:I41"/>
    <mergeCell ref="C42:D42"/>
    <mergeCell ref="G42:I42"/>
    <mergeCell ref="C43:D43"/>
    <mergeCell ref="G43:I43"/>
    <mergeCell ref="B46:C46"/>
    <mergeCell ref="B47:C47"/>
    <mergeCell ref="C50:J50"/>
    <mergeCell ref="C37:D37"/>
    <mergeCell ref="G37:I37"/>
    <mergeCell ref="C38:D38"/>
    <mergeCell ref="G38:I38"/>
    <mergeCell ref="C39:D39"/>
    <mergeCell ref="G39:I39"/>
    <mergeCell ref="C34:D34"/>
    <mergeCell ref="G34:I34"/>
    <mergeCell ref="C35:D35"/>
    <mergeCell ref="G35:I35"/>
    <mergeCell ref="C36:D36"/>
    <mergeCell ref="G36:I36"/>
    <mergeCell ref="C31:D31"/>
    <mergeCell ref="G31:I31"/>
    <mergeCell ref="C32:D32"/>
    <mergeCell ref="G32:I32"/>
    <mergeCell ref="C33:D33"/>
    <mergeCell ref="G33:I33"/>
    <mergeCell ref="C28:D28"/>
    <mergeCell ref="G28:I28"/>
    <mergeCell ref="C29:D29"/>
    <mergeCell ref="G29:I29"/>
    <mergeCell ref="C30:D30"/>
    <mergeCell ref="G30:I30"/>
    <mergeCell ref="C26:D26"/>
    <mergeCell ref="G26:I26"/>
    <mergeCell ref="J26:K26"/>
    <mergeCell ref="C27:D27"/>
    <mergeCell ref="G27:I27"/>
    <mergeCell ref="J27:K27"/>
    <mergeCell ref="J28:K28"/>
    <mergeCell ref="J29:K29"/>
    <mergeCell ref="J30:K30"/>
    <mergeCell ref="J31:K31"/>
    <mergeCell ref="J32:K32"/>
    <mergeCell ref="J33:K33"/>
    <mergeCell ref="J34:K34"/>
    <mergeCell ref="J35:K35"/>
    <mergeCell ref="J36:K36"/>
    <mergeCell ref="J37:K37"/>
    <mergeCell ref="J38:K38"/>
    <mergeCell ref="J39:K39"/>
    <mergeCell ref="J40:K40"/>
    <mergeCell ref="J41:K41"/>
    <mergeCell ref="J43:K43"/>
    <mergeCell ref="J42:K42"/>
  </mergeCells>
  <phoneticPr fontId="11"/>
  <pageMargins left="0.70866141732283472" right="0.70866141732283472" top="0.74803149606299213" bottom="0.74803149606299213" header="0.31496062992125984" footer="0.31496062992125984"/>
  <pageSetup paperSize="9" scale="51" fitToHeight="8" orientation="landscape" r:id="rId1"/>
  <rowBreaks count="1" manualBreakCount="1">
    <brk id="24"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4"/>
  <sheetViews>
    <sheetView showGridLines="0" view="pageBreakPreview" zoomScale="90" zoomScaleNormal="100" workbookViewId="0"/>
  </sheetViews>
  <sheetFormatPr defaultColWidth="8.90625" defaultRowHeight="14"/>
  <cols>
    <col min="1" max="4" width="3.6328125" style="2" customWidth="1"/>
    <col min="5" max="5" width="47.08984375" style="2" customWidth="1"/>
    <col min="6" max="7" width="12.6328125" style="2" customWidth="1"/>
    <col min="8" max="8" width="10.90625" style="2" customWidth="1"/>
    <col min="9" max="9" width="11.6328125" style="1" customWidth="1"/>
    <col min="10" max="16384" width="8.90625" style="2"/>
  </cols>
  <sheetData>
    <row r="1" spans="1:11" ht="18" customHeight="1">
      <c r="I1" s="9" t="str">
        <f>'MPS(input)_A'!K1</f>
        <v>Monitoring Spreadsheet: JCM_ID_AM006_ver02.0</v>
      </c>
    </row>
    <row r="2" spans="1:11" ht="18" customHeight="1">
      <c r="I2" s="9" t="str">
        <f>'MPS(input)_A'!K2</f>
        <v>Reference Number: ID014</v>
      </c>
    </row>
    <row r="3" spans="1:11" ht="27.75" customHeight="1">
      <c r="A3" s="118" t="s">
        <v>199</v>
      </c>
      <c r="B3" s="118"/>
      <c r="C3" s="118"/>
      <c r="D3" s="118"/>
      <c r="E3" s="118"/>
      <c r="F3" s="118"/>
      <c r="G3" s="118"/>
      <c r="H3" s="118"/>
      <c r="I3" s="118"/>
    </row>
    <row r="4" spans="1:11" ht="11.25" customHeight="1"/>
    <row r="5" spans="1:11" ht="18.75" customHeight="1" thickBot="1">
      <c r="A5" s="40" t="s">
        <v>62</v>
      </c>
      <c r="B5" s="22"/>
      <c r="C5" s="22"/>
      <c r="D5" s="22"/>
      <c r="E5" s="21"/>
      <c r="F5" s="23" t="s">
        <v>63</v>
      </c>
      <c r="G5" s="101" t="s">
        <v>64</v>
      </c>
      <c r="H5" s="23" t="s">
        <v>14</v>
      </c>
      <c r="I5" s="24" t="s">
        <v>65</v>
      </c>
    </row>
    <row r="6" spans="1:11" ht="18.75" customHeight="1" thickBot="1">
      <c r="A6" s="41"/>
      <c r="B6" s="25" t="s">
        <v>176</v>
      </c>
      <c r="C6" s="25"/>
      <c r="D6" s="25"/>
      <c r="E6" s="25"/>
      <c r="F6" s="48"/>
      <c r="G6" s="52" t="e">
        <f>G20-G26</f>
        <v>#DIV/0!</v>
      </c>
      <c r="H6" s="49" t="s">
        <v>100</v>
      </c>
      <c r="I6" s="27" t="s">
        <v>177</v>
      </c>
    </row>
    <row r="7" spans="1:11" ht="18.75" customHeight="1">
      <c r="A7" s="40" t="s">
        <v>66</v>
      </c>
      <c r="B7" s="28"/>
      <c r="C7" s="28"/>
      <c r="D7" s="28"/>
      <c r="E7" s="29"/>
      <c r="F7" s="29"/>
      <c r="G7" s="51"/>
      <c r="H7" s="29"/>
      <c r="I7" s="30"/>
      <c r="J7" s="68"/>
      <c r="K7" s="68"/>
    </row>
    <row r="8" spans="1:11" ht="48" customHeight="1">
      <c r="A8" s="42"/>
      <c r="B8" s="25" t="s">
        <v>185</v>
      </c>
      <c r="C8" s="25"/>
      <c r="D8" s="25"/>
      <c r="E8" s="25"/>
      <c r="F8" s="31" t="s">
        <v>67</v>
      </c>
      <c r="G8" s="73">
        <f>IF('MRS(input)_C&amp;D'!F36="",'MRS(calc_process)_C&amp;D'!F34,'MRS(input)_C&amp;D'!F36)</f>
        <v>46.5</v>
      </c>
      <c r="H8" s="74" t="str">
        <f>'MPS(calc_process)_C&amp;D'!H8</f>
        <v>GJ/t</v>
      </c>
      <c r="I8" s="27" t="s">
        <v>101</v>
      </c>
    </row>
    <row r="9" spans="1:11" ht="48" customHeight="1">
      <c r="A9" s="42"/>
      <c r="B9" s="25" t="s">
        <v>186</v>
      </c>
      <c r="C9" s="25"/>
      <c r="D9" s="25"/>
      <c r="E9" s="25"/>
      <c r="F9" s="31" t="s">
        <v>68</v>
      </c>
      <c r="G9" s="73" t="str">
        <f>IF('MRS(input)_C&amp;D'!F37="",'MRS(calc_process)_C&amp;D'!F35,'MRS(input)_C&amp;D'!F37)</f>
        <v>NA</v>
      </c>
      <c r="H9" s="74" t="str">
        <f>'MPS(calc_process)_C&amp;D'!H9</f>
        <v>GJ/mass or volume unit</v>
      </c>
      <c r="I9" s="27" t="s">
        <v>102</v>
      </c>
    </row>
    <row r="10" spans="1:11" ht="48" customHeight="1">
      <c r="A10" s="42"/>
      <c r="B10" s="25" t="s">
        <v>187</v>
      </c>
      <c r="C10" s="25"/>
      <c r="D10" s="25"/>
      <c r="E10" s="25"/>
      <c r="F10" s="31" t="s">
        <v>69</v>
      </c>
      <c r="G10" s="73" t="str">
        <f>IF('MRS(input)_C&amp;D'!F38="",'MRS(calc_process)_C&amp;D'!F36,'MRS(input)_C&amp;D'!F38)</f>
        <v>NA</v>
      </c>
      <c r="H10" s="74" t="str">
        <f>'MPS(calc_process)_C&amp;D'!H10</f>
        <v>GJ/mass or volume unit</v>
      </c>
      <c r="I10" s="27" t="s">
        <v>103</v>
      </c>
    </row>
    <row r="11" spans="1:11" ht="48" customHeight="1">
      <c r="A11" s="42"/>
      <c r="B11" s="25" t="s">
        <v>188</v>
      </c>
      <c r="C11" s="25"/>
      <c r="D11" s="25"/>
      <c r="E11" s="25"/>
      <c r="F11" s="31" t="s">
        <v>70</v>
      </c>
      <c r="G11" s="73" t="str">
        <f>IF('MRS(input)_C&amp;D'!F39="",'MRS(calc_process)_C&amp;D'!F37,'MRS(input)_C&amp;D'!F39)</f>
        <v>NA</v>
      </c>
      <c r="H11" s="74" t="str">
        <f>'MPS(calc_process)_C&amp;D'!H11</f>
        <v>GJ/mass or volume unit</v>
      </c>
      <c r="I11" s="27" t="s">
        <v>104</v>
      </c>
    </row>
    <row r="12" spans="1:11" ht="18.75" customHeight="1">
      <c r="A12" s="42"/>
      <c r="B12" s="25" t="s">
        <v>189</v>
      </c>
      <c r="C12" s="25"/>
      <c r="D12" s="25"/>
      <c r="E12" s="25"/>
      <c r="F12" s="31" t="s">
        <v>67</v>
      </c>
      <c r="G12" s="75">
        <f>IF('MRS(input)_C&amp;D'!F40="",'MRS(calc_process)_C&amp;D'!F40,'MRS(input)_C&amp;D'!F40)</f>
        <v>5.4300000000000001E-2</v>
      </c>
      <c r="H12" s="76" t="s">
        <v>178</v>
      </c>
      <c r="I12" s="27" t="s">
        <v>105</v>
      </c>
    </row>
    <row r="13" spans="1:11" ht="18.75" customHeight="1">
      <c r="A13" s="42"/>
      <c r="B13" s="25" t="s">
        <v>190</v>
      </c>
      <c r="C13" s="25"/>
      <c r="D13" s="25"/>
      <c r="E13" s="25"/>
      <c r="F13" s="31" t="s">
        <v>68</v>
      </c>
      <c r="G13" s="75" t="str">
        <f>IF('MRS(input)_C&amp;D'!F41="",'MRS(calc_process)_C&amp;D'!F41,'MRS(input)_C&amp;D'!F41)</f>
        <v>NA</v>
      </c>
      <c r="H13" s="76" t="s">
        <v>178</v>
      </c>
      <c r="I13" s="27" t="s">
        <v>106</v>
      </c>
    </row>
    <row r="14" spans="1:11" ht="18.75" customHeight="1">
      <c r="A14" s="42"/>
      <c r="B14" s="25" t="s">
        <v>191</v>
      </c>
      <c r="C14" s="25"/>
      <c r="D14" s="25"/>
      <c r="E14" s="25"/>
      <c r="F14" s="31" t="s">
        <v>69</v>
      </c>
      <c r="G14" s="75" t="str">
        <f>IF('MRS(input)_C&amp;D'!F42="",'MRS(calc_process)_C&amp;D'!F42,'MRS(input)_C&amp;D'!F42)</f>
        <v>NA</v>
      </c>
      <c r="H14" s="76" t="s">
        <v>178</v>
      </c>
      <c r="I14" s="27" t="s">
        <v>107</v>
      </c>
    </row>
    <row r="15" spans="1:11" ht="18.75" customHeight="1">
      <c r="A15" s="42"/>
      <c r="B15" s="25" t="s">
        <v>192</v>
      </c>
      <c r="C15" s="25"/>
      <c r="D15" s="25"/>
      <c r="E15" s="25"/>
      <c r="F15" s="31" t="s">
        <v>70</v>
      </c>
      <c r="G15" s="75" t="str">
        <f>IF('MRS(input)_C&amp;D'!F43="",'MRS(calc_process)_C&amp;D'!F43,'MRS(input)_C&amp;D'!F43)</f>
        <v>NA</v>
      </c>
      <c r="H15" s="76" t="s">
        <v>178</v>
      </c>
      <c r="I15" s="27" t="s">
        <v>108</v>
      </c>
    </row>
    <row r="16" spans="1:11" ht="36" customHeight="1">
      <c r="A16" s="42"/>
      <c r="B16" s="119" t="s">
        <v>179</v>
      </c>
      <c r="C16" s="119"/>
      <c r="D16" s="119"/>
      <c r="E16" s="119"/>
      <c r="F16" s="31" t="s">
        <v>193</v>
      </c>
      <c r="G16" s="33" t="e">
        <f>SUMPRODUCT('MRS(input)_C&amp;D'!F9:F12,G8:G11,G12:G15)/SUMPRODUCT('MRS(input)_C&amp;D'!F9:F12,G8:G11)</f>
        <v>#DIV/0!</v>
      </c>
      <c r="H16" s="32" t="s">
        <v>180</v>
      </c>
      <c r="I16" s="27" t="s">
        <v>181</v>
      </c>
    </row>
    <row r="17" spans="1:9" ht="36" customHeight="1">
      <c r="A17" s="42"/>
      <c r="B17" s="119" t="s">
        <v>182</v>
      </c>
      <c r="C17" s="119"/>
      <c r="D17" s="119"/>
      <c r="E17" s="119"/>
      <c r="F17" s="31" t="s">
        <v>193</v>
      </c>
      <c r="G17" s="33" t="e">
        <f>SUMPRODUCT('MRS(input)_C&amp;D'!F14:F17,G8:G11,G12:G15)/SUMPRODUCT('MRS(input)_C&amp;D'!F14:F17,G8:G11)</f>
        <v>#DIV/0!</v>
      </c>
      <c r="H17" s="32" t="s">
        <v>180</v>
      </c>
      <c r="I17" s="27" t="s">
        <v>109</v>
      </c>
    </row>
    <row r="18" spans="1:9" ht="36" customHeight="1">
      <c r="A18" s="41"/>
      <c r="B18" s="119" t="s">
        <v>110</v>
      </c>
      <c r="C18" s="119"/>
      <c r="D18" s="119"/>
      <c r="E18" s="119"/>
      <c r="F18" s="31" t="s">
        <v>193</v>
      </c>
      <c r="G18" s="33" t="e">
        <f>SUMPRODUCT('MRS(input)_C&amp;D'!F18:F21,G8:G11,G12:G15)/SUMPRODUCT('MRS(input)_C&amp;D'!F18:F21,G8:G11)</f>
        <v>#DIV/0!</v>
      </c>
      <c r="H18" s="32" t="s">
        <v>180</v>
      </c>
      <c r="I18" s="27" t="s">
        <v>111</v>
      </c>
    </row>
    <row r="19" spans="1:9" ht="18.75" customHeight="1" thickBot="1">
      <c r="A19" s="40" t="s">
        <v>71</v>
      </c>
      <c r="B19" s="21"/>
      <c r="C19" s="22"/>
      <c r="D19" s="23"/>
      <c r="E19" s="23"/>
      <c r="F19" s="23"/>
      <c r="G19" s="40"/>
      <c r="H19" s="21"/>
      <c r="I19" s="24"/>
    </row>
    <row r="20" spans="1:9" ht="18.75" customHeight="1" thickBot="1">
      <c r="A20" s="42"/>
      <c r="B20" s="43" t="s">
        <v>112</v>
      </c>
      <c r="C20" s="25"/>
      <c r="D20" s="25"/>
      <c r="E20" s="25"/>
      <c r="F20" s="48"/>
      <c r="G20" s="54" t="e">
        <f>SUM(G21:G24)</f>
        <v>#DIV/0!</v>
      </c>
      <c r="H20" s="49" t="s">
        <v>100</v>
      </c>
      <c r="I20" s="34" t="s">
        <v>113</v>
      </c>
    </row>
    <row r="21" spans="1:9" ht="48" customHeight="1">
      <c r="A21" s="42"/>
      <c r="B21" s="44"/>
      <c r="C21" s="106" t="s">
        <v>215</v>
      </c>
      <c r="D21" s="107"/>
      <c r="E21" s="107"/>
      <c r="F21" s="35" t="s">
        <v>88</v>
      </c>
      <c r="G21" s="53" t="e">
        <f>G16*('MRS(input)_C&amp;D'!F28*'MRS(input)_C&amp;D'!F8+'MRS(input)_C&amp;D'!F29)</f>
        <v>#DIV/0!</v>
      </c>
      <c r="H21" s="26" t="s">
        <v>100</v>
      </c>
      <c r="I21" s="27" t="s">
        <v>114</v>
      </c>
    </row>
    <row r="22" spans="1:9" ht="60" customHeight="1">
      <c r="A22" s="42"/>
      <c r="B22" s="44"/>
      <c r="C22" s="106" t="s">
        <v>115</v>
      </c>
      <c r="D22" s="107"/>
      <c r="E22" s="107"/>
      <c r="F22" s="35" t="s">
        <v>87</v>
      </c>
      <c r="G22" s="36" t="e">
        <f>G17*('MRS(input)_C&amp;D'!F30*'MRS(input)_C&amp;D'!F13+'MRS(input)_C&amp;D'!F31)</f>
        <v>#DIV/0!</v>
      </c>
      <c r="H22" s="26" t="s">
        <v>100</v>
      </c>
      <c r="I22" s="27" t="s">
        <v>116</v>
      </c>
    </row>
    <row r="23" spans="1:9" ht="48" customHeight="1">
      <c r="A23" s="42"/>
      <c r="B23" s="44"/>
      <c r="C23" s="106" t="s">
        <v>117</v>
      </c>
      <c r="D23" s="107"/>
      <c r="E23" s="107"/>
      <c r="F23" s="35" t="s">
        <v>87</v>
      </c>
      <c r="G23" s="36" t="e">
        <f>G18*('MRS(input)_C&amp;D'!F32*('MRS(input)_C&amp;D'!F34*'MRS(input)_C&amp;D'!F8+'MRS(input)_C&amp;D'!F35)+'MRS(input)_C&amp;D'!F33)</f>
        <v>#DIV/0!</v>
      </c>
      <c r="H23" s="26" t="s">
        <v>100</v>
      </c>
      <c r="I23" s="27" t="s">
        <v>118</v>
      </c>
    </row>
    <row r="24" spans="1:9" ht="48" customHeight="1">
      <c r="A24" s="41"/>
      <c r="B24" s="45"/>
      <c r="C24" s="106" t="s">
        <v>119</v>
      </c>
      <c r="D24" s="107"/>
      <c r="E24" s="107"/>
      <c r="F24" s="35" t="s">
        <v>87</v>
      </c>
      <c r="G24" s="36" t="e">
        <f>G18*('MRS(input)_C&amp;D'!F32*'MRS(input)_C&amp;D'!F22+'MRS(input)_C&amp;D'!F33)</f>
        <v>#DIV/0!</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121</v>
      </c>
      <c r="C26" s="38"/>
      <c r="D26" s="38"/>
      <c r="E26" s="38"/>
      <c r="F26" s="55"/>
      <c r="G26" s="52" t="e">
        <f>SUM(G27:G30)</f>
        <v>#DIV/0!</v>
      </c>
      <c r="H26" s="49" t="s">
        <v>100</v>
      </c>
      <c r="I26" s="34" t="s">
        <v>122</v>
      </c>
    </row>
    <row r="27" spans="1:9" ht="48" customHeight="1">
      <c r="A27" s="42"/>
      <c r="B27" s="47"/>
      <c r="C27" s="106" t="s">
        <v>123</v>
      </c>
      <c r="D27" s="107"/>
      <c r="E27" s="107"/>
      <c r="F27" s="35" t="s">
        <v>87</v>
      </c>
      <c r="G27" s="57">
        <f>SUMPRODUCT('MRS(input)_C&amp;D'!F9:F12,G8:G11,G12:G15)</f>
        <v>0</v>
      </c>
      <c r="H27" s="26" t="s">
        <v>100</v>
      </c>
      <c r="I27" s="27" t="s">
        <v>124</v>
      </c>
    </row>
    <row r="28" spans="1:9" ht="60" customHeight="1">
      <c r="A28" s="42"/>
      <c r="B28" s="47"/>
      <c r="C28" s="106" t="s">
        <v>125</v>
      </c>
      <c r="D28" s="107"/>
      <c r="E28" s="107"/>
      <c r="F28" s="35" t="s">
        <v>87</v>
      </c>
      <c r="G28" s="39">
        <f>SUMPRODUCT('MRS(input)_C&amp;D'!F14:F17,G8:G11,G12:G15)</f>
        <v>0</v>
      </c>
      <c r="H28" s="26" t="s">
        <v>100</v>
      </c>
      <c r="I28" s="27" t="s">
        <v>126</v>
      </c>
    </row>
    <row r="29" spans="1:9" ht="48" customHeight="1">
      <c r="A29" s="42"/>
      <c r="B29" s="47"/>
      <c r="C29" s="106" t="s">
        <v>127</v>
      </c>
      <c r="D29" s="107"/>
      <c r="E29" s="107"/>
      <c r="F29" s="35" t="s">
        <v>87</v>
      </c>
      <c r="G29" s="39" t="e">
        <f>G18*('MRS(input)_C&amp;D'!F32*'MRS(input)_C&amp;D'!F23+'MRS(input)_C&amp;D'!F33)</f>
        <v>#DIV/0!</v>
      </c>
      <c r="H29" s="26" t="s">
        <v>100</v>
      </c>
      <c r="I29" s="27" t="s">
        <v>128</v>
      </c>
    </row>
    <row r="30" spans="1:9" ht="48" customHeight="1">
      <c r="A30" s="41"/>
      <c r="B30" s="45"/>
      <c r="C30" s="106" t="s">
        <v>129</v>
      </c>
      <c r="D30" s="107"/>
      <c r="E30" s="107"/>
      <c r="F30" s="35" t="s">
        <v>87</v>
      </c>
      <c r="G30" s="39">
        <f>SUMPRODUCT('MRS(input)_C&amp;D'!F18:F21,G8:G11,G12:G15)</f>
        <v>0</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89</v>
      </c>
      <c r="F33" s="16"/>
      <c r="G33" s="17"/>
    </row>
    <row r="34" spans="5:8" ht="21.75" customHeight="1">
      <c r="E34" s="58" t="s">
        <v>91</v>
      </c>
      <c r="F34" s="71">
        <v>46.5</v>
      </c>
      <c r="G34" s="60" t="s">
        <v>90</v>
      </c>
      <c r="H34" s="7"/>
    </row>
    <row r="35" spans="5:8" ht="21.75" customHeight="1">
      <c r="E35" s="58" t="s">
        <v>92</v>
      </c>
      <c r="F35" s="71">
        <v>41.4</v>
      </c>
      <c r="G35" s="60" t="s">
        <v>90</v>
      </c>
      <c r="H35" s="7"/>
    </row>
    <row r="36" spans="5:8" ht="21.75" customHeight="1">
      <c r="E36" s="58" t="s">
        <v>93</v>
      </c>
      <c r="F36" s="71">
        <v>39.799999999999997</v>
      </c>
      <c r="G36" s="60" t="s">
        <v>90</v>
      </c>
      <c r="H36" s="7"/>
    </row>
    <row r="37" spans="5:8" ht="21.75" customHeight="1">
      <c r="E37" s="58" t="s">
        <v>94</v>
      </c>
      <c r="F37" s="71">
        <v>39.799999999999997</v>
      </c>
      <c r="G37" s="60" t="s">
        <v>90</v>
      </c>
      <c r="H37" s="7"/>
    </row>
    <row r="38" spans="5:8" ht="21.75" customHeight="1">
      <c r="E38" s="8"/>
      <c r="F38" s="8"/>
      <c r="G38" s="3"/>
      <c r="H38" s="3"/>
    </row>
    <row r="39" spans="5:8" ht="21.75" customHeight="1">
      <c r="E39" s="61" t="s">
        <v>95</v>
      </c>
      <c r="F39" s="16"/>
      <c r="G39" s="17"/>
    </row>
    <row r="40" spans="5:8" ht="21.75" customHeight="1">
      <c r="E40" s="58" t="s">
        <v>96</v>
      </c>
      <c r="F40" s="72">
        <v>5.4300000000000001E-2</v>
      </c>
      <c r="G40" s="59" t="s">
        <v>183</v>
      </c>
      <c r="H40" s="3"/>
    </row>
    <row r="41" spans="5:8" ht="21.75" customHeight="1">
      <c r="E41" s="58" t="s">
        <v>97</v>
      </c>
      <c r="F41" s="72">
        <v>7.2599999999999998E-2</v>
      </c>
      <c r="G41" s="59" t="s">
        <v>183</v>
      </c>
      <c r="H41" s="7"/>
    </row>
    <row r="42" spans="5:8" ht="21.75" customHeight="1">
      <c r="E42" s="58" t="s">
        <v>98</v>
      </c>
      <c r="F42" s="72">
        <v>7.5499999999999998E-2</v>
      </c>
      <c r="G42" s="59" t="s">
        <v>183</v>
      </c>
      <c r="H42" s="3"/>
    </row>
    <row r="43" spans="5:8" ht="21.75" customHeight="1">
      <c r="E43" s="58" t="s">
        <v>99</v>
      </c>
      <c r="F43" s="72">
        <v>7.5499999999999998E-2</v>
      </c>
      <c r="G43" s="59" t="s">
        <v>183</v>
      </c>
      <c r="H43" s="3"/>
    </row>
    <row r="44" spans="5:8" s="1" customFormat="1">
      <c r="E44" s="3"/>
      <c r="F44" s="3"/>
      <c r="G44" s="3"/>
      <c r="H44" s="3"/>
    </row>
  </sheetData>
  <sheetProtection password="C7C3" sheet="1" objects="1" scenarios="1"/>
  <mergeCells count="12">
    <mergeCell ref="C30:E30"/>
    <mergeCell ref="A3:I3"/>
    <mergeCell ref="B16:E16"/>
    <mergeCell ref="B17:E17"/>
    <mergeCell ref="B18:E18"/>
    <mergeCell ref="C21:E21"/>
    <mergeCell ref="C22:E22"/>
    <mergeCell ref="C23:E23"/>
    <mergeCell ref="C24:E24"/>
    <mergeCell ref="C27:E27"/>
    <mergeCell ref="C28:E28"/>
    <mergeCell ref="C29:E29"/>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44"/>
  <sheetViews>
    <sheetView showGridLines="0" view="pageBreakPreview" zoomScale="90" zoomScaleNormal="100" workbookViewId="0"/>
  </sheetViews>
  <sheetFormatPr defaultColWidth="8.90625" defaultRowHeight="14"/>
  <cols>
    <col min="1" max="4" width="3.6328125" style="2" customWidth="1"/>
    <col min="5" max="5" width="47.08984375" style="2" customWidth="1"/>
    <col min="6" max="7" width="12.6328125" style="2" customWidth="1"/>
    <col min="8" max="8" width="10.90625" style="2" customWidth="1"/>
    <col min="9" max="9" width="11.6328125" style="1" customWidth="1"/>
    <col min="10" max="16384" width="8.90625" style="2"/>
  </cols>
  <sheetData>
    <row r="1" spans="1:11" ht="18" customHeight="1">
      <c r="I1" s="9" t="str">
        <f>'MPS(input)_A'!K1</f>
        <v>Monitoring Spreadsheet: JCM_ID_AM006_ver02.0</v>
      </c>
    </row>
    <row r="2" spans="1:11" ht="18" customHeight="1">
      <c r="I2" s="9" t="str">
        <f>'MPS(input)_A'!K2</f>
        <v>Reference Number: ID014</v>
      </c>
    </row>
    <row r="3" spans="1:11" ht="27.75" customHeight="1">
      <c r="A3" s="118" t="s">
        <v>184</v>
      </c>
      <c r="B3" s="118"/>
      <c r="C3" s="118"/>
      <c r="D3" s="118"/>
      <c r="E3" s="118"/>
      <c r="F3" s="118"/>
      <c r="G3" s="118"/>
      <c r="H3" s="118"/>
      <c r="I3" s="118"/>
    </row>
    <row r="4" spans="1:11" ht="11.25" customHeight="1"/>
    <row r="5" spans="1:11" ht="18.75" customHeight="1" thickBot="1">
      <c r="A5" s="40" t="s">
        <v>62</v>
      </c>
      <c r="B5" s="22"/>
      <c r="C5" s="22"/>
      <c r="D5" s="22"/>
      <c r="E5" s="21"/>
      <c r="F5" s="23" t="s">
        <v>63</v>
      </c>
      <c r="G5" s="50" t="s">
        <v>64</v>
      </c>
      <c r="H5" s="23" t="s">
        <v>14</v>
      </c>
      <c r="I5" s="24" t="s">
        <v>65</v>
      </c>
    </row>
    <row r="6" spans="1:11" ht="18.75" customHeight="1" thickBot="1">
      <c r="A6" s="41"/>
      <c r="B6" s="25" t="s">
        <v>176</v>
      </c>
      <c r="C6" s="25"/>
      <c r="D6" s="25"/>
      <c r="E6" s="25"/>
      <c r="F6" s="48"/>
      <c r="G6" s="52">
        <f>G20-G26</f>
        <v>680.11999949500751</v>
      </c>
      <c r="H6" s="49" t="s">
        <v>100</v>
      </c>
      <c r="I6" s="27" t="s">
        <v>177</v>
      </c>
    </row>
    <row r="7" spans="1:11" ht="18.75" customHeight="1">
      <c r="A7" s="40" t="s">
        <v>66</v>
      </c>
      <c r="B7" s="28"/>
      <c r="C7" s="28"/>
      <c r="D7" s="28"/>
      <c r="E7" s="29"/>
      <c r="F7" s="29"/>
      <c r="G7" s="51"/>
      <c r="H7" s="29"/>
      <c r="I7" s="30"/>
      <c r="J7" s="68"/>
      <c r="K7" s="68"/>
    </row>
    <row r="8" spans="1:11" ht="48" customHeight="1">
      <c r="A8" s="42"/>
      <c r="B8" s="25" t="s">
        <v>185</v>
      </c>
      <c r="C8" s="25"/>
      <c r="D8" s="25"/>
      <c r="E8" s="25"/>
      <c r="F8" s="31" t="s">
        <v>67</v>
      </c>
      <c r="G8" s="73">
        <f>IF('MPS(input)_A'!E36="",'MPS(calc_process)_A'!F34,'MPS(input)_A'!E36)</f>
        <v>46.5</v>
      </c>
      <c r="H8" s="87" t="str">
        <f>IF('MPS(input)_A'!F36="",'MPS(calc_process)_A'!G34,'MPS(input)_A'!F36)</f>
        <v>GJ/t</v>
      </c>
      <c r="I8" s="27" t="s">
        <v>101</v>
      </c>
    </row>
    <row r="9" spans="1:11" ht="48" customHeight="1">
      <c r="A9" s="42"/>
      <c r="B9" s="25" t="s">
        <v>186</v>
      </c>
      <c r="C9" s="25"/>
      <c r="D9" s="25"/>
      <c r="E9" s="25"/>
      <c r="F9" s="31" t="s">
        <v>68</v>
      </c>
      <c r="G9" s="73" t="str">
        <f>IF('MPS(input)_A'!E37="",'MPS(calc_process)_A'!F35,'MPS(input)_A'!E37)</f>
        <v>NA</v>
      </c>
      <c r="H9" s="87" t="str">
        <f>IF('MPS(input)_A'!F37="",'MPS(calc_process)_A'!G35,'MPS(input)_A'!F37)</f>
        <v>GJ/mass or volume unit</v>
      </c>
      <c r="I9" s="27" t="s">
        <v>102</v>
      </c>
    </row>
    <row r="10" spans="1:11" ht="48" customHeight="1">
      <c r="A10" s="42"/>
      <c r="B10" s="25" t="s">
        <v>187</v>
      </c>
      <c r="C10" s="25"/>
      <c r="D10" s="25"/>
      <c r="E10" s="25"/>
      <c r="F10" s="31" t="s">
        <v>69</v>
      </c>
      <c r="G10" s="73" t="str">
        <f>IF('MPS(input)_A'!E38="",'MPS(calc_process)_A'!F36,'MPS(input)_A'!E38)</f>
        <v>NA</v>
      </c>
      <c r="H10" s="87" t="str">
        <f>IF('MPS(input)_A'!F38="",'MPS(calc_process)_A'!G36,'MPS(input)_A'!F38)</f>
        <v>GJ/mass or volume unit</v>
      </c>
      <c r="I10" s="27" t="s">
        <v>103</v>
      </c>
    </row>
    <row r="11" spans="1:11" ht="48" customHeight="1">
      <c r="A11" s="42"/>
      <c r="B11" s="25" t="s">
        <v>188</v>
      </c>
      <c r="C11" s="25"/>
      <c r="D11" s="25"/>
      <c r="E11" s="25"/>
      <c r="F11" s="31" t="s">
        <v>70</v>
      </c>
      <c r="G11" s="73" t="str">
        <f>IF('MPS(input)_A'!E39="",'MPS(calc_process)_A'!F37,'MPS(input)_A'!E39)</f>
        <v>NA</v>
      </c>
      <c r="H11" s="87" t="str">
        <f>IF('MPS(input)_A'!F39="",'MPS(calc_process)_A'!G37,'MPS(input)_A'!F39)</f>
        <v>GJ/mass or volume unit</v>
      </c>
      <c r="I11" s="27" t="s">
        <v>104</v>
      </c>
    </row>
    <row r="12" spans="1:11" ht="18.75" customHeight="1">
      <c r="A12" s="42"/>
      <c r="B12" s="25" t="s">
        <v>189</v>
      </c>
      <c r="C12" s="25"/>
      <c r="D12" s="25"/>
      <c r="E12" s="25"/>
      <c r="F12" s="31" t="s">
        <v>67</v>
      </c>
      <c r="G12" s="75">
        <f>IF('MPS(input)_A'!E40="",'MPS(calc_process)_A'!F40,'MPS(input)_A'!E40)</f>
        <v>5.4300000000000001E-2</v>
      </c>
      <c r="H12" s="76" t="s">
        <v>178</v>
      </c>
      <c r="I12" s="27" t="s">
        <v>105</v>
      </c>
    </row>
    <row r="13" spans="1:11" ht="18.75" customHeight="1">
      <c r="A13" s="42"/>
      <c r="B13" s="25" t="s">
        <v>190</v>
      </c>
      <c r="C13" s="25"/>
      <c r="D13" s="25"/>
      <c r="E13" s="25"/>
      <c r="F13" s="31" t="s">
        <v>68</v>
      </c>
      <c r="G13" s="75" t="str">
        <f>IF('MPS(input)_A'!E41="",'MPS(calc_process)_A'!F41,'MPS(input)_A'!E41)</f>
        <v>NA</v>
      </c>
      <c r="H13" s="76" t="s">
        <v>178</v>
      </c>
      <c r="I13" s="27" t="s">
        <v>106</v>
      </c>
    </row>
    <row r="14" spans="1:11" ht="18.75" customHeight="1">
      <c r="A14" s="42"/>
      <c r="B14" s="25" t="s">
        <v>191</v>
      </c>
      <c r="C14" s="25"/>
      <c r="D14" s="25"/>
      <c r="E14" s="25"/>
      <c r="F14" s="31" t="s">
        <v>69</v>
      </c>
      <c r="G14" s="75" t="str">
        <f>IF('MPS(input)_A'!E42="",'MPS(calc_process)_A'!F42,'MPS(input)_A'!E42)</f>
        <v>NA</v>
      </c>
      <c r="H14" s="76" t="s">
        <v>178</v>
      </c>
      <c r="I14" s="27" t="s">
        <v>107</v>
      </c>
    </row>
    <row r="15" spans="1:11" ht="18.75" customHeight="1">
      <c r="A15" s="42"/>
      <c r="B15" s="25" t="s">
        <v>192</v>
      </c>
      <c r="C15" s="25"/>
      <c r="D15" s="25"/>
      <c r="E15" s="25"/>
      <c r="F15" s="31" t="s">
        <v>70</v>
      </c>
      <c r="G15" s="75" t="str">
        <f>IF('MPS(input)_A'!E43="",'MPS(calc_process)_A'!F43,'MPS(input)_A'!E43)</f>
        <v>NA</v>
      </c>
      <c r="H15" s="76" t="s">
        <v>178</v>
      </c>
      <c r="I15" s="27" t="s">
        <v>108</v>
      </c>
    </row>
    <row r="16" spans="1:11" ht="36" customHeight="1">
      <c r="A16" s="42"/>
      <c r="B16" s="119" t="s">
        <v>179</v>
      </c>
      <c r="C16" s="119"/>
      <c r="D16" s="119"/>
      <c r="E16" s="119"/>
      <c r="F16" s="31" t="s">
        <v>193</v>
      </c>
      <c r="G16" s="33">
        <f>SUMPRODUCT('MPS(input)_A'!E9:E12,G8:G11,G12:G15)/SUMPRODUCT('MPS(input)_A'!E9:E12,G8:G11)</f>
        <v>5.4300000000000001E-2</v>
      </c>
      <c r="H16" s="32" t="s">
        <v>180</v>
      </c>
      <c r="I16" s="27" t="s">
        <v>181</v>
      </c>
    </row>
    <row r="17" spans="1:9" ht="36" customHeight="1">
      <c r="A17" s="42"/>
      <c r="B17" s="119" t="s">
        <v>182</v>
      </c>
      <c r="C17" s="119"/>
      <c r="D17" s="119"/>
      <c r="E17" s="119"/>
      <c r="F17" s="31" t="s">
        <v>194</v>
      </c>
      <c r="G17" s="33">
        <f>SUMPRODUCT('MPS(input)_A'!E14:E17,G8:G11,G12:G15)/SUMPRODUCT('MPS(input)_A'!E14:E17,G8:G11)</f>
        <v>5.4300000000000001E-2</v>
      </c>
      <c r="H17" s="32" t="s">
        <v>180</v>
      </c>
      <c r="I17" s="27" t="s">
        <v>109</v>
      </c>
    </row>
    <row r="18" spans="1:9" ht="36" customHeight="1">
      <c r="A18" s="41"/>
      <c r="B18" s="119" t="s">
        <v>110</v>
      </c>
      <c r="C18" s="119"/>
      <c r="D18" s="119"/>
      <c r="E18" s="119"/>
      <c r="F18" s="31" t="s">
        <v>193</v>
      </c>
      <c r="G18" s="33">
        <f>SUMPRODUCT('MPS(input)_A'!E18:E21,G8:G11,G12:G15)/SUMPRODUCT('MPS(input)_A'!E18:E21,G8:G11)</f>
        <v>5.4300000000000001E-2</v>
      </c>
      <c r="H18" s="32" t="s">
        <v>180</v>
      </c>
      <c r="I18" s="27" t="s">
        <v>111</v>
      </c>
    </row>
    <row r="19" spans="1:9" ht="18.75" customHeight="1" thickBot="1">
      <c r="A19" s="40" t="s">
        <v>71</v>
      </c>
      <c r="B19" s="21"/>
      <c r="C19" s="22"/>
      <c r="D19" s="23"/>
      <c r="E19" s="23"/>
      <c r="F19" s="23"/>
      <c r="G19" s="40"/>
      <c r="H19" s="21"/>
      <c r="I19" s="24"/>
    </row>
    <row r="20" spans="1:9" ht="18.75" customHeight="1" thickBot="1">
      <c r="A20" s="42"/>
      <c r="B20" s="43" t="s">
        <v>112</v>
      </c>
      <c r="C20" s="25"/>
      <c r="D20" s="25"/>
      <c r="E20" s="25"/>
      <c r="F20" s="48"/>
      <c r="G20" s="54">
        <f>SUM(G21:G24)</f>
        <v>39484.190147674075</v>
      </c>
      <c r="H20" s="49" t="s">
        <v>100</v>
      </c>
      <c r="I20" s="34" t="s">
        <v>113</v>
      </c>
    </row>
    <row r="21" spans="1:9" ht="48" customHeight="1">
      <c r="A21" s="42"/>
      <c r="B21" s="44"/>
      <c r="C21" s="106" t="s">
        <v>215</v>
      </c>
      <c r="D21" s="107"/>
      <c r="E21" s="107"/>
      <c r="F21" s="35" t="s">
        <v>88</v>
      </c>
      <c r="G21" s="53">
        <f>G16*('MPS(input)_A'!E28*'MPS(input)_A'!E8+'MPS(input)_A'!E29)</f>
        <v>39484.190147674075</v>
      </c>
      <c r="H21" s="26" t="s">
        <v>100</v>
      </c>
      <c r="I21" s="27" t="s">
        <v>114</v>
      </c>
    </row>
    <row r="22" spans="1:9" ht="60" customHeight="1">
      <c r="A22" s="42"/>
      <c r="B22" s="44"/>
      <c r="C22" s="106" t="s">
        <v>115</v>
      </c>
      <c r="D22" s="107"/>
      <c r="E22" s="107"/>
      <c r="F22" s="35" t="s">
        <v>87</v>
      </c>
      <c r="G22" s="36">
        <f>G17*('MPS(input)_A'!E30*'MPS(input)_A'!E13+'MPS(input)_A'!E31)</f>
        <v>0</v>
      </c>
      <c r="H22" s="26" t="s">
        <v>100</v>
      </c>
      <c r="I22" s="27" t="s">
        <v>116</v>
      </c>
    </row>
    <row r="23" spans="1:9" ht="48" customHeight="1">
      <c r="A23" s="42"/>
      <c r="B23" s="44"/>
      <c r="C23" s="106" t="s">
        <v>117</v>
      </c>
      <c r="D23" s="107"/>
      <c r="E23" s="107"/>
      <c r="F23" s="35" t="s">
        <v>87</v>
      </c>
      <c r="G23" s="36">
        <f>G18*('MPS(input)_A'!E32*('MPS(input)_A'!E34*'MPS(input)_A'!E8+'MPS(input)_A'!E35)+'MPS(input)_A'!E33)</f>
        <v>0</v>
      </c>
      <c r="H23" s="26" t="s">
        <v>100</v>
      </c>
      <c r="I23" s="27" t="s">
        <v>118</v>
      </c>
    </row>
    <row r="24" spans="1:9" ht="48" customHeight="1">
      <c r="A24" s="41"/>
      <c r="B24" s="45"/>
      <c r="C24" s="106" t="s">
        <v>119</v>
      </c>
      <c r="D24" s="107"/>
      <c r="E24" s="107"/>
      <c r="F24" s="35" t="s">
        <v>87</v>
      </c>
      <c r="G24" s="36">
        <f>G18*('MPS(input)_A'!E32*'MPS(input)_A'!E22+'MPS(input)_A'!E33)</f>
        <v>0</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121</v>
      </c>
      <c r="C26" s="38"/>
      <c r="D26" s="38"/>
      <c r="E26" s="38"/>
      <c r="F26" s="55"/>
      <c r="G26" s="52">
        <f>SUM(G27:G30)</f>
        <v>38804.070148179067</v>
      </c>
      <c r="H26" s="49" t="s">
        <v>100</v>
      </c>
      <c r="I26" s="34" t="s">
        <v>122</v>
      </c>
    </row>
    <row r="27" spans="1:9" ht="48" customHeight="1">
      <c r="A27" s="42"/>
      <c r="B27" s="47"/>
      <c r="C27" s="106" t="s">
        <v>123</v>
      </c>
      <c r="D27" s="107"/>
      <c r="E27" s="107"/>
      <c r="F27" s="35" t="s">
        <v>87</v>
      </c>
      <c r="G27" s="57">
        <f>SUMPRODUCT('MPS(input)_A'!E9:E12,G8:G11,G12:G15)</f>
        <v>38804.070147674072</v>
      </c>
      <c r="H27" s="26" t="s">
        <v>100</v>
      </c>
      <c r="I27" s="27" t="s">
        <v>124</v>
      </c>
    </row>
    <row r="28" spans="1:9" ht="60" customHeight="1">
      <c r="A28" s="42"/>
      <c r="B28" s="47"/>
      <c r="C28" s="106" t="s">
        <v>125</v>
      </c>
      <c r="D28" s="107"/>
      <c r="E28" s="107"/>
      <c r="F28" s="35" t="s">
        <v>87</v>
      </c>
      <c r="G28" s="39">
        <f>SUMPRODUCT('MPS(input)_A'!E14:E17,G8:G11,G12:G15)</f>
        <v>2.5249499999999999E-7</v>
      </c>
      <c r="H28" s="26" t="s">
        <v>100</v>
      </c>
      <c r="I28" s="27" t="s">
        <v>126</v>
      </c>
    </row>
    <row r="29" spans="1:9" ht="48" customHeight="1">
      <c r="A29" s="42"/>
      <c r="B29" s="47"/>
      <c r="C29" s="106" t="s">
        <v>127</v>
      </c>
      <c r="D29" s="107"/>
      <c r="E29" s="107"/>
      <c r="F29" s="35" t="s">
        <v>87</v>
      </c>
      <c r="G29" s="39">
        <f>G18*('MPS(input)_A'!E32*'MPS(input)_A'!E23+'MPS(input)_A'!E33)</f>
        <v>0</v>
      </c>
      <c r="H29" s="26" t="s">
        <v>100</v>
      </c>
      <c r="I29" s="27" t="s">
        <v>128</v>
      </c>
    </row>
    <row r="30" spans="1:9" ht="48" customHeight="1">
      <c r="A30" s="41"/>
      <c r="B30" s="45"/>
      <c r="C30" s="106" t="s">
        <v>129</v>
      </c>
      <c r="D30" s="107"/>
      <c r="E30" s="107"/>
      <c r="F30" s="35" t="s">
        <v>87</v>
      </c>
      <c r="G30" s="39">
        <f>SUMPRODUCT('MPS(input)_A'!E18:E21,G8:G11,G12:G15)</f>
        <v>2.5249499999999999E-7</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89</v>
      </c>
      <c r="F33" s="16"/>
      <c r="G33" s="17"/>
    </row>
    <row r="34" spans="5:8" ht="21.75" customHeight="1">
      <c r="E34" s="58" t="s">
        <v>91</v>
      </c>
      <c r="F34" s="71">
        <v>46.5</v>
      </c>
      <c r="G34" s="60" t="s">
        <v>90</v>
      </c>
      <c r="H34" s="7"/>
    </row>
    <row r="35" spans="5:8" ht="21.75" customHeight="1">
      <c r="E35" s="58" t="s">
        <v>92</v>
      </c>
      <c r="F35" s="71">
        <v>41.4</v>
      </c>
      <c r="G35" s="60" t="s">
        <v>90</v>
      </c>
      <c r="H35" s="7"/>
    </row>
    <row r="36" spans="5:8" ht="21.75" customHeight="1">
      <c r="E36" s="58" t="s">
        <v>93</v>
      </c>
      <c r="F36" s="71">
        <v>39.799999999999997</v>
      </c>
      <c r="G36" s="60" t="s">
        <v>90</v>
      </c>
      <c r="H36" s="7"/>
    </row>
    <row r="37" spans="5:8" ht="21.75" customHeight="1">
      <c r="E37" s="58" t="s">
        <v>94</v>
      </c>
      <c r="F37" s="71">
        <v>39.799999999999997</v>
      </c>
      <c r="G37" s="60" t="s">
        <v>90</v>
      </c>
      <c r="H37" s="7"/>
    </row>
    <row r="38" spans="5:8" ht="21.75" customHeight="1">
      <c r="E38" s="8"/>
      <c r="F38" s="8"/>
      <c r="G38" s="3"/>
      <c r="H38" s="3"/>
    </row>
    <row r="39" spans="5:8" ht="21.75" customHeight="1">
      <c r="E39" s="61" t="s">
        <v>95</v>
      </c>
      <c r="F39" s="16"/>
      <c r="G39" s="17"/>
    </row>
    <row r="40" spans="5:8" ht="21.75" customHeight="1">
      <c r="E40" s="58" t="s">
        <v>96</v>
      </c>
      <c r="F40" s="72">
        <v>5.4300000000000001E-2</v>
      </c>
      <c r="G40" s="59" t="s">
        <v>183</v>
      </c>
      <c r="H40" s="3"/>
    </row>
    <row r="41" spans="5:8" ht="21.75" customHeight="1">
      <c r="E41" s="58" t="s">
        <v>97</v>
      </c>
      <c r="F41" s="72">
        <v>7.2599999999999998E-2</v>
      </c>
      <c r="G41" s="59" t="s">
        <v>183</v>
      </c>
      <c r="H41" s="7"/>
    </row>
    <row r="42" spans="5:8" ht="21.75" customHeight="1">
      <c r="E42" s="58" t="s">
        <v>98</v>
      </c>
      <c r="F42" s="72">
        <v>7.5499999999999998E-2</v>
      </c>
      <c r="G42" s="59" t="s">
        <v>183</v>
      </c>
      <c r="H42" s="3"/>
    </row>
    <row r="43" spans="5:8" ht="21.75" customHeight="1">
      <c r="E43" s="58" t="s">
        <v>99</v>
      </c>
      <c r="F43" s="72">
        <v>7.5499999999999998E-2</v>
      </c>
      <c r="G43" s="59" t="s">
        <v>183</v>
      </c>
      <c r="H43" s="3"/>
    </row>
    <row r="44" spans="5:8" s="1" customFormat="1">
      <c r="E44" s="3"/>
      <c r="F44" s="3"/>
      <c r="G44" s="3"/>
      <c r="H44" s="3"/>
    </row>
  </sheetData>
  <sheetProtection password="C7C3" sheet="1" objects="1" scenarios="1"/>
  <mergeCells count="12">
    <mergeCell ref="C27:E27"/>
    <mergeCell ref="C28:E28"/>
    <mergeCell ref="C29:E29"/>
    <mergeCell ref="C30:E30"/>
    <mergeCell ref="A3:I3"/>
    <mergeCell ref="C21:E21"/>
    <mergeCell ref="C22:E22"/>
    <mergeCell ref="C23:E23"/>
    <mergeCell ref="C24:E24"/>
    <mergeCell ref="B16:E16"/>
    <mergeCell ref="B17:E17"/>
    <mergeCell ref="B18:E18"/>
  </mergeCells>
  <phoneticPr fontId="11"/>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
  <cols>
    <col min="1" max="1" width="3.6328125" style="77" customWidth="1"/>
    <col min="2" max="2" width="36.36328125" style="77" customWidth="1"/>
    <col min="3" max="3" width="49.08984375" style="77" customWidth="1"/>
    <col min="4" max="256" width="9" style="77"/>
    <col min="257" max="257" width="3.6328125" style="77" customWidth="1"/>
    <col min="258" max="258" width="36.36328125" style="77" customWidth="1"/>
    <col min="259" max="259" width="49.08984375" style="77" customWidth="1"/>
    <col min="260" max="512" width="9" style="77"/>
    <col min="513" max="513" width="3.6328125" style="77" customWidth="1"/>
    <col min="514" max="514" width="36.36328125" style="77" customWidth="1"/>
    <col min="515" max="515" width="49.08984375" style="77" customWidth="1"/>
    <col min="516" max="768" width="9" style="77"/>
    <col min="769" max="769" width="3.6328125" style="77" customWidth="1"/>
    <col min="770" max="770" width="36.36328125" style="77" customWidth="1"/>
    <col min="771" max="771" width="49.08984375" style="77" customWidth="1"/>
    <col min="772" max="1024" width="9" style="77"/>
    <col min="1025" max="1025" width="3.6328125" style="77" customWidth="1"/>
    <col min="1026" max="1026" width="36.36328125" style="77" customWidth="1"/>
    <col min="1027" max="1027" width="49.08984375" style="77" customWidth="1"/>
    <col min="1028" max="1280" width="9" style="77"/>
    <col min="1281" max="1281" width="3.6328125" style="77" customWidth="1"/>
    <col min="1282" max="1282" width="36.36328125" style="77" customWidth="1"/>
    <col min="1283" max="1283" width="49.08984375" style="77" customWidth="1"/>
    <col min="1284" max="1536" width="9" style="77"/>
    <col min="1537" max="1537" width="3.6328125" style="77" customWidth="1"/>
    <col min="1538" max="1538" width="36.36328125" style="77" customWidth="1"/>
    <col min="1539" max="1539" width="49.08984375" style="77" customWidth="1"/>
    <col min="1540" max="1792" width="9" style="77"/>
    <col min="1793" max="1793" width="3.6328125" style="77" customWidth="1"/>
    <col min="1794" max="1794" width="36.36328125" style="77" customWidth="1"/>
    <col min="1795" max="1795" width="49.08984375" style="77" customWidth="1"/>
    <col min="1796" max="2048" width="9" style="77"/>
    <col min="2049" max="2049" width="3.6328125" style="77" customWidth="1"/>
    <col min="2050" max="2050" width="36.36328125" style="77" customWidth="1"/>
    <col min="2051" max="2051" width="49.08984375" style="77" customWidth="1"/>
    <col min="2052" max="2304" width="9" style="77"/>
    <col min="2305" max="2305" width="3.6328125" style="77" customWidth="1"/>
    <col min="2306" max="2306" width="36.36328125" style="77" customWidth="1"/>
    <col min="2307" max="2307" width="49.08984375" style="77" customWidth="1"/>
    <col min="2308" max="2560" width="9" style="77"/>
    <col min="2561" max="2561" width="3.6328125" style="77" customWidth="1"/>
    <col min="2562" max="2562" width="36.36328125" style="77" customWidth="1"/>
    <col min="2563" max="2563" width="49.08984375" style="77" customWidth="1"/>
    <col min="2564" max="2816" width="9" style="77"/>
    <col min="2817" max="2817" width="3.6328125" style="77" customWidth="1"/>
    <col min="2818" max="2818" width="36.36328125" style="77" customWidth="1"/>
    <col min="2819" max="2819" width="49.08984375" style="77" customWidth="1"/>
    <col min="2820" max="3072" width="9" style="77"/>
    <col min="3073" max="3073" width="3.6328125" style="77" customWidth="1"/>
    <col min="3074" max="3074" width="36.36328125" style="77" customWidth="1"/>
    <col min="3075" max="3075" width="49.08984375" style="77" customWidth="1"/>
    <col min="3076" max="3328" width="9" style="77"/>
    <col min="3329" max="3329" width="3.6328125" style="77" customWidth="1"/>
    <col min="3330" max="3330" width="36.36328125" style="77" customWidth="1"/>
    <col min="3331" max="3331" width="49.08984375" style="77" customWidth="1"/>
    <col min="3332" max="3584" width="9" style="77"/>
    <col min="3585" max="3585" width="3.6328125" style="77" customWidth="1"/>
    <col min="3586" max="3586" width="36.36328125" style="77" customWidth="1"/>
    <col min="3587" max="3587" width="49.08984375" style="77" customWidth="1"/>
    <col min="3588" max="3840" width="9" style="77"/>
    <col min="3841" max="3841" width="3.6328125" style="77" customWidth="1"/>
    <col min="3842" max="3842" width="36.36328125" style="77" customWidth="1"/>
    <col min="3843" max="3843" width="49.08984375" style="77" customWidth="1"/>
    <col min="3844" max="4096" width="9" style="77"/>
    <col min="4097" max="4097" width="3.6328125" style="77" customWidth="1"/>
    <col min="4098" max="4098" width="36.36328125" style="77" customWidth="1"/>
    <col min="4099" max="4099" width="49.08984375" style="77" customWidth="1"/>
    <col min="4100" max="4352" width="9" style="77"/>
    <col min="4353" max="4353" width="3.6328125" style="77" customWidth="1"/>
    <col min="4354" max="4354" width="36.36328125" style="77" customWidth="1"/>
    <col min="4355" max="4355" width="49.08984375" style="77" customWidth="1"/>
    <col min="4356" max="4608" width="9" style="77"/>
    <col min="4609" max="4609" width="3.6328125" style="77" customWidth="1"/>
    <col min="4610" max="4610" width="36.36328125" style="77" customWidth="1"/>
    <col min="4611" max="4611" width="49.08984375" style="77" customWidth="1"/>
    <col min="4612" max="4864" width="9" style="77"/>
    <col min="4865" max="4865" width="3.6328125" style="77" customWidth="1"/>
    <col min="4866" max="4866" width="36.36328125" style="77" customWidth="1"/>
    <col min="4867" max="4867" width="49.08984375" style="77" customWidth="1"/>
    <col min="4868" max="5120" width="9" style="77"/>
    <col min="5121" max="5121" width="3.6328125" style="77" customWidth="1"/>
    <col min="5122" max="5122" width="36.36328125" style="77" customWidth="1"/>
    <col min="5123" max="5123" width="49.08984375" style="77" customWidth="1"/>
    <col min="5124" max="5376" width="9" style="77"/>
    <col min="5377" max="5377" width="3.6328125" style="77" customWidth="1"/>
    <col min="5378" max="5378" width="36.36328125" style="77" customWidth="1"/>
    <col min="5379" max="5379" width="49.08984375" style="77" customWidth="1"/>
    <col min="5380" max="5632" width="9" style="77"/>
    <col min="5633" max="5633" width="3.6328125" style="77" customWidth="1"/>
    <col min="5634" max="5634" width="36.36328125" style="77" customWidth="1"/>
    <col min="5635" max="5635" width="49.08984375" style="77" customWidth="1"/>
    <col min="5636" max="5888" width="9" style="77"/>
    <col min="5889" max="5889" width="3.6328125" style="77" customWidth="1"/>
    <col min="5890" max="5890" width="36.36328125" style="77" customWidth="1"/>
    <col min="5891" max="5891" width="49.08984375" style="77" customWidth="1"/>
    <col min="5892" max="6144" width="9" style="77"/>
    <col min="6145" max="6145" width="3.6328125" style="77" customWidth="1"/>
    <col min="6146" max="6146" width="36.36328125" style="77" customWidth="1"/>
    <col min="6147" max="6147" width="49.08984375" style="77" customWidth="1"/>
    <col min="6148" max="6400" width="9" style="77"/>
    <col min="6401" max="6401" width="3.6328125" style="77" customWidth="1"/>
    <col min="6402" max="6402" width="36.36328125" style="77" customWidth="1"/>
    <col min="6403" max="6403" width="49.08984375" style="77" customWidth="1"/>
    <col min="6404" max="6656" width="9" style="77"/>
    <col min="6657" max="6657" width="3.6328125" style="77" customWidth="1"/>
    <col min="6658" max="6658" width="36.36328125" style="77" customWidth="1"/>
    <col min="6659" max="6659" width="49.08984375" style="77" customWidth="1"/>
    <col min="6660" max="6912" width="9" style="77"/>
    <col min="6913" max="6913" width="3.6328125" style="77" customWidth="1"/>
    <col min="6914" max="6914" width="36.36328125" style="77" customWidth="1"/>
    <col min="6915" max="6915" width="49.08984375" style="77" customWidth="1"/>
    <col min="6916" max="7168" width="9" style="77"/>
    <col min="7169" max="7169" width="3.6328125" style="77" customWidth="1"/>
    <col min="7170" max="7170" width="36.36328125" style="77" customWidth="1"/>
    <col min="7171" max="7171" width="49.08984375" style="77" customWidth="1"/>
    <col min="7172" max="7424" width="9" style="77"/>
    <col min="7425" max="7425" width="3.6328125" style="77" customWidth="1"/>
    <col min="7426" max="7426" width="36.36328125" style="77" customWidth="1"/>
    <col min="7427" max="7427" width="49.08984375" style="77" customWidth="1"/>
    <col min="7428" max="7680" width="9" style="77"/>
    <col min="7681" max="7681" width="3.6328125" style="77" customWidth="1"/>
    <col min="7682" max="7682" width="36.36328125" style="77" customWidth="1"/>
    <col min="7683" max="7683" width="49.08984375" style="77" customWidth="1"/>
    <col min="7684" max="7936" width="9" style="77"/>
    <col min="7937" max="7937" width="3.6328125" style="77" customWidth="1"/>
    <col min="7938" max="7938" width="36.36328125" style="77" customWidth="1"/>
    <col min="7939" max="7939" width="49.08984375" style="77" customWidth="1"/>
    <col min="7940" max="8192" width="9" style="77"/>
    <col min="8193" max="8193" width="3.6328125" style="77" customWidth="1"/>
    <col min="8194" max="8194" width="36.36328125" style="77" customWidth="1"/>
    <col min="8195" max="8195" width="49.08984375" style="77" customWidth="1"/>
    <col min="8196" max="8448" width="9" style="77"/>
    <col min="8449" max="8449" width="3.6328125" style="77" customWidth="1"/>
    <col min="8450" max="8450" width="36.36328125" style="77" customWidth="1"/>
    <col min="8451" max="8451" width="49.08984375" style="77" customWidth="1"/>
    <col min="8452" max="8704" width="9" style="77"/>
    <col min="8705" max="8705" width="3.6328125" style="77" customWidth="1"/>
    <col min="8706" max="8706" width="36.36328125" style="77" customWidth="1"/>
    <col min="8707" max="8707" width="49.08984375" style="77" customWidth="1"/>
    <col min="8708" max="8960" width="9" style="77"/>
    <col min="8961" max="8961" width="3.6328125" style="77" customWidth="1"/>
    <col min="8962" max="8962" width="36.36328125" style="77" customWidth="1"/>
    <col min="8963" max="8963" width="49.08984375" style="77" customWidth="1"/>
    <col min="8964" max="9216" width="9" style="77"/>
    <col min="9217" max="9217" width="3.6328125" style="77" customWidth="1"/>
    <col min="9218" max="9218" width="36.36328125" style="77" customWidth="1"/>
    <col min="9219" max="9219" width="49.08984375" style="77" customWidth="1"/>
    <col min="9220" max="9472" width="9" style="77"/>
    <col min="9473" max="9473" width="3.6328125" style="77" customWidth="1"/>
    <col min="9474" max="9474" width="36.36328125" style="77" customWidth="1"/>
    <col min="9475" max="9475" width="49.08984375" style="77" customWidth="1"/>
    <col min="9476" max="9728" width="9" style="77"/>
    <col min="9729" max="9729" width="3.6328125" style="77" customWidth="1"/>
    <col min="9730" max="9730" width="36.36328125" style="77" customWidth="1"/>
    <col min="9731" max="9731" width="49.08984375" style="77" customWidth="1"/>
    <col min="9732" max="9984" width="9" style="77"/>
    <col min="9985" max="9985" width="3.6328125" style="77" customWidth="1"/>
    <col min="9986" max="9986" width="36.36328125" style="77" customWidth="1"/>
    <col min="9987" max="9987" width="49.08984375" style="77" customWidth="1"/>
    <col min="9988" max="10240" width="9" style="77"/>
    <col min="10241" max="10241" width="3.6328125" style="77" customWidth="1"/>
    <col min="10242" max="10242" width="36.36328125" style="77" customWidth="1"/>
    <col min="10243" max="10243" width="49.08984375" style="77" customWidth="1"/>
    <col min="10244" max="10496" width="9" style="77"/>
    <col min="10497" max="10497" width="3.6328125" style="77" customWidth="1"/>
    <col min="10498" max="10498" width="36.36328125" style="77" customWidth="1"/>
    <col min="10499" max="10499" width="49.08984375" style="77" customWidth="1"/>
    <col min="10500" max="10752" width="9" style="77"/>
    <col min="10753" max="10753" width="3.6328125" style="77" customWidth="1"/>
    <col min="10754" max="10754" width="36.36328125" style="77" customWidth="1"/>
    <col min="10755" max="10755" width="49.08984375" style="77" customWidth="1"/>
    <col min="10756" max="11008" width="9" style="77"/>
    <col min="11009" max="11009" width="3.6328125" style="77" customWidth="1"/>
    <col min="11010" max="11010" width="36.36328125" style="77" customWidth="1"/>
    <col min="11011" max="11011" width="49.08984375" style="77" customWidth="1"/>
    <col min="11012" max="11264" width="9" style="77"/>
    <col min="11265" max="11265" width="3.6328125" style="77" customWidth="1"/>
    <col min="11266" max="11266" width="36.36328125" style="77" customWidth="1"/>
    <col min="11267" max="11267" width="49.08984375" style="77" customWidth="1"/>
    <col min="11268" max="11520" width="9" style="77"/>
    <col min="11521" max="11521" width="3.6328125" style="77" customWidth="1"/>
    <col min="11522" max="11522" width="36.36328125" style="77" customWidth="1"/>
    <col min="11523" max="11523" width="49.08984375" style="77" customWidth="1"/>
    <col min="11524" max="11776" width="9" style="77"/>
    <col min="11777" max="11777" width="3.6328125" style="77" customWidth="1"/>
    <col min="11778" max="11778" width="36.36328125" style="77" customWidth="1"/>
    <col min="11779" max="11779" width="49.08984375" style="77" customWidth="1"/>
    <col min="11780" max="12032" width="9" style="77"/>
    <col min="12033" max="12033" width="3.6328125" style="77" customWidth="1"/>
    <col min="12034" max="12034" width="36.36328125" style="77" customWidth="1"/>
    <col min="12035" max="12035" width="49.08984375" style="77" customWidth="1"/>
    <col min="12036" max="12288" width="9" style="77"/>
    <col min="12289" max="12289" width="3.6328125" style="77" customWidth="1"/>
    <col min="12290" max="12290" width="36.36328125" style="77" customWidth="1"/>
    <col min="12291" max="12291" width="49.08984375" style="77" customWidth="1"/>
    <col min="12292" max="12544" width="9" style="77"/>
    <col min="12545" max="12545" width="3.6328125" style="77" customWidth="1"/>
    <col min="12546" max="12546" width="36.36328125" style="77" customWidth="1"/>
    <col min="12547" max="12547" width="49.08984375" style="77" customWidth="1"/>
    <col min="12548" max="12800" width="9" style="77"/>
    <col min="12801" max="12801" width="3.6328125" style="77" customWidth="1"/>
    <col min="12802" max="12802" width="36.36328125" style="77" customWidth="1"/>
    <col min="12803" max="12803" width="49.08984375" style="77" customWidth="1"/>
    <col min="12804" max="13056" width="9" style="77"/>
    <col min="13057" max="13057" width="3.6328125" style="77" customWidth="1"/>
    <col min="13058" max="13058" width="36.36328125" style="77" customWidth="1"/>
    <col min="13059" max="13059" width="49.08984375" style="77" customWidth="1"/>
    <col min="13060" max="13312" width="9" style="77"/>
    <col min="13313" max="13313" width="3.6328125" style="77" customWidth="1"/>
    <col min="13314" max="13314" width="36.36328125" style="77" customWidth="1"/>
    <col min="13315" max="13315" width="49.08984375" style="77" customWidth="1"/>
    <col min="13316" max="13568" width="9" style="77"/>
    <col min="13569" max="13569" width="3.6328125" style="77" customWidth="1"/>
    <col min="13570" max="13570" width="36.36328125" style="77" customWidth="1"/>
    <col min="13571" max="13571" width="49.08984375" style="77" customWidth="1"/>
    <col min="13572" max="13824" width="9" style="77"/>
    <col min="13825" max="13825" width="3.6328125" style="77" customWidth="1"/>
    <col min="13826" max="13826" width="36.36328125" style="77" customWidth="1"/>
    <col min="13827" max="13827" width="49.08984375" style="77" customWidth="1"/>
    <col min="13828" max="14080" width="9" style="77"/>
    <col min="14081" max="14081" width="3.6328125" style="77" customWidth="1"/>
    <col min="14082" max="14082" width="36.36328125" style="77" customWidth="1"/>
    <col min="14083" max="14083" width="49.08984375" style="77" customWidth="1"/>
    <col min="14084" max="14336" width="9" style="77"/>
    <col min="14337" max="14337" width="3.6328125" style="77" customWidth="1"/>
    <col min="14338" max="14338" width="36.36328125" style="77" customWidth="1"/>
    <col min="14339" max="14339" width="49.08984375" style="77" customWidth="1"/>
    <col min="14340" max="14592" width="9" style="77"/>
    <col min="14593" max="14593" width="3.6328125" style="77" customWidth="1"/>
    <col min="14594" max="14594" width="36.36328125" style="77" customWidth="1"/>
    <col min="14595" max="14595" width="49.08984375" style="77" customWidth="1"/>
    <col min="14596" max="14848" width="9" style="77"/>
    <col min="14849" max="14849" width="3.6328125" style="77" customWidth="1"/>
    <col min="14850" max="14850" width="36.36328125" style="77" customWidth="1"/>
    <col min="14851" max="14851" width="49.08984375" style="77" customWidth="1"/>
    <col min="14852" max="15104" width="9" style="77"/>
    <col min="15105" max="15105" width="3.6328125" style="77" customWidth="1"/>
    <col min="15106" max="15106" width="36.36328125" style="77" customWidth="1"/>
    <col min="15107" max="15107" width="49.08984375" style="77" customWidth="1"/>
    <col min="15108" max="15360" width="9" style="77"/>
    <col min="15361" max="15361" width="3.6328125" style="77" customWidth="1"/>
    <col min="15362" max="15362" width="36.36328125" style="77" customWidth="1"/>
    <col min="15363" max="15363" width="49.08984375" style="77" customWidth="1"/>
    <col min="15364" max="15616" width="9" style="77"/>
    <col min="15617" max="15617" width="3.6328125" style="77" customWidth="1"/>
    <col min="15618" max="15618" width="36.36328125" style="77" customWidth="1"/>
    <col min="15619" max="15619" width="49.08984375" style="77" customWidth="1"/>
    <col min="15620" max="15872" width="9" style="77"/>
    <col min="15873" max="15873" width="3.6328125" style="77" customWidth="1"/>
    <col min="15874" max="15874" width="36.36328125" style="77" customWidth="1"/>
    <col min="15875" max="15875" width="49.08984375" style="77" customWidth="1"/>
    <col min="15876" max="16128" width="9" style="77"/>
    <col min="16129" max="16129" width="3.6328125" style="77" customWidth="1"/>
    <col min="16130" max="16130" width="36.36328125" style="77" customWidth="1"/>
    <col min="16131" max="16131" width="49.08984375" style="77" customWidth="1"/>
    <col min="16132" max="16384" width="9" style="77"/>
  </cols>
  <sheetData>
    <row r="1" spans="1:3" ht="18" customHeight="1">
      <c r="C1" s="78" t="str">
        <f>'MPS(input)_A'!K1</f>
        <v>Monitoring Spreadsheet: JCM_ID_AM006_ver02.0</v>
      </c>
    </row>
    <row r="2" spans="1:3" ht="18" customHeight="1">
      <c r="C2" s="78" t="str">
        <f>'MPS(input)_A'!K2</f>
        <v>Reference Number: ID014</v>
      </c>
    </row>
    <row r="3" spans="1:3" ht="24" customHeight="1">
      <c r="A3" s="120" t="s">
        <v>195</v>
      </c>
      <c r="B3" s="120"/>
      <c r="C3" s="120"/>
    </row>
    <row r="5" spans="1:3" ht="21" customHeight="1">
      <c r="B5" s="79" t="s">
        <v>196</v>
      </c>
      <c r="C5" s="79" t="s">
        <v>197</v>
      </c>
    </row>
    <row r="6" spans="1:3" ht="54" customHeight="1">
      <c r="B6" s="80" t="s">
        <v>241</v>
      </c>
      <c r="C6" s="80" t="s">
        <v>242</v>
      </c>
    </row>
    <row r="7" spans="1:3" ht="54" customHeight="1">
      <c r="B7" s="80" t="s">
        <v>243</v>
      </c>
      <c r="C7" s="80" t="s">
        <v>244</v>
      </c>
    </row>
    <row r="8" spans="1:3" ht="54" customHeight="1">
      <c r="B8" s="80" t="s">
        <v>245</v>
      </c>
      <c r="C8" s="80" t="s">
        <v>246</v>
      </c>
    </row>
    <row r="9" spans="1:3" ht="54" customHeight="1">
      <c r="B9" s="80"/>
      <c r="C9" s="80"/>
    </row>
    <row r="10" spans="1:3" ht="54" customHeight="1">
      <c r="B10" s="80"/>
      <c r="C10" s="80"/>
    </row>
    <row r="11" spans="1:3" ht="54" customHeight="1">
      <c r="B11" s="80"/>
      <c r="C11" s="80"/>
    </row>
    <row r="12" spans="1:3" ht="54" customHeight="1">
      <c r="B12" s="80"/>
      <c r="C12" s="80"/>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52"/>
  <sheetViews>
    <sheetView showGridLines="0" view="pageBreakPreview" zoomScale="70" zoomScaleNormal="70" zoomScaleSheetLayoutView="70" workbookViewId="0"/>
  </sheetViews>
  <sheetFormatPr defaultColWidth="8.90625" defaultRowHeight="14"/>
  <cols>
    <col min="1" max="1" width="1.453125" style="2" customWidth="1"/>
    <col min="2" max="2" width="11.453125" style="2" customWidth="1"/>
    <col min="3" max="3" width="11.7265625" style="2" customWidth="1"/>
    <col min="4" max="4" width="13.6328125" style="11" customWidth="1"/>
    <col min="5" max="5" width="30.6328125" style="2" customWidth="1"/>
    <col min="6" max="6" width="15.6328125" style="2" customWidth="1"/>
    <col min="7" max="7" width="10.6328125" style="2" customWidth="1"/>
    <col min="8" max="8" width="11.6328125" style="2" customWidth="1"/>
    <col min="9" max="9" width="15.6328125" style="2" customWidth="1"/>
    <col min="10" max="10" width="63.453125" style="2" customWidth="1"/>
    <col min="11" max="12" width="20.6328125" style="2" customWidth="1"/>
    <col min="13" max="16384" width="8.90625" style="2"/>
  </cols>
  <sheetData>
    <row r="1" spans="1:12" ht="18" customHeight="1">
      <c r="L1" s="9" t="str">
        <f>'MPS(input)_A'!K1</f>
        <v>Monitoring Spreadsheet: JCM_ID_AM006_ver02.0</v>
      </c>
    </row>
    <row r="2" spans="1:12" ht="18" customHeight="1">
      <c r="L2" s="9" t="str">
        <f>'MPS(input)_A'!K2</f>
        <v>Reference Number: ID014</v>
      </c>
    </row>
    <row r="3" spans="1:12" ht="27.75" customHeight="1">
      <c r="A3" s="18" t="s">
        <v>198</v>
      </c>
      <c r="B3" s="18"/>
      <c r="C3" s="19"/>
      <c r="D3" s="19"/>
      <c r="E3" s="19"/>
      <c r="F3" s="19"/>
      <c r="G3" s="19"/>
      <c r="H3" s="19"/>
      <c r="I3" s="19"/>
      <c r="J3" s="19"/>
      <c r="K3" s="19"/>
      <c r="L3" s="20"/>
    </row>
    <row r="4" spans="1:12" ht="14.25" customHeight="1"/>
    <row r="5" spans="1:12" ht="15" customHeight="1">
      <c r="A5" s="12" t="s">
        <v>200</v>
      </c>
      <c r="B5" s="12"/>
      <c r="C5" s="12"/>
    </row>
    <row r="6" spans="1:12" ht="15" customHeight="1">
      <c r="A6" s="12"/>
      <c r="B6" s="62" t="s">
        <v>0</v>
      </c>
      <c r="C6" s="62" t="s">
        <v>203</v>
      </c>
      <c r="D6" s="62" t="s">
        <v>204</v>
      </c>
      <c r="E6" s="62" t="s">
        <v>205</v>
      </c>
      <c r="F6" s="62" t="s">
        <v>206</v>
      </c>
      <c r="G6" s="62" t="s">
        <v>207</v>
      </c>
      <c r="H6" s="62" t="s">
        <v>208</v>
      </c>
      <c r="I6" s="62" t="s">
        <v>209</v>
      </c>
      <c r="J6" s="62" t="s">
        <v>210</v>
      </c>
      <c r="K6" s="62" t="s">
        <v>211</v>
      </c>
      <c r="L6" s="62" t="s">
        <v>212</v>
      </c>
    </row>
    <row r="7" spans="1:12" s="10" customFormat="1" ht="30" customHeight="1">
      <c r="B7" s="88" t="s">
        <v>216</v>
      </c>
      <c r="C7" s="62" t="s">
        <v>10</v>
      </c>
      <c r="D7" s="62" t="s">
        <v>11</v>
      </c>
      <c r="E7" s="62" t="s">
        <v>12</v>
      </c>
      <c r="F7" s="62" t="s">
        <v>214</v>
      </c>
      <c r="G7" s="62" t="s">
        <v>14</v>
      </c>
      <c r="H7" s="62" t="s">
        <v>15</v>
      </c>
      <c r="I7" s="62" t="s">
        <v>16</v>
      </c>
      <c r="J7" s="62" t="s">
        <v>17</v>
      </c>
      <c r="K7" s="62" t="s">
        <v>18</v>
      </c>
      <c r="L7" s="62" t="s">
        <v>19</v>
      </c>
    </row>
    <row r="8" spans="1:12" ht="177" customHeight="1">
      <c r="B8" s="85"/>
      <c r="C8" s="63" t="s">
        <v>20</v>
      </c>
      <c r="D8" s="64" t="s">
        <v>132</v>
      </c>
      <c r="E8" s="65" t="s">
        <v>133</v>
      </c>
      <c r="F8" s="94"/>
      <c r="G8" s="65" t="str">
        <f>'MPS(input)_A'!F8</f>
        <v>m3</v>
      </c>
      <c r="H8" s="69" t="s">
        <v>21</v>
      </c>
      <c r="I8" s="70" t="s">
        <v>22</v>
      </c>
      <c r="J8" s="70" t="s">
        <v>23</v>
      </c>
      <c r="K8" s="70" t="s">
        <v>24</v>
      </c>
      <c r="L8" s="69"/>
    </row>
    <row r="9" spans="1:12" ht="177" customHeight="1">
      <c r="B9" s="85"/>
      <c r="C9" s="63" t="s">
        <v>25</v>
      </c>
      <c r="D9" s="64" t="s">
        <v>134</v>
      </c>
      <c r="E9" s="65" t="s">
        <v>135</v>
      </c>
      <c r="F9" s="94"/>
      <c r="G9" s="86" t="str">
        <f>'MPS(input)_A'!F9</f>
        <v>ton</v>
      </c>
      <c r="H9" s="69" t="s">
        <v>21</v>
      </c>
      <c r="I9" s="70" t="s">
        <v>22</v>
      </c>
      <c r="J9" s="70" t="s">
        <v>23</v>
      </c>
      <c r="K9" s="70" t="s">
        <v>24</v>
      </c>
      <c r="L9" s="69"/>
    </row>
    <row r="10" spans="1:12" ht="177" customHeight="1">
      <c r="B10" s="85"/>
      <c r="C10" s="63" t="s">
        <v>26</v>
      </c>
      <c r="D10" s="64" t="s">
        <v>136</v>
      </c>
      <c r="E10" s="65" t="s">
        <v>137</v>
      </c>
      <c r="F10" s="94"/>
      <c r="G10" s="86" t="str">
        <f>'MPS(input)_A'!F10</f>
        <v>ton</v>
      </c>
      <c r="H10" s="69" t="s">
        <v>21</v>
      </c>
      <c r="I10" s="70" t="s">
        <v>22</v>
      </c>
      <c r="J10" s="70" t="s">
        <v>23</v>
      </c>
      <c r="K10" s="70" t="s">
        <v>24</v>
      </c>
      <c r="L10" s="69"/>
    </row>
    <row r="11" spans="1:12" ht="177" customHeight="1">
      <c r="B11" s="85"/>
      <c r="C11" s="63" t="s">
        <v>27</v>
      </c>
      <c r="D11" s="64" t="s">
        <v>138</v>
      </c>
      <c r="E11" s="65" t="s">
        <v>139</v>
      </c>
      <c r="F11" s="94"/>
      <c r="G11" s="86" t="str">
        <f>'MPS(input)_A'!F11</f>
        <v>ton</v>
      </c>
      <c r="H11" s="69" t="s">
        <v>21</v>
      </c>
      <c r="I11" s="70" t="s">
        <v>22</v>
      </c>
      <c r="J11" s="70" t="s">
        <v>23</v>
      </c>
      <c r="K11" s="70" t="s">
        <v>24</v>
      </c>
      <c r="L11" s="69"/>
    </row>
    <row r="12" spans="1:12" ht="177" customHeight="1">
      <c r="B12" s="85"/>
      <c r="C12" s="63" t="s">
        <v>28</v>
      </c>
      <c r="D12" s="64" t="s">
        <v>140</v>
      </c>
      <c r="E12" s="65" t="s">
        <v>141</v>
      </c>
      <c r="F12" s="94"/>
      <c r="G12" s="86" t="str">
        <f>'MPS(input)_A'!F12</f>
        <v>ton</v>
      </c>
      <c r="H12" s="69" t="s">
        <v>21</v>
      </c>
      <c r="I12" s="70" t="s">
        <v>22</v>
      </c>
      <c r="J12" s="70" t="s">
        <v>23</v>
      </c>
      <c r="K12" s="70" t="s">
        <v>24</v>
      </c>
      <c r="L12" s="69"/>
    </row>
    <row r="13" spans="1:12" ht="177" customHeight="1">
      <c r="B13" s="85"/>
      <c r="C13" s="63" t="s">
        <v>29</v>
      </c>
      <c r="D13" s="64" t="s">
        <v>142</v>
      </c>
      <c r="E13" s="65" t="s">
        <v>143</v>
      </c>
      <c r="F13" s="94"/>
      <c r="G13" s="86" t="str">
        <f>'MPS(input)_A'!F13</f>
        <v>m3</v>
      </c>
      <c r="H13" s="69" t="s">
        <v>21</v>
      </c>
      <c r="I13" s="70" t="s">
        <v>22</v>
      </c>
      <c r="J13" s="70" t="s">
        <v>23</v>
      </c>
      <c r="K13" s="70" t="s">
        <v>24</v>
      </c>
      <c r="L13" s="69"/>
    </row>
    <row r="14" spans="1:12" ht="177" customHeight="1">
      <c r="B14" s="85"/>
      <c r="C14" s="63" t="s">
        <v>30</v>
      </c>
      <c r="D14" s="64" t="s">
        <v>144</v>
      </c>
      <c r="E14" s="65" t="s">
        <v>145</v>
      </c>
      <c r="F14" s="94"/>
      <c r="G14" s="86" t="str">
        <f>'MPS(input)_A'!F14</f>
        <v>ton</v>
      </c>
      <c r="H14" s="69" t="s">
        <v>21</v>
      </c>
      <c r="I14" s="70" t="s">
        <v>22</v>
      </c>
      <c r="J14" s="70" t="s">
        <v>23</v>
      </c>
      <c r="K14" s="70" t="s">
        <v>24</v>
      </c>
      <c r="L14" s="69"/>
    </row>
    <row r="15" spans="1:12" ht="177" customHeight="1">
      <c r="B15" s="85"/>
      <c r="C15" s="63" t="s">
        <v>31</v>
      </c>
      <c r="D15" s="64" t="s">
        <v>74</v>
      </c>
      <c r="E15" s="65" t="s">
        <v>146</v>
      </c>
      <c r="F15" s="94"/>
      <c r="G15" s="86" t="str">
        <f>'MPS(input)_A'!F15</f>
        <v>ton</v>
      </c>
      <c r="H15" s="69" t="s">
        <v>21</v>
      </c>
      <c r="I15" s="70" t="s">
        <v>22</v>
      </c>
      <c r="J15" s="70" t="s">
        <v>23</v>
      </c>
      <c r="K15" s="70" t="s">
        <v>24</v>
      </c>
      <c r="L15" s="69"/>
    </row>
    <row r="16" spans="1:12" ht="177" customHeight="1">
      <c r="B16" s="85"/>
      <c r="C16" s="63" t="s">
        <v>32</v>
      </c>
      <c r="D16" s="64" t="s">
        <v>75</v>
      </c>
      <c r="E16" s="65" t="s">
        <v>147</v>
      </c>
      <c r="F16" s="94"/>
      <c r="G16" s="86" t="str">
        <f>'MPS(input)_A'!F16</f>
        <v>ton</v>
      </c>
      <c r="H16" s="69" t="s">
        <v>21</v>
      </c>
      <c r="I16" s="70" t="s">
        <v>22</v>
      </c>
      <c r="J16" s="70" t="s">
        <v>23</v>
      </c>
      <c r="K16" s="70" t="s">
        <v>24</v>
      </c>
      <c r="L16" s="69"/>
    </row>
    <row r="17" spans="1:12" ht="177" customHeight="1">
      <c r="B17" s="85"/>
      <c r="C17" s="63" t="s">
        <v>33</v>
      </c>
      <c r="D17" s="64" t="s">
        <v>76</v>
      </c>
      <c r="E17" s="65" t="s">
        <v>148</v>
      </c>
      <c r="F17" s="94"/>
      <c r="G17" s="86" t="str">
        <f>'MPS(input)_A'!F17</f>
        <v>ton</v>
      </c>
      <c r="H17" s="69" t="s">
        <v>21</v>
      </c>
      <c r="I17" s="70" t="s">
        <v>22</v>
      </c>
      <c r="J17" s="70" t="s">
        <v>23</v>
      </c>
      <c r="K17" s="70" t="s">
        <v>24</v>
      </c>
      <c r="L17" s="69"/>
    </row>
    <row r="18" spans="1:12" ht="177" customHeight="1">
      <c r="B18" s="85"/>
      <c r="C18" s="63" t="s">
        <v>34</v>
      </c>
      <c r="D18" s="64" t="s">
        <v>149</v>
      </c>
      <c r="E18" s="65" t="s">
        <v>150</v>
      </c>
      <c r="F18" s="94"/>
      <c r="G18" s="86" t="str">
        <f>'MPS(input)_A'!F18</f>
        <v>ton</v>
      </c>
      <c r="H18" s="69" t="s">
        <v>21</v>
      </c>
      <c r="I18" s="70" t="s">
        <v>22</v>
      </c>
      <c r="J18" s="70" t="s">
        <v>23</v>
      </c>
      <c r="K18" s="70" t="s">
        <v>24</v>
      </c>
      <c r="L18" s="69"/>
    </row>
    <row r="19" spans="1:12" ht="177" customHeight="1">
      <c r="B19" s="85"/>
      <c r="C19" s="63" t="s">
        <v>35</v>
      </c>
      <c r="D19" s="64" t="s">
        <v>151</v>
      </c>
      <c r="E19" s="65" t="s">
        <v>152</v>
      </c>
      <c r="F19" s="94"/>
      <c r="G19" s="86" t="str">
        <f>'MPS(input)_A'!F19</f>
        <v>ton</v>
      </c>
      <c r="H19" s="69" t="s">
        <v>21</v>
      </c>
      <c r="I19" s="70" t="s">
        <v>22</v>
      </c>
      <c r="J19" s="70" t="s">
        <v>23</v>
      </c>
      <c r="K19" s="70" t="s">
        <v>24</v>
      </c>
      <c r="L19" s="69"/>
    </row>
    <row r="20" spans="1:12" ht="177" customHeight="1">
      <c r="B20" s="85"/>
      <c r="C20" s="63" t="s">
        <v>36</v>
      </c>
      <c r="D20" s="64" t="s">
        <v>153</v>
      </c>
      <c r="E20" s="65" t="s">
        <v>154</v>
      </c>
      <c r="F20" s="94"/>
      <c r="G20" s="86" t="str">
        <f>'MPS(input)_A'!F20</f>
        <v>ton</v>
      </c>
      <c r="H20" s="69" t="s">
        <v>21</v>
      </c>
      <c r="I20" s="70" t="s">
        <v>22</v>
      </c>
      <c r="J20" s="70" t="s">
        <v>23</v>
      </c>
      <c r="K20" s="70" t="s">
        <v>24</v>
      </c>
      <c r="L20" s="69"/>
    </row>
    <row r="21" spans="1:12" ht="177" customHeight="1">
      <c r="B21" s="85"/>
      <c r="C21" s="63" t="s">
        <v>37</v>
      </c>
      <c r="D21" s="64" t="s">
        <v>155</v>
      </c>
      <c r="E21" s="65" t="s">
        <v>156</v>
      </c>
      <c r="F21" s="94"/>
      <c r="G21" s="86" t="str">
        <f>'MPS(input)_A'!F21</f>
        <v>ton</v>
      </c>
      <c r="H21" s="69" t="s">
        <v>21</v>
      </c>
      <c r="I21" s="70" t="s">
        <v>22</v>
      </c>
      <c r="J21" s="70" t="s">
        <v>23</v>
      </c>
      <c r="K21" s="70" t="s">
        <v>24</v>
      </c>
      <c r="L21" s="69"/>
    </row>
    <row r="22" spans="1:12" ht="177" customHeight="1">
      <c r="B22" s="85"/>
      <c r="C22" s="63" t="s">
        <v>38</v>
      </c>
      <c r="D22" s="64" t="s">
        <v>157</v>
      </c>
      <c r="E22" s="65" t="s">
        <v>158</v>
      </c>
      <c r="F22" s="94"/>
      <c r="G22" s="65" t="s">
        <v>77</v>
      </c>
      <c r="H22" s="69" t="s">
        <v>21</v>
      </c>
      <c r="I22" s="70" t="s">
        <v>22</v>
      </c>
      <c r="J22" s="70" t="s">
        <v>23</v>
      </c>
      <c r="K22" s="70" t="s">
        <v>24</v>
      </c>
      <c r="L22" s="69"/>
    </row>
    <row r="23" spans="1:12" ht="177" customHeight="1">
      <c r="A23" s="6"/>
      <c r="B23" s="85"/>
      <c r="C23" s="63" t="s">
        <v>39</v>
      </c>
      <c r="D23" s="64" t="s">
        <v>159</v>
      </c>
      <c r="E23" s="65" t="s">
        <v>160</v>
      </c>
      <c r="F23" s="94"/>
      <c r="G23" s="65" t="s">
        <v>77</v>
      </c>
      <c r="H23" s="69" t="s">
        <v>21</v>
      </c>
      <c r="I23" s="70" t="s">
        <v>22</v>
      </c>
      <c r="J23" s="70" t="s">
        <v>23</v>
      </c>
      <c r="K23" s="70" t="s">
        <v>24</v>
      </c>
      <c r="L23" s="69"/>
    </row>
    <row r="24" spans="1:12" ht="8.25" customHeight="1"/>
    <row r="25" spans="1:12" ht="15" customHeight="1">
      <c r="A25" s="12" t="s">
        <v>201</v>
      </c>
      <c r="B25" s="12"/>
    </row>
    <row r="26" spans="1:12" ht="15" customHeight="1">
      <c r="B26" s="134" t="s">
        <v>0</v>
      </c>
      <c r="C26" s="135"/>
      <c r="D26" s="105" t="s">
        <v>1</v>
      </c>
      <c r="E26" s="105"/>
      <c r="F26" s="62" t="s">
        <v>2</v>
      </c>
      <c r="G26" s="62" t="s">
        <v>3</v>
      </c>
      <c r="H26" s="105" t="s">
        <v>4</v>
      </c>
      <c r="I26" s="105"/>
      <c r="J26" s="105"/>
      <c r="K26" s="105" t="s">
        <v>5</v>
      </c>
      <c r="L26" s="105"/>
    </row>
    <row r="27" spans="1:12" ht="30" customHeight="1">
      <c r="B27" s="134" t="s">
        <v>11</v>
      </c>
      <c r="C27" s="135"/>
      <c r="D27" s="105" t="s">
        <v>12</v>
      </c>
      <c r="E27" s="105"/>
      <c r="F27" s="62" t="s">
        <v>13</v>
      </c>
      <c r="G27" s="62" t="s">
        <v>14</v>
      </c>
      <c r="H27" s="105" t="s">
        <v>16</v>
      </c>
      <c r="I27" s="105"/>
      <c r="J27" s="105"/>
      <c r="K27" s="105" t="s">
        <v>19</v>
      </c>
      <c r="L27" s="105"/>
    </row>
    <row r="28" spans="1:12" ht="50.15" customHeight="1">
      <c r="B28" s="123" t="s">
        <v>40</v>
      </c>
      <c r="C28" s="124"/>
      <c r="D28" s="106" t="s">
        <v>162</v>
      </c>
      <c r="E28" s="107"/>
      <c r="F28" s="98">
        <f>'MPS(input)_A'!E28</f>
        <v>-1.3000278374466379</v>
      </c>
      <c r="G28" s="65" t="str">
        <f>'MPS(input)_A'!F28</f>
        <v>GJ/m3</v>
      </c>
      <c r="H28" s="121" t="str">
        <f>'MPS(input)_A'!G28</f>
        <v>Calculated according to the procedure described in section F2.</v>
      </c>
      <c r="I28" s="139"/>
      <c r="J28" s="122"/>
      <c r="K28" s="121" t="str">
        <f>IF('MPS(input)_A'!J28&gt;0,'MPS(input)_A'!J28,"")</f>
        <v>To be updated by　the time of  PDD registration</v>
      </c>
      <c r="L28" s="122"/>
    </row>
    <row r="29" spans="1:12" ht="70" customHeight="1">
      <c r="B29" s="123" t="s">
        <v>43</v>
      </c>
      <c r="C29" s="124"/>
      <c r="D29" s="106" t="s">
        <v>163</v>
      </c>
      <c r="E29" s="107"/>
      <c r="F29" s="83">
        <f>'MPS(input)_A'!E29</f>
        <v>2873377.4269361459</v>
      </c>
      <c r="G29" s="65" t="s">
        <v>44</v>
      </c>
      <c r="H29" s="136" t="str">
        <f>'MPS(input)_A'!G29</f>
        <v>Calculated according to the procedure described in section F2.</v>
      </c>
      <c r="I29" s="137">
        <f>'MPS(input)_A'!H29</f>
        <v>0</v>
      </c>
      <c r="J29" s="138">
        <f>'MPS(input)_A'!I29</f>
        <v>0</v>
      </c>
      <c r="K29" s="121" t="str">
        <f>IF('MPS(input)_A'!J29&gt;0,'MPS(input)_A'!J29,"")</f>
        <v>As per Option A2 in Section F.2., hourly base value for "b" is determined then multiplied by 8760 to convert it for yearly based value
To be updated by　the time of  PDD registration</v>
      </c>
      <c r="L29" s="122"/>
    </row>
    <row r="30" spans="1:12" ht="50.15" customHeight="1">
      <c r="B30" s="123" t="s">
        <v>45</v>
      </c>
      <c r="C30" s="124"/>
      <c r="D30" s="106" t="s">
        <v>164</v>
      </c>
      <c r="E30" s="107"/>
      <c r="F30" s="82">
        <f>'MPS(input)_A'!E30</f>
        <v>0</v>
      </c>
      <c r="G30" s="86" t="str">
        <f>'MPS(input)_A'!F30</f>
        <v>GJ/mass or volume unit</v>
      </c>
      <c r="H30" s="136" t="str">
        <f>'MPS(input)_A'!G30</f>
        <v>Not relevant to function A of the project</v>
      </c>
      <c r="I30" s="137">
        <f>'MPS(input)_A'!H30</f>
        <v>0</v>
      </c>
      <c r="J30" s="138">
        <f>'MPS(input)_A'!I30</f>
        <v>0</v>
      </c>
      <c r="K30" s="121" t="str">
        <f>IF('MPS(input)_A'!J30&gt;0,'MPS(input)_A'!J30,"")</f>
        <v>Not relevant to function A of the project</v>
      </c>
      <c r="L30" s="122"/>
    </row>
    <row r="31" spans="1:12" ht="50.15" customHeight="1">
      <c r="B31" s="123" t="s">
        <v>46</v>
      </c>
      <c r="C31" s="124"/>
      <c r="D31" s="106" t="s">
        <v>165</v>
      </c>
      <c r="E31" s="107"/>
      <c r="F31" s="82">
        <f>'MPS(input)_A'!E31</f>
        <v>0</v>
      </c>
      <c r="G31" s="65" t="s">
        <v>44</v>
      </c>
      <c r="H31" s="136" t="str">
        <f>'MPS(input)_A'!G31</f>
        <v>Not relevant to function A of the project</v>
      </c>
      <c r="I31" s="137">
        <f>'MPS(input)_A'!H31</f>
        <v>0</v>
      </c>
      <c r="J31" s="138">
        <f>'MPS(input)_A'!I31</f>
        <v>0</v>
      </c>
      <c r="K31" s="121" t="str">
        <f>IF('MPS(input)_A'!J31&gt;0,'MPS(input)_A'!J31,"")</f>
        <v>Not relevant to function A of the project</v>
      </c>
      <c r="L31" s="122"/>
    </row>
    <row r="32" spans="1:12" ht="50.15" customHeight="1">
      <c r="B32" s="123" t="s">
        <v>47</v>
      </c>
      <c r="C32" s="124"/>
      <c r="D32" s="106" t="s">
        <v>166</v>
      </c>
      <c r="E32" s="107"/>
      <c r="F32" s="98">
        <f>'MPS(input)_A'!E32</f>
        <v>0</v>
      </c>
      <c r="G32" s="65" t="s">
        <v>78</v>
      </c>
      <c r="H32" s="136" t="str">
        <f>'MPS(input)_A'!G32</f>
        <v>Not relevant to function A of the project</v>
      </c>
      <c r="I32" s="137">
        <f>'MPS(input)_A'!H32</f>
        <v>0</v>
      </c>
      <c r="J32" s="138">
        <f>'MPS(input)_A'!I32</f>
        <v>0</v>
      </c>
      <c r="K32" s="121" t="str">
        <f>IF('MPS(input)_A'!J32&gt;0,'MPS(input)_A'!J32,"")</f>
        <v>Not relevant to function A of the project</v>
      </c>
      <c r="L32" s="122"/>
    </row>
    <row r="33" spans="1:12" ht="50.15" customHeight="1">
      <c r="B33" s="123" t="s">
        <v>48</v>
      </c>
      <c r="C33" s="124"/>
      <c r="D33" s="106" t="s">
        <v>167</v>
      </c>
      <c r="E33" s="107"/>
      <c r="F33" s="83">
        <f>'MPS(input)_A'!E33</f>
        <v>0</v>
      </c>
      <c r="G33" s="65" t="s">
        <v>44</v>
      </c>
      <c r="H33" s="136" t="str">
        <f>'MPS(input)_A'!G33</f>
        <v>Not relevant to function A of the project</v>
      </c>
      <c r="I33" s="137">
        <f>'MPS(input)_A'!H33</f>
        <v>0</v>
      </c>
      <c r="J33" s="138">
        <f>'MPS(input)_A'!I33</f>
        <v>0</v>
      </c>
      <c r="K33" s="121" t="str">
        <f>IF('MPS(input)_A'!J33&gt;0,'MPS(input)_A'!J33,"")</f>
        <v>Not relevant to function A of the project</v>
      </c>
      <c r="L33" s="122"/>
    </row>
    <row r="34" spans="1:12" ht="50.15" customHeight="1">
      <c r="B34" s="123" t="s">
        <v>49</v>
      </c>
      <c r="C34" s="124"/>
      <c r="D34" s="106" t="s">
        <v>168</v>
      </c>
      <c r="E34" s="107"/>
      <c r="F34" s="83">
        <f>'MPS(input)_A'!E34</f>
        <v>0</v>
      </c>
      <c r="G34" s="86" t="str">
        <f>'MPS(input)_A'!F34</f>
        <v>Nm3/mass or volume unit</v>
      </c>
      <c r="H34" s="136" t="str">
        <f>'MPS(input)_A'!G34</f>
        <v>Not relevant to function A of the project</v>
      </c>
      <c r="I34" s="137">
        <f>'MPS(input)_A'!H34</f>
        <v>0</v>
      </c>
      <c r="J34" s="138">
        <f>'MPS(input)_A'!I34</f>
        <v>0</v>
      </c>
      <c r="K34" s="121" t="str">
        <f>IF('MPS(input)_A'!J34&gt;0,'MPS(input)_A'!J34,"")</f>
        <v>Not relevant to function A of the project</v>
      </c>
      <c r="L34" s="122"/>
    </row>
    <row r="35" spans="1:12" ht="50.15" customHeight="1">
      <c r="B35" s="123" t="s">
        <v>50</v>
      </c>
      <c r="C35" s="124"/>
      <c r="D35" s="106" t="s">
        <v>170</v>
      </c>
      <c r="E35" s="107"/>
      <c r="F35" s="83">
        <f>'MPS(input)_A'!E35</f>
        <v>0</v>
      </c>
      <c r="G35" s="65" t="s">
        <v>77</v>
      </c>
      <c r="H35" s="136" t="str">
        <f>'MPS(input)_A'!G35</f>
        <v>Not relevant to function A of the project</v>
      </c>
      <c r="I35" s="137">
        <f>'MPS(input)_A'!H35</f>
        <v>0</v>
      </c>
      <c r="J35" s="138">
        <f>'MPS(input)_A'!I35</f>
        <v>0</v>
      </c>
      <c r="K35" s="121" t="str">
        <f>IF('MPS(input)_A'!J35&gt;0,'MPS(input)_A'!J35,"")</f>
        <v>Not relevant to function A of the project</v>
      </c>
      <c r="L35" s="122"/>
    </row>
    <row r="36" spans="1:12" ht="50.15" customHeight="1">
      <c r="B36" s="123" t="s">
        <v>79</v>
      </c>
      <c r="C36" s="124"/>
      <c r="D36" s="106" t="s">
        <v>51</v>
      </c>
      <c r="E36" s="107"/>
      <c r="F36" s="83">
        <f>'MPS(input)_A'!E36</f>
        <v>46.5</v>
      </c>
      <c r="G36" s="86" t="str">
        <f>'MPS(input)_A'!F36</f>
        <v>GJ/t</v>
      </c>
      <c r="H36" s="126" t="str">
        <f>'MPS(input)_A'!G36</f>
        <v>Lower value of IPCC default values provided in the table 1.2 of Ch.1 Vol.2 of 2006 IPCC Guidelines on National GHG Inventories.</v>
      </c>
      <c r="I36" s="127">
        <f>'MPS(input)_A'!H36</f>
        <v>0</v>
      </c>
      <c r="J36" s="128">
        <f>'MPS(input)_A'!I36</f>
        <v>0</v>
      </c>
      <c r="K36" s="121" t="str">
        <f>IF('MPS(input)_A'!J36&gt;0,'MPS(input)_A'!J36,"")</f>
        <v>To be updated by the time of PDD registration</v>
      </c>
      <c r="L36" s="122"/>
    </row>
    <row r="37" spans="1:12" ht="50.15" customHeight="1">
      <c r="B37" s="123" t="s">
        <v>80</v>
      </c>
      <c r="C37" s="124"/>
      <c r="D37" s="106" t="s">
        <v>52</v>
      </c>
      <c r="E37" s="107"/>
      <c r="F37" s="83" t="str">
        <f>'MPS(input)_A'!E37</f>
        <v>NA</v>
      </c>
      <c r="G37" s="86" t="str">
        <f>'MPS(input)_A'!F37</f>
        <v>GJ/mass or volume unit</v>
      </c>
      <c r="H37" s="126" t="str">
        <f>'MPS(input)_A'!G37</f>
        <v>not relevant to the project</v>
      </c>
      <c r="I37" s="127">
        <f>'MPS(input)_A'!H37</f>
        <v>0</v>
      </c>
      <c r="J37" s="128">
        <f>'MPS(input)_A'!I37</f>
        <v>0</v>
      </c>
      <c r="K37" s="121" t="str">
        <f>IF('MPS(input)_A'!J37&gt;0,'MPS(input)_A'!J37,"")</f>
        <v>not relevant to the project</v>
      </c>
      <c r="L37" s="122"/>
    </row>
    <row r="38" spans="1:12" ht="50.15" customHeight="1">
      <c r="B38" s="123" t="s">
        <v>81</v>
      </c>
      <c r="C38" s="124"/>
      <c r="D38" s="106" t="s">
        <v>53</v>
      </c>
      <c r="E38" s="107"/>
      <c r="F38" s="83" t="str">
        <f>'MPS(input)_A'!E38</f>
        <v>NA</v>
      </c>
      <c r="G38" s="86" t="str">
        <f>'MPS(input)_A'!F38</f>
        <v>GJ/mass or volume unit</v>
      </c>
      <c r="H38" s="126" t="str">
        <f>'MPS(input)_A'!G38</f>
        <v>not relevant to the project</v>
      </c>
      <c r="I38" s="127">
        <f>'MPS(input)_A'!H38</f>
        <v>0</v>
      </c>
      <c r="J38" s="128">
        <f>'MPS(input)_A'!I38</f>
        <v>0</v>
      </c>
      <c r="K38" s="121" t="str">
        <f>IF('MPS(input)_A'!J38&gt;0,'MPS(input)_A'!J38,"")</f>
        <v>not relevant to the project</v>
      </c>
      <c r="L38" s="122"/>
    </row>
    <row r="39" spans="1:12" ht="50.15" customHeight="1">
      <c r="B39" s="123" t="s">
        <v>82</v>
      </c>
      <c r="C39" s="124"/>
      <c r="D39" s="106" t="s">
        <v>54</v>
      </c>
      <c r="E39" s="107"/>
      <c r="F39" s="83" t="str">
        <f>'MPS(input)_A'!E39</f>
        <v>NA</v>
      </c>
      <c r="G39" s="86" t="str">
        <f>'MPS(input)_A'!F39</f>
        <v>GJ/mass or volume unit</v>
      </c>
      <c r="H39" s="126" t="str">
        <f>'MPS(input)_A'!G39</f>
        <v>not relevant to the project</v>
      </c>
      <c r="I39" s="127">
        <f>'MPS(input)_A'!H39</f>
        <v>0</v>
      </c>
      <c r="J39" s="128">
        <f>'MPS(input)_A'!I39</f>
        <v>0</v>
      </c>
      <c r="K39" s="121" t="str">
        <f>IF('MPS(input)_A'!J39&gt;0,'MPS(input)_A'!J39,"")</f>
        <v>not relevant to the project</v>
      </c>
      <c r="L39" s="122"/>
    </row>
    <row r="40" spans="1:12" ht="50.15" customHeight="1">
      <c r="B40" s="123" t="s">
        <v>83</v>
      </c>
      <c r="C40" s="124"/>
      <c r="D40" s="106" t="s">
        <v>55</v>
      </c>
      <c r="E40" s="107"/>
      <c r="F40" s="84">
        <f>'MPS(input)_A'!E40</f>
        <v>5.4300000000000001E-2</v>
      </c>
      <c r="G40" s="65" t="s">
        <v>171</v>
      </c>
      <c r="H40" s="126" t="str">
        <f>'MPS(input)_A'!G40</f>
        <v>Lower value of IPCC default values provided in the table 1.4 of Ch.1 Vol.2 of 2006 IPCC Guidelines on National GHG Inventories.</v>
      </c>
      <c r="I40" s="127">
        <f>'MPS(input)_A'!H40</f>
        <v>0</v>
      </c>
      <c r="J40" s="128">
        <f>'MPS(input)_A'!I40</f>
        <v>0</v>
      </c>
      <c r="K40" s="121" t="str">
        <f>IF('MPS(input)_A'!J40&gt;0,'MPS(input)_A'!J40,"")</f>
        <v>To be updated by the time of PDD registration</v>
      </c>
      <c r="L40" s="122"/>
    </row>
    <row r="41" spans="1:12" ht="50.15" customHeight="1">
      <c r="B41" s="123" t="s">
        <v>84</v>
      </c>
      <c r="C41" s="124"/>
      <c r="D41" s="106" t="s">
        <v>56</v>
      </c>
      <c r="E41" s="107"/>
      <c r="F41" s="84" t="str">
        <f>'MPS(input)_A'!E41</f>
        <v>NA</v>
      </c>
      <c r="G41" s="65" t="s">
        <v>171</v>
      </c>
      <c r="H41" s="126" t="str">
        <f>'MPS(input)_A'!G41</f>
        <v>not relevant to the project</v>
      </c>
      <c r="I41" s="127">
        <f>'MPS(input)_A'!H41</f>
        <v>0</v>
      </c>
      <c r="J41" s="128">
        <f>'MPS(input)_A'!I41</f>
        <v>0</v>
      </c>
      <c r="K41" s="121" t="str">
        <f>IF('MPS(input)_A'!J41&gt;0,'MPS(input)_A'!J41,"")</f>
        <v>not relevant to the project</v>
      </c>
      <c r="L41" s="122"/>
    </row>
    <row r="42" spans="1:12" ht="50.15" customHeight="1">
      <c r="B42" s="123" t="s">
        <v>85</v>
      </c>
      <c r="C42" s="124"/>
      <c r="D42" s="106" t="s">
        <v>57</v>
      </c>
      <c r="E42" s="107"/>
      <c r="F42" s="84" t="str">
        <f>'MPS(input)_A'!E42</f>
        <v>NA</v>
      </c>
      <c r="G42" s="65" t="s">
        <v>171</v>
      </c>
      <c r="H42" s="126" t="str">
        <f>'MPS(input)_A'!G42</f>
        <v>not relevant to the project</v>
      </c>
      <c r="I42" s="127">
        <f>'MPS(input)_A'!H42</f>
        <v>0</v>
      </c>
      <c r="J42" s="128">
        <f>'MPS(input)_A'!I42</f>
        <v>0</v>
      </c>
      <c r="K42" s="121" t="str">
        <f>IF('MPS(input)_A'!J42&gt;0,'MPS(input)_A'!J42,"")</f>
        <v>not relevant to the project</v>
      </c>
      <c r="L42" s="122"/>
    </row>
    <row r="43" spans="1:12" ht="50.15" customHeight="1">
      <c r="B43" s="123" t="s">
        <v>86</v>
      </c>
      <c r="C43" s="124"/>
      <c r="D43" s="106" t="s">
        <v>58</v>
      </c>
      <c r="E43" s="107"/>
      <c r="F43" s="84" t="str">
        <f>'MPS(input)_A'!E43</f>
        <v>NA</v>
      </c>
      <c r="G43" s="65" t="s">
        <v>171</v>
      </c>
      <c r="H43" s="126" t="str">
        <f>'MPS(input)_A'!G43</f>
        <v>not relevant to the project</v>
      </c>
      <c r="I43" s="127">
        <f>'MPS(input)_A'!H43</f>
        <v>0</v>
      </c>
      <c r="J43" s="128">
        <f>'MPS(input)_A'!I43</f>
        <v>0</v>
      </c>
      <c r="K43" s="121" t="str">
        <f>IF('MPS(input)_A'!J43&gt;0,'MPS(input)_A'!J43,"")</f>
        <v>not relevant to the project</v>
      </c>
      <c r="L43" s="122"/>
    </row>
    <row r="44" spans="1:12" ht="6.75" customHeight="1"/>
    <row r="45" spans="1:12" ht="17.25" customHeight="1">
      <c r="A45" s="13" t="s">
        <v>202</v>
      </c>
      <c r="B45" s="13"/>
      <c r="C45" s="13"/>
    </row>
    <row r="46" spans="1:12" ht="17.25" customHeight="1" thickBot="1">
      <c r="B46" s="131" t="s">
        <v>213</v>
      </c>
      <c r="C46" s="131"/>
      <c r="D46" s="115" t="s">
        <v>173</v>
      </c>
      <c r="E46" s="115"/>
      <c r="F46" s="23" t="s">
        <v>14</v>
      </c>
    </row>
    <row r="47" spans="1:12" ht="19.5" customHeight="1" thickBot="1">
      <c r="B47" s="132"/>
      <c r="C47" s="133"/>
      <c r="D47" s="129" t="e">
        <f>ROUNDDOWN('MRS(calc_process)_A'!G6,0)</f>
        <v>#DIV/0!</v>
      </c>
      <c r="E47" s="130"/>
      <c r="F47" s="67" t="s">
        <v>174</v>
      </c>
    </row>
    <row r="48" spans="1:12" ht="20.149999999999999" customHeight="1">
      <c r="C48" s="6"/>
      <c r="D48" s="14"/>
      <c r="G48" s="15"/>
      <c r="H48" s="15"/>
    </row>
    <row r="49" spans="1:11" ht="15" customHeight="1">
      <c r="A49" s="12" t="s">
        <v>59</v>
      </c>
      <c r="B49" s="12"/>
    </row>
    <row r="50" spans="1:11" ht="15" customHeight="1">
      <c r="B50" s="125" t="s">
        <v>60</v>
      </c>
      <c r="C50" s="125"/>
      <c r="D50" s="112" t="s">
        <v>218</v>
      </c>
      <c r="E50" s="113"/>
      <c r="F50" s="113"/>
      <c r="G50" s="113"/>
      <c r="H50" s="113"/>
      <c r="I50" s="113"/>
      <c r="J50" s="113"/>
      <c r="K50" s="114"/>
    </row>
    <row r="51" spans="1:11" ht="15" customHeight="1">
      <c r="B51" s="125" t="s">
        <v>61</v>
      </c>
      <c r="C51" s="125"/>
      <c r="D51" s="112" t="s">
        <v>219</v>
      </c>
      <c r="E51" s="113"/>
      <c r="F51" s="113"/>
      <c r="G51" s="113"/>
      <c r="H51" s="113"/>
      <c r="I51" s="113"/>
      <c r="J51" s="113"/>
      <c r="K51" s="114"/>
    </row>
    <row r="52" spans="1:11" ht="15" customHeight="1">
      <c r="B52" s="125" t="s">
        <v>21</v>
      </c>
      <c r="C52" s="125"/>
      <c r="D52" s="112" t="s">
        <v>220</v>
      </c>
      <c r="E52" s="113"/>
      <c r="F52" s="113"/>
      <c r="G52" s="113"/>
      <c r="H52" s="113"/>
      <c r="I52" s="113"/>
      <c r="J52" s="113"/>
      <c r="K52" s="114"/>
    </row>
  </sheetData>
  <sheetProtection password="C7C3" sheet="1" objects="1" scenarios="1" formatCells="0" formatRows="0"/>
  <mergeCells count="82">
    <mergeCell ref="D28:E28"/>
    <mergeCell ref="H28:J28"/>
    <mergeCell ref="D29:E29"/>
    <mergeCell ref="H29:J29"/>
    <mergeCell ref="D30:E30"/>
    <mergeCell ref="H30:J30"/>
    <mergeCell ref="D26:E26"/>
    <mergeCell ref="H26:J26"/>
    <mergeCell ref="K26:L26"/>
    <mergeCell ref="D27:E27"/>
    <mergeCell ref="H27:J27"/>
    <mergeCell ref="K27:L27"/>
    <mergeCell ref="H31:J31"/>
    <mergeCell ref="D32:E32"/>
    <mergeCell ref="H32:J32"/>
    <mergeCell ref="D33:E33"/>
    <mergeCell ref="H33:J33"/>
    <mergeCell ref="D31:E31"/>
    <mergeCell ref="H39:J39"/>
    <mergeCell ref="D34:E34"/>
    <mergeCell ref="H34:J34"/>
    <mergeCell ref="D35:E35"/>
    <mergeCell ref="H35:J35"/>
    <mergeCell ref="D36:E36"/>
    <mergeCell ref="H36:J36"/>
    <mergeCell ref="B26:C26"/>
    <mergeCell ref="B27:C27"/>
    <mergeCell ref="B28:C28"/>
    <mergeCell ref="B29:C29"/>
    <mergeCell ref="B30:C30"/>
    <mergeCell ref="B31:C31"/>
    <mergeCell ref="B32:C32"/>
    <mergeCell ref="B33:C33"/>
    <mergeCell ref="B34:C34"/>
    <mergeCell ref="D43:E43"/>
    <mergeCell ref="B35:C35"/>
    <mergeCell ref="B36:C36"/>
    <mergeCell ref="B37:C37"/>
    <mergeCell ref="B38:C38"/>
    <mergeCell ref="B39:C39"/>
    <mergeCell ref="B40:C40"/>
    <mergeCell ref="H43:J43"/>
    <mergeCell ref="D46:E46"/>
    <mergeCell ref="D47:E47"/>
    <mergeCell ref="B51:C51"/>
    <mergeCell ref="B52:C52"/>
    <mergeCell ref="B46:C46"/>
    <mergeCell ref="B47:C47"/>
    <mergeCell ref="D50:K50"/>
    <mergeCell ref="D51:K51"/>
    <mergeCell ref="D52:K52"/>
    <mergeCell ref="K33:L33"/>
    <mergeCell ref="B41:C41"/>
    <mergeCell ref="B42:C42"/>
    <mergeCell ref="B43:C43"/>
    <mergeCell ref="B50:C50"/>
    <mergeCell ref="D40:E40"/>
    <mergeCell ref="H40:J40"/>
    <mergeCell ref="D41:E41"/>
    <mergeCell ref="H41:J41"/>
    <mergeCell ref="D42:E42"/>
    <mergeCell ref="H42:J42"/>
    <mergeCell ref="D37:E37"/>
    <mergeCell ref="H37:J37"/>
    <mergeCell ref="D38:E38"/>
    <mergeCell ref="H38:J38"/>
    <mergeCell ref="D39:E39"/>
    <mergeCell ref="K28:L28"/>
    <mergeCell ref="K29:L29"/>
    <mergeCell ref="K30:L30"/>
    <mergeCell ref="K31:L31"/>
    <mergeCell ref="K32:L32"/>
    <mergeCell ref="K40:L40"/>
    <mergeCell ref="K41:L41"/>
    <mergeCell ref="K42:L42"/>
    <mergeCell ref="K43:L43"/>
    <mergeCell ref="K34:L34"/>
    <mergeCell ref="K35:L35"/>
    <mergeCell ref="K36:L36"/>
    <mergeCell ref="K37:L37"/>
    <mergeCell ref="K38:L38"/>
    <mergeCell ref="K39:L39"/>
  </mergeCells>
  <phoneticPr fontId="23"/>
  <pageMargins left="0.70866141732283472" right="0.70866141732283472" top="0.74803149606299213" bottom="0.74803149606299213" header="0.31496062992125984" footer="0.31496062992125984"/>
  <pageSetup paperSize="9" scale="59" fitToHeight="8" orientation="landscape" r:id="rId1"/>
  <rowBreaks count="1" manualBreakCount="1">
    <brk id="2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4"/>
  <sheetViews>
    <sheetView showGridLines="0" view="pageBreakPreview" zoomScale="90" zoomScaleNormal="100" workbookViewId="0"/>
  </sheetViews>
  <sheetFormatPr defaultColWidth="8.90625" defaultRowHeight="14"/>
  <cols>
    <col min="1" max="4" width="3.6328125" style="2" customWidth="1"/>
    <col min="5" max="5" width="47.08984375" style="2" customWidth="1"/>
    <col min="6" max="7" width="12.6328125" style="2" customWidth="1"/>
    <col min="8" max="8" width="10.90625" style="2" customWidth="1"/>
    <col min="9" max="9" width="11.6328125" style="1" customWidth="1"/>
    <col min="10" max="16384" width="8.90625" style="2"/>
  </cols>
  <sheetData>
    <row r="1" spans="1:11" ht="18" customHeight="1">
      <c r="I1" s="9" t="str">
        <f>'MPS(input)_A'!K1</f>
        <v>Monitoring Spreadsheet: JCM_ID_AM006_ver02.0</v>
      </c>
    </row>
    <row r="2" spans="1:11" ht="18" customHeight="1">
      <c r="I2" s="9" t="str">
        <f>'MPS(input)_A'!K2</f>
        <v>Reference Number: ID014</v>
      </c>
    </row>
    <row r="3" spans="1:11" ht="27.75" customHeight="1">
      <c r="A3" s="118" t="s">
        <v>199</v>
      </c>
      <c r="B3" s="118"/>
      <c r="C3" s="118"/>
      <c r="D3" s="118"/>
      <c r="E3" s="118"/>
      <c r="F3" s="118"/>
      <c r="G3" s="118"/>
      <c r="H3" s="118"/>
      <c r="I3" s="118"/>
    </row>
    <row r="4" spans="1:11" ht="11.25" customHeight="1"/>
    <row r="5" spans="1:11" ht="18.75" customHeight="1" thickBot="1">
      <c r="A5" s="40" t="s">
        <v>62</v>
      </c>
      <c r="B5" s="22"/>
      <c r="C5" s="22"/>
      <c r="D5" s="22"/>
      <c r="E5" s="21"/>
      <c r="F5" s="23" t="s">
        <v>63</v>
      </c>
      <c r="G5" s="50" t="s">
        <v>64</v>
      </c>
      <c r="H5" s="23" t="s">
        <v>14</v>
      </c>
      <c r="I5" s="24" t="s">
        <v>65</v>
      </c>
    </row>
    <row r="6" spans="1:11" ht="18.75" customHeight="1" thickBot="1">
      <c r="A6" s="41"/>
      <c r="B6" s="25" t="s">
        <v>176</v>
      </c>
      <c r="C6" s="25"/>
      <c r="D6" s="25"/>
      <c r="E6" s="25"/>
      <c r="F6" s="48"/>
      <c r="G6" s="52" t="e">
        <f>G20-G26</f>
        <v>#DIV/0!</v>
      </c>
      <c r="H6" s="49" t="s">
        <v>100</v>
      </c>
      <c r="I6" s="27" t="s">
        <v>177</v>
      </c>
    </row>
    <row r="7" spans="1:11" ht="18.75" customHeight="1">
      <c r="A7" s="40" t="s">
        <v>66</v>
      </c>
      <c r="B7" s="28"/>
      <c r="C7" s="28"/>
      <c r="D7" s="28"/>
      <c r="E7" s="29"/>
      <c r="F7" s="29"/>
      <c r="G7" s="51"/>
      <c r="H7" s="29"/>
      <c r="I7" s="30"/>
      <c r="J7" s="68"/>
      <c r="K7" s="68"/>
    </row>
    <row r="8" spans="1:11" ht="48" customHeight="1">
      <c r="A8" s="42"/>
      <c r="B8" s="25" t="s">
        <v>185</v>
      </c>
      <c r="C8" s="25"/>
      <c r="D8" s="25"/>
      <c r="E8" s="25"/>
      <c r="F8" s="31" t="s">
        <v>67</v>
      </c>
      <c r="G8" s="73">
        <f>IF('MRS(input)_A'!F36="",'MRS(calc_process)_A'!F34,'MRS(input)_A'!F36)</f>
        <v>46.5</v>
      </c>
      <c r="H8" s="74" t="str">
        <f>'MPS(calc_process)_A'!H8</f>
        <v>GJ/t</v>
      </c>
      <c r="I8" s="27" t="s">
        <v>101</v>
      </c>
    </row>
    <row r="9" spans="1:11" ht="48" customHeight="1">
      <c r="A9" s="42"/>
      <c r="B9" s="25" t="s">
        <v>186</v>
      </c>
      <c r="C9" s="25"/>
      <c r="D9" s="25"/>
      <c r="E9" s="25"/>
      <c r="F9" s="31" t="s">
        <v>68</v>
      </c>
      <c r="G9" s="73" t="str">
        <f>IF('MRS(input)_A'!F37="",'MRS(calc_process)_A'!F35,'MRS(input)_A'!F37)</f>
        <v>NA</v>
      </c>
      <c r="H9" s="74" t="str">
        <f>'MPS(calc_process)_A'!H9</f>
        <v>GJ/mass or volume unit</v>
      </c>
      <c r="I9" s="27" t="s">
        <v>102</v>
      </c>
    </row>
    <row r="10" spans="1:11" ht="48" customHeight="1">
      <c r="A10" s="42"/>
      <c r="B10" s="25" t="s">
        <v>187</v>
      </c>
      <c r="C10" s="25"/>
      <c r="D10" s="25"/>
      <c r="E10" s="25"/>
      <c r="F10" s="31" t="s">
        <v>69</v>
      </c>
      <c r="G10" s="73" t="str">
        <f>IF('MRS(input)_A'!F38="",'MRS(calc_process)_A'!F36,'MRS(input)_A'!F38)</f>
        <v>NA</v>
      </c>
      <c r="H10" s="74" t="str">
        <f>'MPS(calc_process)_A'!H10</f>
        <v>GJ/mass or volume unit</v>
      </c>
      <c r="I10" s="27" t="s">
        <v>103</v>
      </c>
    </row>
    <row r="11" spans="1:11" ht="48" customHeight="1">
      <c r="A11" s="42"/>
      <c r="B11" s="25" t="s">
        <v>188</v>
      </c>
      <c r="C11" s="25"/>
      <c r="D11" s="25"/>
      <c r="E11" s="25"/>
      <c r="F11" s="31" t="s">
        <v>70</v>
      </c>
      <c r="G11" s="73" t="str">
        <f>IF('MRS(input)_A'!F39="",'MRS(calc_process)_A'!F37,'MRS(input)_A'!F39)</f>
        <v>NA</v>
      </c>
      <c r="H11" s="74" t="str">
        <f>'MPS(calc_process)_A'!H11</f>
        <v>GJ/mass or volume unit</v>
      </c>
      <c r="I11" s="27" t="s">
        <v>104</v>
      </c>
    </row>
    <row r="12" spans="1:11" ht="18.75" customHeight="1">
      <c r="A12" s="42"/>
      <c r="B12" s="25" t="s">
        <v>189</v>
      </c>
      <c r="C12" s="25"/>
      <c r="D12" s="25"/>
      <c r="E12" s="25"/>
      <c r="F12" s="31" t="s">
        <v>67</v>
      </c>
      <c r="G12" s="75">
        <f>IF('MRS(input)_A'!F40="",'MRS(calc_process)_A'!F40,'MRS(input)_A'!F40)</f>
        <v>5.4300000000000001E-2</v>
      </c>
      <c r="H12" s="76" t="s">
        <v>178</v>
      </c>
      <c r="I12" s="27" t="s">
        <v>105</v>
      </c>
    </row>
    <row r="13" spans="1:11" ht="18.75" customHeight="1">
      <c r="A13" s="42"/>
      <c r="B13" s="25" t="s">
        <v>190</v>
      </c>
      <c r="C13" s="25"/>
      <c r="D13" s="25"/>
      <c r="E13" s="25"/>
      <c r="F13" s="31" t="s">
        <v>68</v>
      </c>
      <c r="G13" s="75" t="str">
        <f>IF('MRS(input)_A'!F41="",'MRS(calc_process)_A'!F41,'MRS(input)_A'!F41)</f>
        <v>NA</v>
      </c>
      <c r="H13" s="76" t="s">
        <v>178</v>
      </c>
      <c r="I13" s="27" t="s">
        <v>106</v>
      </c>
    </row>
    <row r="14" spans="1:11" ht="18.75" customHeight="1">
      <c r="A14" s="42"/>
      <c r="B14" s="25" t="s">
        <v>191</v>
      </c>
      <c r="C14" s="25"/>
      <c r="D14" s="25"/>
      <c r="E14" s="25"/>
      <c r="F14" s="31" t="s">
        <v>69</v>
      </c>
      <c r="G14" s="75" t="str">
        <f>IF('MRS(input)_A'!F42="",'MRS(calc_process)_A'!F42,'MRS(input)_A'!F42)</f>
        <v>NA</v>
      </c>
      <c r="H14" s="76" t="s">
        <v>178</v>
      </c>
      <c r="I14" s="27" t="s">
        <v>107</v>
      </c>
    </row>
    <row r="15" spans="1:11" ht="18.75" customHeight="1">
      <c r="A15" s="42"/>
      <c r="B15" s="25" t="s">
        <v>192</v>
      </c>
      <c r="C15" s="25"/>
      <c r="D15" s="25"/>
      <c r="E15" s="25"/>
      <c r="F15" s="31" t="s">
        <v>70</v>
      </c>
      <c r="G15" s="75" t="str">
        <f>IF('MRS(input)_A'!F43="",'MRS(calc_process)_A'!F43,'MRS(input)_A'!F43)</f>
        <v>NA</v>
      </c>
      <c r="H15" s="76" t="s">
        <v>178</v>
      </c>
      <c r="I15" s="27" t="s">
        <v>108</v>
      </c>
    </row>
    <row r="16" spans="1:11" ht="36" customHeight="1">
      <c r="A16" s="42"/>
      <c r="B16" s="119" t="s">
        <v>179</v>
      </c>
      <c r="C16" s="119"/>
      <c r="D16" s="119"/>
      <c r="E16" s="119"/>
      <c r="F16" s="31" t="s">
        <v>193</v>
      </c>
      <c r="G16" s="33" t="e">
        <f>SUMPRODUCT('MRS(input)_A'!F9:F12,G8:G11,G12:G15)/SUMPRODUCT('MRS(input)_A'!F9:F12,G8:G11)</f>
        <v>#DIV/0!</v>
      </c>
      <c r="H16" s="32" t="s">
        <v>180</v>
      </c>
      <c r="I16" s="27" t="s">
        <v>181</v>
      </c>
    </row>
    <row r="17" spans="1:9" ht="36" customHeight="1">
      <c r="A17" s="42"/>
      <c r="B17" s="119" t="s">
        <v>182</v>
      </c>
      <c r="C17" s="119"/>
      <c r="D17" s="119"/>
      <c r="E17" s="119"/>
      <c r="F17" s="31" t="s">
        <v>194</v>
      </c>
      <c r="G17" s="33" t="e">
        <f>SUMPRODUCT('MRS(input)_A'!F14:F17,G8:G11,G12:G15)/SUMPRODUCT('MRS(input)_A'!F14:F17,G8:G11)</f>
        <v>#DIV/0!</v>
      </c>
      <c r="H17" s="32" t="s">
        <v>180</v>
      </c>
      <c r="I17" s="27" t="s">
        <v>109</v>
      </c>
    </row>
    <row r="18" spans="1:9" ht="36" customHeight="1">
      <c r="A18" s="41"/>
      <c r="B18" s="119" t="s">
        <v>110</v>
      </c>
      <c r="C18" s="119"/>
      <c r="D18" s="119"/>
      <c r="E18" s="119"/>
      <c r="F18" s="31" t="s">
        <v>193</v>
      </c>
      <c r="G18" s="33" t="e">
        <f>SUMPRODUCT('MRS(input)_A'!F18:F21,G8:G11,G12:G15)/SUMPRODUCT('MRS(input)_A'!F18:F21,G8:G11)</f>
        <v>#DIV/0!</v>
      </c>
      <c r="H18" s="32" t="s">
        <v>180</v>
      </c>
      <c r="I18" s="27" t="s">
        <v>111</v>
      </c>
    </row>
    <row r="19" spans="1:9" ht="18.75" customHeight="1" thickBot="1">
      <c r="A19" s="40" t="s">
        <v>71</v>
      </c>
      <c r="B19" s="21"/>
      <c r="C19" s="22"/>
      <c r="D19" s="23"/>
      <c r="E19" s="23"/>
      <c r="F19" s="23"/>
      <c r="G19" s="40"/>
      <c r="H19" s="21"/>
      <c r="I19" s="24"/>
    </row>
    <row r="20" spans="1:9" ht="18.75" customHeight="1" thickBot="1">
      <c r="A20" s="42"/>
      <c r="B20" s="43" t="s">
        <v>112</v>
      </c>
      <c r="C20" s="25"/>
      <c r="D20" s="25"/>
      <c r="E20" s="25"/>
      <c r="F20" s="48"/>
      <c r="G20" s="54" t="e">
        <f>SUM(G21:G24)</f>
        <v>#DIV/0!</v>
      </c>
      <c r="H20" s="49" t="s">
        <v>100</v>
      </c>
      <c r="I20" s="34" t="s">
        <v>113</v>
      </c>
    </row>
    <row r="21" spans="1:9" ht="48" customHeight="1">
      <c r="A21" s="42"/>
      <c r="B21" s="44"/>
      <c r="C21" s="106" t="s">
        <v>215</v>
      </c>
      <c r="D21" s="107"/>
      <c r="E21" s="107"/>
      <c r="F21" s="35" t="s">
        <v>88</v>
      </c>
      <c r="G21" s="53" t="e">
        <f>G16*('MRS(input)_A'!F28*'MRS(input)_A'!F8+'MRS(input)_A'!F29)</f>
        <v>#DIV/0!</v>
      </c>
      <c r="H21" s="26" t="s">
        <v>100</v>
      </c>
      <c r="I21" s="27" t="s">
        <v>114</v>
      </c>
    </row>
    <row r="22" spans="1:9" ht="60" customHeight="1">
      <c r="A22" s="42"/>
      <c r="B22" s="44"/>
      <c r="C22" s="106" t="s">
        <v>115</v>
      </c>
      <c r="D22" s="107"/>
      <c r="E22" s="107"/>
      <c r="F22" s="35" t="s">
        <v>87</v>
      </c>
      <c r="G22" s="36" t="e">
        <f>G17*('MRS(input)_A'!F30*'MRS(input)_A'!F13+'MRS(input)_A'!F31)</f>
        <v>#DIV/0!</v>
      </c>
      <c r="H22" s="26" t="s">
        <v>100</v>
      </c>
      <c r="I22" s="27" t="s">
        <v>116</v>
      </c>
    </row>
    <row r="23" spans="1:9" ht="48" customHeight="1">
      <c r="A23" s="42"/>
      <c r="B23" s="44"/>
      <c r="C23" s="106" t="s">
        <v>117</v>
      </c>
      <c r="D23" s="107"/>
      <c r="E23" s="107"/>
      <c r="F23" s="35" t="s">
        <v>87</v>
      </c>
      <c r="G23" s="36" t="e">
        <f>G18*('MRS(input)_A'!F32*('MRS(input)_A'!F34*'MRS(input)_A'!F8+'MRS(input)_A'!F35)+'MRS(input)_A'!F33)</f>
        <v>#DIV/0!</v>
      </c>
      <c r="H23" s="26" t="s">
        <v>100</v>
      </c>
      <c r="I23" s="27" t="s">
        <v>118</v>
      </c>
    </row>
    <row r="24" spans="1:9" ht="48" customHeight="1">
      <c r="A24" s="41"/>
      <c r="B24" s="45"/>
      <c r="C24" s="106" t="s">
        <v>119</v>
      </c>
      <c r="D24" s="107"/>
      <c r="E24" s="107"/>
      <c r="F24" s="35" t="s">
        <v>87</v>
      </c>
      <c r="G24" s="36" t="e">
        <f>G18*('MRS(input)_A'!F32*'MRS(input)_A'!F22+'MRS(input)_A'!F33)</f>
        <v>#DIV/0!</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121</v>
      </c>
      <c r="C26" s="38"/>
      <c r="D26" s="38"/>
      <c r="E26" s="38"/>
      <c r="F26" s="55"/>
      <c r="G26" s="52" t="e">
        <f>SUM(G27:G30)</f>
        <v>#DIV/0!</v>
      </c>
      <c r="H26" s="49" t="s">
        <v>100</v>
      </c>
      <c r="I26" s="34" t="s">
        <v>122</v>
      </c>
    </row>
    <row r="27" spans="1:9" ht="48" customHeight="1">
      <c r="A27" s="42"/>
      <c r="B27" s="47"/>
      <c r="C27" s="106" t="s">
        <v>123</v>
      </c>
      <c r="D27" s="107"/>
      <c r="E27" s="107"/>
      <c r="F27" s="35" t="s">
        <v>87</v>
      </c>
      <c r="G27" s="57">
        <f>SUMPRODUCT('MRS(input)_A'!F9:F12,G8:G11,G12:G15)</f>
        <v>0</v>
      </c>
      <c r="H27" s="26" t="s">
        <v>100</v>
      </c>
      <c r="I27" s="27" t="s">
        <v>124</v>
      </c>
    </row>
    <row r="28" spans="1:9" ht="60" customHeight="1">
      <c r="A28" s="42"/>
      <c r="B28" s="47"/>
      <c r="C28" s="106" t="s">
        <v>125</v>
      </c>
      <c r="D28" s="107"/>
      <c r="E28" s="107"/>
      <c r="F28" s="35" t="s">
        <v>87</v>
      </c>
      <c r="G28" s="39">
        <f>SUMPRODUCT('MRS(input)_A'!F14:F17,G8:G11,G12:G15)</f>
        <v>0</v>
      </c>
      <c r="H28" s="26" t="s">
        <v>100</v>
      </c>
      <c r="I28" s="27" t="s">
        <v>126</v>
      </c>
    </row>
    <row r="29" spans="1:9" ht="48" customHeight="1">
      <c r="A29" s="42"/>
      <c r="B29" s="47"/>
      <c r="C29" s="106" t="s">
        <v>127</v>
      </c>
      <c r="D29" s="107"/>
      <c r="E29" s="107"/>
      <c r="F29" s="35" t="s">
        <v>87</v>
      </c>
      <c r="G29" s="39" t="e">
        <f>G18*('MRS(input)_A'!F32*'MRS(input)_A'!F23+'MRS(input)_A'!F33)</f>
        <v>#DIV/0!</v>
      </c>
      <c r="H29" s="26" t="s">
        <v>100</v>
      </c>
      <c r="I29" s="27" t="s">
        <v>128</v>
      </c>
    </row>
    <row r="30" spans="1:9" ht="48" customHeight="1">
      <c r="A30" s="41"/>
      <c r="B30" s="45"/>
      <c r="C30" s="106" t="s">
        <v>129</v>
      </c>
      <c r="D30" s="107"/>
      <c r="E30" s="107"/>
      <c r="F30" s="35" t="s">
        <v>87</v>
      </c>
      <c r="G30" s="39">
        <f>SUMPRODUCT('MRS(input)_A'!F18:F21,G8:G11,G12:G15)</f>
        <v>0</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89</v>
      </c>
      <c r="F33" s="16"/>
      <c r="G33" s="17"/>
    </row>
    <row r="34" spans="5:8" ht="21.75" customHeight="1">
      <c r="E34" s="58" t="s">
        <v>91</v>
      </c>
      <c r="F34" s="71">
        <v>46.5</v>
      </c>
      <c r="G34" s="60" t="s">
        <v>90</v>
      </c>
      <c r="H34" s="7"/>
    </row>
    <row r="35" spans="5:8" ht="21.75" customHeight="1">
      <c r="E35" s="58" t="s">
        <v>92</v>
      </c>
      <c r="F35" s="71">
        <v>41.4</v>
      </c>
      <c r="G35" s="60" t="s">
        <v>90</v>
      </c>
      <c r="H35" s="7"/>
    </row>
    <row r="36" spans="5:8" ht="21.75" customHeight="1">
      <c r="E36" s="58" t="s">
        <v>93</v>
      </c>
      <c r="F36" s="71">
        <v>39.799999999999997</v>
      </c>
      <c r="G36" s="60" t="s">
        <v>90</v>
      </c>
      <c r="H36" s="7"/>
    </row>
    <row r="37" spans="5:8" ht="21.75" customHeight="1">
      <c r="E37" s="58" t="s">
        <v>94</v>
      </c>
      <c r="F37" s="71">
        <v>39.799999999999997</v>
      </c>
      <c r="G37" s="60" t="s">
        <v>90</v>
      </c>
      <c r="H37" s="7"/>
    </row>
    <row r="38" spans="5:8" ht="21.75" customHeight="1">
      <c r="E38" s="8"/>
      <c r="F38" s="8"/>
      <c r="G38" s="3"/>
      <c r="H38" s="3"/>
    </row>
    <row r="39" spans="5:8" ht="21.75" customHeight="1">
      <c r="E39" s="61" t="s">
        <v>95</v>
      </c>
      <c r="F39" s="16"/>
      <c r="G39" s="17"/>
    </row>
    <row r="40" spans="5:8" ht="21.75" customHeight="1">
      <c r="E40" s="58" t="s">
        <v>96</v>
      </c>
      <c r="F40" s="72">
        <v>5.4300000000000001E-2</v>
      </c>
      <c r="G40" s="59" t="s">
        <v>183</v>
      </c>
      <c r="H40" s="3"/>
    </row>
    <row r="41" spans="5:8" ht="21.75" customHeight="1">
      <c r="E41" s="58" t="s">
        <v>97</v>
      </c>
      <c r="F41" s="72">
        <v>7.2599999999999998E-2</v>
      </c>
      <c r="G41" s="59" t="s">
        <v>183</v>
      </c>
      <c r="H41" s="7"/>
    </row>
    <row r="42" spans="5:8" ht="21.75" customHeight="1">
      <c r="E42" s="58" t="s">
        <v>98</v>
      </c>
      <c r="F42" s="72">
        <v>7.5499999999999998E-2</v>
      </c>
      <c r="G42" s="59" t="s">
        <v>183</v>
      </c>
      <c r="H42" s="3"/>
    </row>
    <row r="43" spans="5:8" ht="21.75" customHeight="1">
      <c r="E43" s="58" t="s">
        <v>99</v>
      </c>
      <c r="F43" s="72">
        <v>7.5499999999999998E-2</v>
      </c>
      <c r="G43" s="59" t="s">
        <v>183</v>
      </c>
      <c r="H43" s="3"/>
    </row>
    <row r="44" spans="5:8" s="1" customFormat="1">
      <c r="E44" s="3"/>
      <c r="F44" s="3"/>
      <c r="G44" s="3"/>
      <c r="H44" s="3"/>
    </row>
  </sheetData>
  <sheetProtection password="C7C3" sheet="1" objects="1" scenarios="1"/>
  <mergeCells count="12">
    <mergeCell ref="C30:E30"/>
    <mergeCell ref="A3:I3"/>
    <mergeCell ref="B16:E16"/>
    <mergeCell ref="B17:E17"/>
    <mergeCell ref="B18:E18"/>
    <mergeCell ref="C21:E21"/>
    <mergeCell ref="C22:E22"/>
    <mergeCell ref="C23:E23"/>
    <mergeCell ref="C24:E24"/>
    <mergeCell ref="C27:E27"/>
    <mergeCell ref="C28:E28"/>
    <mergeCell ref="C29:E29"/>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52"/>
  <sheetViews>
    <sheetView showGridLines="0" view="pageBreakPreview" zoomScale="70" zoomScaleNormal="70" zoomScaleSheetLayoutView="70" workbookViewId="0"/>
  </sheetViews>
  <sheetFormatPr defaultColWidth="8.90625" defaultRowHeight="14"/>
  <cols>
    <col min="1" max="1" width="2.6328125" style="2" customWidth="1"/>
    <col min="2" max="2" width="11.7265625" style="2" customWidth="1"/>
    <col min="3" max="3" width="13.6328125" style="11" customWidth="1"/>
    <col min="4" max="4" width="30.6328125" style="2" customWidth="1"/>
    <col min="5" max="5" width="15.6328125" style="2" customWidth="1"/>
    <col min="6" max="6" width="10.6328125" style="2" customWidth="1"/>
    <col min="7" max="7" width="11.6328125" style="2" customWidth="1"/>
    <col min="8" max="8" width="15.6328125" style="2" customWidth="1"/>
    <col min="9" max="9" width="63.453125" style="2" customWidth="1"/>
    <col min="10" max="11" width="20.6328125" style="2" customWidth="1"/>
    <col min="12" max="16384" width="8.90625" style="2"/>
  </cols>
  <sheetData>
    <row r="1" spans="1:11" ht="18" customHeight="1">
      <c r="K1" s="9" t="str">
        <f>'MPS(input)_A'!K1</f>
        <v>Monitoring Spreadsheet: JCM_ID_AM006_ver02.0</v>
      </c>
    </row>
    <row r="2" spans="1:11" ht="18" customHeight="1">
      <c r="K2" s="9" t="str">
        <f>'MPS(input)_A'!K2</f>
        <v>Reference Number: ID014</v>
      </c>
    </row>
    <row r="3" spans="1:11" ht="27.75" customHeight="1">
      <c r="A3" s="102" t="s">
        <v>175</v>
      </c>
      <c r="B3" s="19"/>
      <c r="C3" s="19"/>
      <c r="D3" s="19"/>
      <c r="E3" s="19"/>
      <c r="F3" s="19"/>
      <c r="G3" s="19"/>
      <c r="H3" s="19"/>
      <c r="I3" s="19"/>
      <c r="J3" s="19"/>
      <c r="K3" s="20"/>
    </row>
    <row r="4" spans="1:11" ht="14.25" customHeight="1"/>
    <row r="5" spans="1:11" ht="15" customHeight="1">
      <c r="A5" s="12" t="s">
        <v>131</v>
      </c>
      <c r="B5" s="12"/>
    </row>
    <row r="6" spans="1:11" ht="15" customHeight="1">
      <c r="A6" s="12"/>
      <c r="B6" s="99" t="s">
        <v>0</v>
      </c>
      <c r="C6" s="99" t="s">
        <v>1</v>
      </c>
      <c r="D6" s="99" t="s">
        <v>2</v>
      </c>
      <c r="E6" s="99" t="s">
        <v>3</v>
      </c>
      <c r="F6" s="99" t="s">
        <v>4</v>
      </c>
      <c r="G6" s="99" t="s">
        <v>5</v>
      </c>
      <c r="H6" s="99" t="s">
        <v>6</v>
      </c>
      <c r="I6" s="99" t="s">
        <v>7</v>
      </c>
      <c r="J6" s="99" t="s">
        <v>8</v>
      </c>
      <c r="K6" s="99" t="s">
        <v>9</v>
      </c>
    </row>
    <row r="7" spans="1:11" s="10" customFormat="1" ht="30" customHeight="1">
      <c r="B7" s="99" t="s">
        <v>10</v>
      </c>
      <c r="C7" s="99" t="s">
        <v>11</v>
      </c>
      <c r="D7" s="99" t="s">
        <v>12</v>
      </c>
      <c r="E7" s="99" t="s">
        <v>13</v>
      </c>
      <c r="F7" s="99" t="s">
        <v>14</v>
      </c>
      <c r="G7" s="99" t="s">
        <v>15</v>
      </c>
      <c r="H7" s="99" t="s">
        <v>16</v>
      </c>
      <c r="I7" s="99" t="s">
        <v>17</v>
      </c>
      <c r="J7" s="99" t="s">
        <v>18</v>
      </c>
      <c r="K7" s="99" t="s">
        <v>19</v>
      </c>
    </row>
    <row r="8" spans="1:11" ht="50.15" customHeight="1">
      <c r="B8" s="63" t="s">
        <v>20</v>
      </c>
      <c r="C8" s="64" t="s">
        <v>132</v>
      </c>
      <c r="D8" s="100" t="s">
        <v>133</v>
      </c>
      <c r="E8" s="93">
        <v>1650909.6</v>
      </c>
      <c r="F8" s="70" t="s">
        <v>235</v>
      </c>
      <c r="G8" s="69" t="s">
        <v>21</v>
      </c>
      <c r="H8" s="70" t="s">
        <v>22</v>
      </c>
      <c r="I8" s="70" t="s">
        <v>222</v>
      </c>
      <c r="J8" s="70" t="s">
        <v>223</v>
      </c>
      <c r="K8" s="69"/>
    </row>
    <row r="9" spans="1:11" ht="50.15" customHeight="1">
      <c r="B9" s="63" t="s">
        <v>25</v>
      </c>
      <c r="C9" s="64" t="s">
        <v>134</v>
      </c>
      <c r="D9" s="100" t="s">
        <v>135</v>
      </c>
      <c r="E9" s="94">
        <v>9.9999999999999995E-8</v>
      </c>
      <c r="F9" s="70" t="s">
        <v>224</v>
      </c>
      <c r="G9" s="69" t="s">
        <v>21</v>
      </c>
      <c r="H9" s="70" t="s">
        <v>22</v>
      </c>
      <c r="I9" s="70" t="s">
        <v>222</v>
      </c>
      <c r="J9" s="70" t="s">
        <v>223</v>
      </c>
      <c r="K9" s="69"/>
    </row>
    <row r="10" spans="1:11" ht="50.15" customHeight="1">
      <c r="B10" s="63" t="s">
        <v>26</v>
      </c>
      <c r="C10" s="64" t="s">
        <v>136</v>
      </c>
      <c r="D10" s="100" t="s">
        <v>137</v>
      </c>
      <c r="E10" s="94">
        <v>0</v>
      </c>
      <c r="F10" s="70" t="s">
        <v>224</v>
      </c>
      <c r="G10" s="69" t="s">
        <v>21</v>
      </c>
      <c r="H10" s="70" t="s">
        <v>225</v>
      </c>
      <c r="I10" s="70" t="s">
        <v>225</v>
      </c>
      <c r="J10" s="70" t="s">
        <v>225</v>
      </c>
      <c r="K10" s="70" t="s">
        <v>226</v>
      </c>
    </row>
    <row r="11" spans="1:11" ht="50.15" customHeight="1">
      <c r="B11" s="63" t="s">
        <v>27</v>
      </c>
      <c r="C11" s="64" t="s">
        <v>138</v>
      </c>
      <c r="D11" s="100" t="s">
        <v>139</v>
      </c>
      <c r="E11" s="94">
        <v>0</v>
      </c>
      <c r="F11" s="70" t="s">
        <v>224</v>
      </c>
      <c r="G11" s="69" t="s">
        <v>21</v>
      </c>
      <c r="H11" s="70" t="s">
        <v>225</v>
      </c>
      <c r="I11" s="70" t="s">
        <v>225</v>
      </c>
      <c r="J11" s="70" t="s">
        <v>225</v>
      </c>
      <c r="K11" s="70" t="s">
        <v>226</v>
      </c>
    </row>
    <row r="12" spans="1:11" ht="50.15" customHeight="1">
      <c r="B12" s="63" t="s">
        <v>28</v>
      </c>
      <c r="C12" s="64" t="s">
        <v>140</v>
      </c>
      <c r="D12" s="100" t="s">
        <v>141</v>
      </c>
      <c r="E12" s="94">
        <v>0</v>
      </c>
      <c r="F12" s="70" t="s">
        <v>224</v>
      </c>
      <c r="G12" s="69" t="s">
        <v>21</v>
      </c>
      <c r="H12" s="70" t="s">
        <v>225</v>
      </c>
      <c r="I12" s="70" t="s">
        <v>225</v>
      </c>
      <c r="J12" s="70" t="s">
        <v>225</v>
      </c>
      <c r="K12" s="70" t="s">
        <v>226</v>
      </c>
    </row>
    <row r="13" spans="1:11" ht="50.15" customHeight="1">
      <c r="B13" s="63" t="s">
        <v>29</v>
      </c>
      <c r="C13" s="64" t="s">
        <v>142</v>
      </c>
      <c r="D13" s="100" t="s">
        <v>143</v>
      </c>
      <c r="E13" s="94">
        <v>0</v>
      </c>
      <c r="F13" s="70" t="s">
        <v>221</v>
      </c>
      <c r="G13" s="69" t="s">
        <v>21</v>
      </c>
      <c r="H13" s="70" t="s">
        <v>22</v>
      </c>
      <c r="I13" s="70" t="s">
        <v>225</v>
      </c>
      <c r="J13" s="70" t="s">
        <v>223</v>
      </c>
      <c r="K13" s="70" t="s">
        <v>226</v>
      </c>
    </row>
    <row r="14" spans="1:11" ht="50.15" customHeight="1">
      <c r="B14" s="63" t="s">
        <v>30</v>
      </c>
      <c r="C14" s="64" t="s">
        <v>144</v>
      </c>
      <c r="D14" s="100" t="s">
        <v>145</v>
      </c>
      <c r="E14" s="94">
        <v>9.9999999999999995E-8</v>
      </c>
      <c r="F14" s="70" t="s">
        <v>224</v>
      </c>
      <c r="G14" s="69" t="s">
        <v>21</v>
      </c>
      <c r="H14" s="70" t="s">
        <v>22</v>
      </c>
      <c r="I14" s="70" t="s">
        <v>225</v>
      </c>
      <c r="J14" s="70" t="s">
        <v>223</v>
      </c>
      <c r="K14" s="70" t="s">
        <v>226</v>
      </c>
    </row>
    <row r="15" spans="1:11" ht="50.15" customHeight="1">
      <c r="B15" s="63" t="s">
        <v>31</v>
      </c>
      <c r="C15" s="64" t="s">
        <v>74</v>
      </c>
      <c r="D15" s="100" t="s">
        <v>146</v>
      </c>
      <c r="E15" s="94">
        <v>9.9999999999999995E-8</v>
      </c>
      <c r="F15" s="70" t="s">
        <v>224</v>
      </c>
      <c r="G15" s="69" t="s">
        <v>21</v>
      </c>
      <c r="H15" s="70" t="s">
        <v>22</v>
      </c>
      <c r="I15" s="70" t="s">
        <v>225</v>
      </c>
      <c r="J15" s="70" t="s">
        <v>223</v>
      </c>
      <c r="K15" s="70" t="s">
        <v>226</v>
      </c>
    </row>
    <row r="16" spans="1:11" ht="50.15" customHeight="1">
      <c r="B16" s="63" t="s">
        <v>32</v>
      </c>
      <c r="C16" s="64" t="s">
        <v>75</v>
      </c>
      <c r="D16" s="100" t="s">
        <v>147</v>
      </c>
      <c r="E16" s="94">
        <v>0</v>
      </c>
      <c r="F16" s="70" t="s">
        <v>224</v>
      </c>
      <c r="G16" s="69" t="s">
        <v>21</v>
      </c>
      <c r="H16" s="70" t="s">
        <v>225</v>
      </c>
      <c r="I16" s="70" t="s">
        <v>225</v>
      </c>
      <c r="J16" s="70" t="s">
        <v>225</v>
      </c>
      <c r="K16" s="70" t="s">
        <v>226</v>
      </c>
    </row>
    <row r="17" spans="1:11" ht="50.15" customHeight="1">
      <c r="B17" s="63" t="s">
        <v>33</v>
      </c>
      <c r="C17" s="64" t="s">
        <v>76</v>
      </c>
      <c r="D17" s="100" t="s">
        <v>148</v>
      </c>
      <c r="E17" s="94">
        <v>0</v>
      </c>
      <c r="F17" s="70" t="s">
        <v>224</v>
      </c>
      <c r="G17" s="69" t="s">
        <v>21</v>
      </c>
      <c r="H17" s="70" t="s">
        <v>225</v>
      </c>
      <c r="I17" s="70" t="s">
        <v>225</v>
      </c>
      <c r="J17" s="70" t="s">
        <v>225</v>
      </c>
      <c r="K17" s="70" t="s">
        <v>226</v>
      </c>
    </row>
    <row r="18" spans="1:11" ht="50.15" customHeight="1">
      <c r="B18" s="63" t="s">
        <v>34</v>
      </c>
      <c r="C18" s="64" t="s">
        <v>149</v>
      </c>
      <c r="D18" s="100" t="s">
        <v>150</v>
      </c>
      <c r="E18" s="94">
        <v>36713.452707093522</v>
      </c>
      <c r="F18" s="70" t="s">
        <v>224</v>
      </c>
      <c r="G18" s="69" t="s">
        <v>21</v>
      </c>
      <c r="H18" s="70" t="s">
        <v>22</v>
      </c>
      <c r="I18" s="92" t="s">
        <v>227</v>
      </c>
      <c r="J18" s="92" t="s">
        <v>227</v>
      </c>
      <c r="K18" s="92" t="s">
        <v>227</v>
      </c>
    </row>
    <row r="19" spans="1:11" ht="50.15" customHeight="1">
      <c r="B19" s="63" t="s">
        <v>35</v>
      </c>
      <c r="C19" s="64" t="s">
        <v>151</v>
      </c>
      <c r="D19" s="100" t="s">
        <v>152</v>
      </c>
      <c r="E19" s="94">
        <v>0</v>
      </c>
      <c r="F19" s="70" t="s">
        <v>224</v>
      </c>
      <c r="G19" s="69" t="s">
        <v>21</v>
      </c>
      <c r="H19" s="70" t="s">
        <v>225</v>
      </c>
      <c r="I19" s="70" t="s">
        <v>225</v>
      </c>
      <c r="J19" s="70" t="s">
        <v>225</v>
      </c>
      <c r="K19" s="70" t="s">
        <v>226</v>
      </c>
    </row>
    <row r="20" spans="1:11" ht="50.15" customHeight="1">
      <c r="B20" s="63" t="s">
        <v>36</v>
      </c>
      <c r="C20" s="64" t="s">
        <v>153</v>
      </c>
      <c r="D20" s="100" t="s">
        <v>154</v>
      </c>
      <c r="E20" s="94">
        <v>0</v>
      </c>
      <c r="F20" s="70" t="s">
        <v>224</v>
      </c>
      <c r="G20" s="69" t="s">
        <v>21</v>
      </c>
      <c r="H20" s="70" t="s">
        <v>225</v>
      </c>
      <c r="I20" s="70" t="s">
        <v>225</v>
      </c>
      <c r="J20" s="70" t="s">
        <v>225</v>
      </c>
      <c r="K20" s="70" t="s">
        <v>226</v>
      </c>
    </row>
    <row r="21" spans="1:11" ht="50.15" customHeight="1">
      <c r="B21" s="63" t="s">
        <v>37</v>
      </c>
      <c r="C21" s="64" t="s">
        <v>155</v>
      </c>
      <c r="D21" s="100" t="s">
        <v>156</v>
      </c>
      <c r="E21" s="94">
        <v>0</v>
      </c>
      <c r="F21" s="70" t="s">
        <v>224</v>
      </c>
      <c r="G21" s="69" t="s">
        <v>21</v>
      </c>
      <c r="H21" s="70" t="s">
        <v>225</v>
      </c>
      <c r="I21" s="70" t="s">
        <v>225</v>
      </c>
      <c r="J21" s="70" t="s">
        <v>225</v>
      </c>
      <c r="K21" s="70" t="s">
        <v>226</v>
      </c>
    </row>
    <row r="22" spans="1:11" ht="50.15" customHeight="1">
      <c r="B22" s="63" t="s">
        <v>38</v>
      </c>
      <c r="C22" s="64" t="s">
        <v>157</v>
      </c>
      <c r="D22" s="100" t="s">
        <v>158</v>
      </c>
      <c r="E22" s="94">
        <v>244404000</v>
      </c>
      <c r="F22" s="100" t="s">
        <v>77</v>
      </c>
      <c r="G22" s="69" t="s">
        <v>21</v>
      </c>
      <c r="H22" s="70" t="s">
        <v>22</v>
      </c>
      <c r="I22" s="92" t="s">
        <v>227</v>
      </c>
      <c r="J22" s="92" t="s">
        <v>227</v>
      </c>
      <c r="K22" s="92" t="s">
        <v>227</v>
      </c>
    </row>
    <row r="23" spans="1:11" ht="50.15" customHeight="1">
      <c r="A23" s="6"/>
      <c r="B23" s="63" t="s">
        <v>39</v>
      </c>
      <c r="C23" s="64" t="s">
        <v>159</v>
      </c>
      <c r="D23" s="100" t="s">
        <v>160</v>
      </c>
      <c r="E23" s="94">
        <v>366964666.78620315</v>
      </c>
      <c r="F23" s="100" t="s">
        <v>77</v>
      </c>
      <c r="G23" s="69" t="s">
        <v>21</v>
      </c>
      <c r="H23" s="70" t="s">
        <v>22</v>
      </c>
      <c r="I23" s="92" t="s">
        <v>227</v>
      </c>
      <c r="J23" s="92" t="s">
        <v>227</v>
      </c>
      <c r="K23" s="92" t="s">
        <v>227</v>
      </c>
    </row>
    <row r="24" spans="1:11" ht="8.25" customHeight="1"/>
    <row r="25" spans="1:11" ht="15" customHeight="1">
      <c r="A25" s="12" t="s">
        <v>161</v>
      </c>
    </row>
    <row r="26" spans="1:11" ht="15" customHeight="1">
      <c r="B26" s="99" t="s">
        <v>0</v>
      </c>
      <c r="C26" s="105" t="s">
        <v>1</v>
      </c>
      <c r="D26" s="105"/>
      <c r="E26" s="99" t="s">
        <v>2</v>
      </c>
      <c r="F26" s="99" t="s">
        <v>3</v>
      </c>
      <c r="G26" s="105" t="s">
        <v>4</v>
      </c>
      <c r="H26" s="105"/>
      <c r="I26" s="105"/>
      <c r="J26" s="105" t="s">
        <v>5</v>
      </c>
      <c r="K26" s="105"/>
    </row>
    <row r="27" spans="1:11" ht="30" customHeight="1">
      <c r="B27" s="99" t="s">
        <v>11</v>
      </c>
      <c r="C27" s="105" t="s">
        <v>12</v>
      </c>
      <c r="D27" s="105"/>
      <c r="E27" s="99" t="s">
        <v>13</v>
      </c>
      <c r="F27" s="99" t="s">
        <v>14</v>
      </c>
      <c r="G27" s="105" t="s">
        <v>16</v>
      </c>
      <c r="H27" s="105"/>
      <c r="I27" s="105"/>
      <c r="J27" s="105" t="s">
        <v>19</v>
      </c>
      <c r="K27" s="105"/>
    </row>
    <row r="28" spans="1:11" ht="50.15" customHeight="1">
      <c r="B28" s="66" t="s">
        <v>40</v>
      </c>
      <c r="C28" s="106" t="s">
        <v>162</v>
      </c>
      <c r="D28" s="107"/>
      <c r="E28" s="96">
        <v>0</v>
      </c>
      <c r="F28" s="70" t="s">
        <v>238</v>
      </c>
      <c r="G28" s="108" t="s">
        <v>42</v>
      </c>
      <c r="H28" s="109"/>
      <c r="I28" s="109"/>
      <c r="J28" s="103" t="s">
        <v>236</v>
      </c>
      <c r="K28" s="104"/>
    </row>
    <row r="29" spans="1:11" ht="70" customHeight="1">
      <c r="B29" s="66" t="s">
        <v>43</v>
      </c>
      <c r="C29" s="106" t="s">
        <v>163</v>
      </c>
      <c r="D29" s="107"/>
      <c r="E29" s="95">
        <v>0</v>
      </c>
      <c r="F29" s="100" t="s">
        <v>44</v>
      </c>
      <c r="G29" s="108" t="s">
        <v>42</v>
      </c>
      <c r="H29" s="109"/>
      <c r="I29" s="109"/>
      <c r="J29" s="103" t="s">
        <v>237</v>
      </c>
      <c r="K29" s="104"/>
    </row>
    <row r="30" spans="1:11" ht="50.15" customHeight="1">
      <c r="B30" s="66" t="s">
        <v>45</v>
      </c>
      <c r="C30" s="106" t="s">
        <v>164</v>
      </c>
      <c r="D30" s="107"/>
      <c r="E30" s="90">
        <v>0</v>
      </c>
      <c r="F30" s="70" t="s">
        <v>41</v>
      </c>
      <c r="G30" s="108" t="s">
        <v>227</v>
      </c>
      <c r="H30" s="109"/>
      <c r="I30" s="109"/>
      <c r="J30" s="103" t="s">
        <v>227</v>
      </c>
      <c r="K30" s="104"/>
    </row>
    <row r="31" spans="1:11" ht="50.15" customHeight="1">
      <c r="B31" s="66" t="s">
        <v>46</v>
      </c>
      <c r="C31" s="106" t="s">
        <v>165</v>
      </c>
      <c r="D31" s="107"/>
      <c r="E31" s="91">
        <v>0</v>
      </c>
      <c r="F31" s="100" t="s">
        <v>44</v>
      </c>
      <c r="G31" s="108" t="s">
        <v>227</v>
      </c>
      <c r="H31" s="109"/>
      <c r="I31" s="109"/>
      <c r="J31" s="103" t="s">
        <v>227</v>
      </c>
      <c r="K31" s="104"/>
    </row>
    <row r="32" spans="1:11" ht="50.15" customHeight="1">
      <c r="B32" s="66" t="s">
        <v>47</v>
      </c>
      <c r="C32" s="106" t="s">
        <v>166</v>
      </c>
      <c r="D32" s="107"/>
      <c r="E32" s="96">
        <v>3.0089372212619889E-3</v>
      </c>
      <c r="F32" s="100" t="s">
        <v>78</v>
      </c>
      <c r="G32" s="108" t="s">
        <v>227</v>
      </c>
      <c r="H32" s="109"/>
      <c r="I32" s="109"/>
      <c r="J32" s="103" t="s">
        <v>227</v>
      </c>
      <c r="K32" s="104"/>
    </row>
    <row r="33" spans="1:11" ht="50.15" customHeight="1">
      <c r="B33" s="66" t="s">
        <v>48</v>
      </c>
      <c r="C33" s="106" t="s">
        <v>167</v>
      </c>
      <c r="D33" s="107"/>
      <c r="E33" s="95">
        <v>974910.5658051779</v>
      </c>
      <c r="F33" s="100" t="s">
        <v>44</v>
      </c>
      <c r="G33" s="108" t="s">
        <v>227</v>
      </c>
      <c r="H33" s="109"/>
      <c r="I33" s="109"/>
      <c r="J33" s="103" t="s">
        <v>227</v>
      </c>
      <c r="K33" s="104"/>
    </row>
    <row r="34" spans="1:11" ht="50.15" customHeight="1">
      <c r="B34" s="66" t="s">
        <v>49</v>
      </c>
      <c r="C34" s="106" t="s">
        <v>168</v>
      </c>
      <c r="D34" s="107"/>
      <c r="E34" s="91">
        <v>202.26162419969364</v>
      </c>
      <c r="F34" s="70" t="s">
        <v>169</v>
      </c>
      <c r="G34" s="108" t="s">
        <v>227</v>
      </c>
      <c r="H34" s="109"/>
      <c r="I34" s="109"/>
      <c r="J34" s="103" t="s">
        <v>227</v>
      </c>
      <c r="K34" s="104"/>
    </row>
    <row r="35" spans="1:11" ht="50.15" customHeight="1">
      <c r="B35" s="66" t="s">
        <v>50</v>
      </c>
      <c r="C35" s="106" t="s">
        <v>170</v>
      </c>
      <c r="D35" s="107"/>
      <c r="E35" s="97">
        <v>35650682.068288431</v>
      </c>
      <c r="F35" s="100" t="s">
        <v>77</v>
      </c>
      <c r="G35" s="108" t="s">
        <v>227</v>
      </c>
      <c r="H35" s="109"/>
      <c r="I35" s="109"/>
      <c r="J35" s="103" t="s">
        <v>227</v>
      </c>
      <c r="K35" s="104"/>
    </row>
    <row r="36" spans="1:11" ht="50.15" customHeight="1">
      <c r="B36" s="66" t="s">
        <v>79</v>
      </c>
      <c r="C36" s="106" t="s">
        <v>51</v>
      </c>
      <c r="D36" s="107"/>
      <c r="E36" s="91">
        <v>46.5</v>
      </c>
      <c r="F36" s="70" t="s">
        <v>234</v>
      </c>
      <c r="G36" s="110" t="s">
        <v>228</v>
      </c>
      <c r="H36" s="111"/>
      <c r="I36" s="111"/>
      <c r="J36" s="103" t="s">
        <v>239</v>
      </c>
      <c r="K36" s="104"/>
    </row>
    <row r="37" spans="1:11" ht="50.15" customHeight="1">
      <c r="B37" s="66" t="s">
        <v>80</v>
      </c>
      <c r="C37" s="106" t="s">
        <v>52</v>
      </c>
      <c r="D37" s="107"/>
      <c r="E37" s="90" t="s">
        <v>240</v>
      </c>
      <c r="F37" s="70" t="s">
        <v>41</v>
      </c>
      <c r="G37" s="110" t="s">
        <v>229</v>
      </c>
      <c r="H37" s="111"/>
      <c r="I37" s="111"/>
      <c r="J37" s="103" t="s">
        <v>230</v>
      </c>
      <c r="K37" s="104"/>
    </row>
    <row r="38" spans="1:11" ht="50.15" customHeight="1">
      <c r="B38" s="66" t="s">
        <v>81</v>
      </c>
      <c r="C38" s="106" t="s">
        <v>53</v>
      </c>
      <c r="D38" s="107"/>
      <c r="E38" s="90" t="s">
        <v>240</v>
      </c>
      <c r="F38" s="70" t="s">
        <v>41</v>
      </c>
      <c r="G38" s="110" t="s">
        <v>229</v>
      </c>
      <c r="H38" s="111"/>
      <c r="I38" s="111"/>
      <c r="J38" s="103" t="s">
        <v>230</v>
      </c>
      <c r="K38" s="104"/>
    </row>
    <row r="39" spans="1:11" ht="50.15" customHeight="1">
      <c r="B39" s="66" t="s">
        <v>82</v>
      </c>
      <c r="C39" s="106" t="s">
        <v>54</v>
      </c>
      <c r="D39" s="107"/>
      <c r="E39" s="90" t="s">
        <v>240</v>
      </c>
      <c r="F39" s="70" t="s">
        <v>41</v>
      </c>
      <c r="G39" s="110" t="s">
        <v>229</v>
      </c>
      <c r="H39" s="111"/>
      <c r="I39" s="111"/>
      <c r="J39" s="103" t="s">
        <v>230</v>
      </c>
      <c r="K39" s="104"/>
    </row>
    <row r="40" spans="1:11" ht="50.15" customHeight="1">
      <c r="B40" s="66" t="s">
        <v>83</v>
      </c>
      <c r="C40" s="106" t="s">
        <v>55</v>
      </c>
      <c r="D40" s="107"/>
      <c r="E40" s="90">
        <v>5.4300000000000001E-2</v>
      </c>
      <c r="F40" s="100" t="s">
        <v>171</v>
      </c>
      <c r="G40" s="110" t="s">
        <v>231</v>
      </c>
      <c r="H40" s="111"/>
      <c r="I40" s="111"/>
      <c r="J40" s="103" t="s">
        <v>239</v>
      </c>
      <c r="K40" s="104"/>
    </row>
    <row r="41" spans="1:11" ht="50.15" customHeight="1">
      <c r="B41" s="66" t="s">
        <v>84</v>
      </c>
      <c r="C41" s="106" t="s">
        <v>56</v>
      </c>
      <c r="D41" s="107"/>
      <c r="E41" s="90" t="s">
        <v>240</v>
      </c>
      <c r="F41" s="100" t="s">
        <v>171</v>
      </c>
      <c r="G41" s="110" t="s">
        <v>229</v>
      </c>
      <c r="H41" s="111"/>
      <c r="I41" s="111"/>
      <c r="J41" s="103" t="s">
        <v>230</v>
      </c>
      <c r="K41" s="104"/>
    </row>
    <row r="42" spans="1:11" ht="50.15" customHeight="1">
      <c r="B42" s="66" t="s">
        <v>85</v>
      </c>
      <c r="C42" s="106" t="s">
        <v>57</v>
      </c>
      <c r="D42" s="107"/>
      <c r="E42" s="90" t="s">
        <v>240</v>
      </c>
      <c r="F42" s="100" t="s">
        <v>171</v>
      </c>
      <c r="G42" s="110" t="s">
        <v>229</v>
      </c>
      <c r="H42" s="111"/>
      <c r="I42" s="111"/>
      <c r="J42" s="103" t="s">
        <v>230</v>
      </c>
      <c r="K42" s="104"/>
    </row>
    <row r="43" spans="1:11" ht="50.15" customHeight="1">
      <c r="B43" s="66" t="s">
        <v>86</v>
      </c>
      <c r="C43" s="106" t="s">
        <v>58</v>
      </c>
      <c r="D43" s="107"/>
      <c r="E43" s="90" t="s">
        <v>240</v>
      </c>
      <c r="F43" s="100" t="s">
        <v>171</v>
      </c>
      <c r="G43" s="110" t="s">
        <v>229</v>
      </c>
      <c r="H43" s="111"/>
      <c r="I43" s="111"/>
      <c r="J43" s="103" t="s">
        <v>230</v>
      </c>
      <c r="K43" s="104"/>
    </row>
    <row r="44" spans="1:11" ht="6.75" customHeight="1"/>
    <row r="45" spans="1:11" ht="17.25" customHeight="1">
      <c r="A45" s="13" t="s">
        <v>172</v>
      </c>
      <c r="B45" s="13"/>
    </row>
    <row r="46" spans="1:11" ht="17.25" customHeight="1" thickBot="1">
      <c r="B46" s="115" t="s">
        <v>173</v>
      </c>
      <c r="C46" s="115"/>
      <c r="D46" s="23" t="s">
        <v>14</v>
      </c>
    </row>
    <row r="47" spans="1:11" ht="19.5" customHeight="1" thickBot="1">
      <c r="B47" s="116">
        <f>ROUNDDOWN('MPS(calc_process)_C&amp;D'!G6,0)</f>
        <v>595</v>
      </c>
      <c r="C47" s="117"/>
      <c r="D47" s="67" t="s">
        <v>174</v>
      </c>
    </row>
    <row r="48" spans="1:11" ht="20.149999999999999" customHeight="1">
      <c r="B48" s="6"/>
      <c r="C48" s="14"/>
      <c r="F48" s="15"/>
      <c r="G48" s="15"/>
    </row>
    <row r="49" spans="1:10" ht="15" customHeight="1">
      <c r="A49" s="12" t="s">
        <v>59</v>
      </c>
    </row>
    <row r="50" spans="1:10" ht="15" customHeight="1">
      <c r="B50" s="81" t="s">
        <v>60</v>
      </c>
      <c r="C50" s="112" t="s">
        <v>218</v>
      </c>
      <c r="D50" s="113"/>
      <c r="E50" s="113"/>
      <c r="F50" s="113"/>
      <c r="G50" s="113"/>
      <c r="H50" s="113"/>
      <c r="I50" s="113"/>
      <c r="J50" s="114"/>
    </row>
    <row r="51" spans="1:10" ht="15" customHeight="1">
      <c r="B51" s="81" t="s">
        <v>61</v>
      </c>
      <c r="C51" s="112" t="s">
        <v>219</v>
      </c>
      <c r="D51" s="113"/>
      <c r="E51" s="113"/>
      <c r="F51" s="113"/>
      <c r="G51" s="113"/>
      <c r="H51" s="113"/>
      <c r="I51" s="113"/>
      <c r="J51" s="114"/>
    </row>
    <row r="52" spans="1:10" ht="15" customHeight="1">
      <c r="B52" s="81" t="s">
        <v>21</v>
      </c>
      <c r="C52" s="112" t="s">
        <v>220</v>
      </c>
      <c r="D52" s="113"/>
      <c r="E52" s="113"/>
      <c r="F52" s="113"/>
      <c r="G52" s="113"/>
      <c r="H52" s="113"/>
      <c r="I52" s="113"/>
      <c r="J52" s="114"/>
    </row>
  </sheetData>
  <sheetProtection password="C7C3" sheet="1" objects="1" scenarios="1" formatCells="0" formatRows="0"/>
  <mergeCells count="59">
    <mergeCell ref="C26:D26"/>
    <mergeCell ref="G26:I26"/>
    <mergeCell ref="J26:K26"/>
    <mergeCell ref="C27:D27"/>
    <mergeCell ref="G27:I27"/>
    <mergeCell ref="J27:K27"/>
    <mergeCell ref="C28:D28"/>
    <mergeCell ref="G28:I28"/>
    <mergeCell ref="J28:K28"/>
    <mergeCell ref="C29:D29"/>
    <mergeCell ref="G29:I29"/>
    <mergeCell ref="J29:K29"/>
    <mergeCell ref="C30:D30"/>
    <mergeCell ref="G30:I30"/>
    <mergeCell ref="J30:K30"/>
    <mergeCell ref="C31:D31"/>
    <mergeCell ref="G31:I31"/>
    <mergeCell ref="J31:K31"/>
    <mergeCell ref="C32:D32"/>
    <mergeCell ref="G32:I32"/>
    <mergeCell ref="J32:K32"/>
    <mergeCell ref="C33:D33"/>
    <mergeCell ref="G33:I33"/>
    <mergeCell ref="J33:K33"/>
    <mergeCell ref="C34:D34"/>
    <mergeCell ref="G34:I34"/>
    <mergeCell ref="J34:K34"/>
    <mergeCell ref="C35:D35"/>
    <mergeCell ref="G35:I35"/>
    <mergeCell ref="J35:K35"/>
    <mergeCell ref="C36:D36"/>
    <mergeCell ref="G36:I36"/>
    <mergeCell ref="J36:K36"/>
    <mergeCell ref="C37:D37"/>
    <mergeCell ref="G37:I37"/>
    <mergeCell ref="J37:K37"/>
    <mergeCell ref="C38:D38"/>
    <mergeCell ref="G38:I38"/>
    <mergeCell ref="J38:K38"/>
    <mergeCell ref="C39:D39"/>
    <mergeCell ref="G39:I39"/>
    <mergeCell ref="J39:K39"/>
    <mergeCell ref="C40:D40"/>
    <mergeCell ref="G40:I40"/>
    <mergeCell ref="J40:K40"/>
    <mergeCell ref="C41:D41"/>
    <mergeCell ref="G41:I41"/>
    <mergeCell ref="J41:K41"/>
    <mergeCell ref="C42:D42"/>
    <mergeCell ref="G42:I42"/>
    <mergeCell ref="J42:K42"/>
    <mergeCell ref="C43:D43"/>
    <mergeCell ref="G43:I43"/>
    <mergeCell ref="J43:K43"/>
    <mergeCell ref="B46:C46"/>
    <mergeCell ref="B47:C47"/>
    <mergeCell ref="C50:J50"/>
    <mergeCell ref="C51:J51"/>
    <mergeCell ref="C52:J52"/>
  </mergeCells>
  <phoneticPr fontId="23"/>
  <pageMargins left="0.70866141732283472" right="0.70866141732283472" top="0.74803149606299213" bottom="0.74803149606299213" header="0.31496062992125984" footer="0.31496062992125984"/>
  <pageSetup paperSize="9" scale="51" fitToHeight="8" orientation="landscape" r:id="rId1"/>
  <rowBreaks count="1" manualBreakCount="1">
    <brk id="24"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44"/>
  <sheetViews>
    <sheetView showGridLines="0" view="pageBreakPreview" zoomScale="90" zoomScaleNormal="100" workbookViewId="0"/>
  </sheetViews>
  <sheetFormatPr defaultColWidth="8.90625" defaultRowHeight="14"/>
  <cols>
    <col min="1" max="4" width="3.6328125" style="2" customWidth="1"/>
    <col min="5" max="5" width="47.08984375" style="2" customWidth="1"/>
    <col min="6" max="7" width="12.6328125" style="2" customWidth="1"/>
    <col min="8" max="8" width="10.90625" style="2" customWidth="1"/>
    <col min="9" max="9" width="11.6328125" style="1" customWidth="1"/>
    <col min="10" max="16384" width="8.90625" style="2"/>
  </cols>
  <sheetData>
    <row r="1" spans="1:11" ht="18" customHeight="1">
      <c r="I1" s="9" t="str">
        <f>'MPS(input)_A'!K1</f>
        <v>Monitoring Spreadsheet: JCM_ID_AM006_ver02.0</v>
      </c>
    </row>
    <row r="2" spans="1:11" ht="18" customHeight="1">
      <c r="I2" s="9" t="str">
        <f>'MPS(input)_A'!K2</f>
        <v>Reference Number: ID014</v>
      </c>
    </row>
    <row r="3" spans="1:11" ht="27.75" customHeight="1">
      <c r="A3" s="118" t="s">
        <v>184</v>
      </c>
      <c r="B3" s="118"/>
      <c r="C3" s="118"/>
      <c r="D3" s="118"/>
      <c r="E3" s="118"/>
      <c r="F3" s="118"/>
      <c r="G3" s="118"/>
      <c r="H3" s="118"/>
      <c r="I3" s="118"/>
    </row>
    <row r="4" spans="1:11" ht="11.25" customHeight="1"/>
    <row r="5" spans="1:11" ht="18.75" customHeight="1" thickBot="1">
      <c r="A5" s="40" t="s">
        <v>62</v>
      </c>
      <c r="B5" s="22"/>
      <c r="C5" s="22"/>
      <c r="D5" s="22"/>
      <c r="E5" s="21"/>
      <c r="F5" s="23" t="s">
        <v>63</v>
      </c>
      <c r="G5" s="101" t="s">
        <v>64</v>
      </c>
      <c r="H5" s="23" t="s">
        <v>14</v>
      </c>
      <c r="I5" s="24" t="s">
        <v>65</v>
      </c>
    </row>
    <row r="6" spans="1:11" ht="18.75" customHeight="1" thickBot="1">
      <c r="A6" s="41"/>
      <c r="B6" s="25" t="s">
        <v>176</v>
      </c>
      <c r="C6" s="25"/>
      <c r="D6" s="25"/>
      <c r="E6" s="25"/>
      <c r="F6" s="48"/>
      <c r="G6" s="52">
        <f>G20-G26</f>
        <v>595.10499949502992</v>
      </c>
      <c r="H6" s="49" t="s">
        <v>100</v>
      </c>
      <c r="I6" s="27" t="s">
        <v>177</v>
      </c>
    </row>
    <row r="7" spans="1:11" ht="18.75" customHeight="1">
      <c r="A7" s="40" t="s">
        <v>66</v>
      </c>
      <c r="B7" s="28"/>
      <c r="C7" s="28"/>
      <c r="D7" s="28"/>
      <c r="E7" s="29"/>
      <c r="F7" s="29"/>
      <c r="G7" s="51"/>
      <c r="H7" s="29"/>
      <c r="I7" s="30"/>
      <c r="J7" s="68"/>
      <c r="K7" s="68"/>
    </row>
    <row r="8" spans="1:11" ht="48" customHeight="1">
      <c r="A8" s="42"/>
      <c r="B8" s="25" t="s">
        <v>185</v>
      </c>
      <c r="C8" s="25"/>
      <c r="D8" s="25"/>
      <c r="E8" s="25"/>
      <c r="F8" s="31" t="s">
        <v>67</v>
      </c>
      <c r="G8" s="73">
        <f>IF('MPS(input)_C&amp;D'!E36="",'MPS(calc_process)_C&amp;D'!F34,'MPS(input)_C&amp;D'!E36)</f>
        <v>46.5</v>
      </c>
      <c r="H8" s="87" t="str">
        <f>IF('MPS(input)_C&amp;D'!F36="",'MPS(calc_process)_C&amp;D'!G34,'MPS(input)_C&amp;D'!F36)</f>
        <v>GJ/t</v>
      </c>
      <c r="I8" s="27" t="s">
        <v>101</v>
      </c>
    </row>
    <row r="9" spans="1:11" ht="48" customHeight="1">
      <c r="A9" s="42"/>
      <c r="B9" s="25" t="s">
        <v>186</v>
      </c>
      <c r="C9" s="25"/>
      <c r="D9" s="25"/>
      <c r="E9" s="25"/>
      <c r="F9" s="31" t="s">
        <v>68</v>
      </c>
      <c r="G9" s="73" t="str">
        <f>IF('MPS(input)_C&amp;D'!E37="",'MPS(calc_process)_C&amp;D'!F35,'MPS(input)_C&amp;D'!E37)</f>
        <v>NA</v>
      </c>
      <c r="H9" s="87" t="str">
        <f>IF('MPS(input)_C&amp;D'!F37="",'MPS(calc_process)_C&amp;D'!G35,'MPS(input)_C&amp;D'!F37)</f>
        <v>GJ/mass or volume unit</v>
      </c>
      <c r="I9" s="27" t="s">
        <v>102</v>
      </c>
    </row>
    <row r="10" spans="1:11" ht="48" customHeight="1">
      <c r="A10" s="42"/>
      <c r="B10" s="25" t="s">
        <v>187</v>
      </c>
      <c r="C10" s="25"/>
      <c r="D10" s="25"/>
      <c r="E10" s="25"/>
      <c r="F10" s="31" t="s">
        <v>69</v>
      </c>
      <c r="G10" s="73" t="str">
        <f>IF('MPS(input)_C&amp;D'!E38="",'MPS(calc_process)_C&amp;D'!F36,'MPS(input)_C&amp;D'!E38)</f>
        <v>NA</v>
      </c>
      <c r="H10" s="87" t="str">
        <f>IF('MPS(input)_C&amp;D'!F38="",'MPS(calc_process)_C&amp;D'!G36,'MPS(input)_C&amp;D'!F38)</f>
        <v>GJ/mass or volume unit</v>
      </c>
      <c r="I10" s="27" t="s">
        <v>103</v>
      </c>
    </row>
    <row r="11" spans="1:11" ht="48" customHeight="1">
      <c r="A11" s="42"/>
      <c r="B11" s="25" t="s">
        <v>188</v>
      </c>
      <c r="C11" s="25"/>
      <c r="D11" s="25"/>
      <c r="E11" s="25"/>
      <c r="F11" s="31" t="s">
        <v>70</v>
      </c>
      <c r="G11" s="73" t="str">
        <f>IF('MPS(input)_C&amp;D'!E39="",'MPS(calc_process)_C&amp;D'!F37,'MPS(input)_C&amp;D'!E39)</f>
        <v>NA</v>
      </c>
      <c r="H11" s="87" t="str">
        <f>IF('MPS(input)_C&amp;D'!F39="",'MPS(calc_process)_C&amp;D'!G37,'MPS(input)_C&amp;D'!F39)</f>
        <v>GJ/mass or volume unit</v>
      </c>
      <c r="I11" s="27" t="s">
        <v>104</v>
      </c>
    </row>
    <row r="12" spans="1:11" ht="18.75" customHeight="1">
      <c r="A12" s="42"/>
      <c r="B12" s="25" t="s">
        <v>189</v>
      </c>
      <c r="C12" s="25"/>
      <c r="D12" s="25"/>
      <c r="E12" s="25"/>
      <c r="F12" s="31" t="s">
        <v>67</v>
      </c>
      <c r="G12" s="75">
        <f>IF('MPS(input)_C&amp;D'!E40="",'MPS(calc_process)_C&amp;D'!F40,'MPS(input)_C&amp;D'!E40)</f>
        <v>5.4300000000000001E-2</v>
      </c>
      <c r="H12" s="76" t="s">
        <v>178</v>
      </c>
      <c r="I12" s="27" t="s">
        <v>105</v>
      </c>
    </row>
    <row r="13" spans="1:11" ht="18.75" customHeight="1">
      <c r="A13" s="42"/>
      <c r="B13" s="25" t="s">
        <v>190</v>
      </c>
      <c r="C13" s="25"/>
      <c r="D13" s="25"/>
      <c r="E13" s="25"/>
      <c r="F13" s="31" t="s">
        <v>68</v>
      </c>
      <c r="G13" s="75" t="str">
        <f>IF('MPS(input)_C&amp;D'!E41="",'MPS(calc_process)_C&amp;D'!F41,'MPS(input)_C&amp;D'!E41)</f>
        <v>NA</v>
      </c>
      <c r="H13" s="76" t="s">
        <v>178</v>
      </c>
      <c r="I13" s="27" t="s">
        <v>106</v>
      </c>
    </row>
    <row r="14" spans="1:11" ht="18.75" customHeight="1">
      <c r="A14" s="42"/>
      <c r="B14" s="25" t="s">
        <v>191</v>
      </c>
      <c r="C14" s="25"/>
      <c r="D14" s="25"/>
      <c r="E14" s="25"/>
      <c r="F14" s="31" t="s">
        <v>69</v>
      </c>
      <c r="G14" s="75" t="str">
        <f>IF('MPS(input)_C&amp;D'!E42="",'MPS(calc_process)_C&amp;D'!F42,'MPS(input)_C&amp;D'!E42)</f>
        <v>NA</v>
      </c>
      <c r="H14" s="76" t="s">
        <v>178</v>
      </c>
      <c r="I14" s="27" t="s">
        <v>107</v>
      </c>
    </row>
    <row r="15" spans="1:11" ht="18.75" customHeight="1">
      <c r="A15" s="42"/>
      <c r="B15" s="25" t="s">
        <v>192</v>
      </c>
      <c r="C15" s="25"/>
      <c r="D15" s="25"/>
      <c r="E15" s="25"/>
      <c r="F15" s="31" t="s">
        <v>70</v>
      </c>
      <c r="G15" s="75" t="str">
        <f>IF('MPS(input)_C&amp;D'!E43="",'MPS(calc_process)_C&amp;D'!F43,'MPS(input)_C&amp;D'!E43)</f>
        <v>NA</v>
      </c>
      <c r="H15" s="76" t="s">
        <v>178</v>
      </c>
      <c r="I15" s="27" t="s">
        <v>108</v>
      </c>
    </row>
    <row r="16" spans="1:11" ht="36" customHeight="1">
      <c r="A16" s="42"/>
      <c r="B16" s="119" t="s">
        <v>179</v>
      </c>
      <c r="C16" s="119"/>
      <c r="D16" s="119"/>
      <c r="E16" s="119"/>
      <c r="F16" s="31" t="s">
        <v>193</v>
      </c>
      <c r="G16" s="33">
        <f>SUMPRODUCT('MPS(input)_C&amp;D'!E9:E12,G8:G11,G12:G15)/SUMPRODUCT('MPS(input)_C&amp;D'!E9:E12,G8:G11)</f>
        <v>5.4300000000000001E-2</v>
      </c>
      <c r="H16" s="32" t="s">
        <v>180</v>
      </c>
      <c r="I16" s="27" t="s">
        <v>181</v>
      </c>
    </row>
    <row r="17" spans="1:9" ht="36" customHeight="1">
      <c r="A17" s="42"/>
      <c r="B17" s="119" t="s">
        <v>182</v>
      </c>
      <c r="C17" s="119"/>
      <c r="D17" s="119"/>
      <c r="E17" s="119"/>
      <c r="F17" s="31" t="s">
        <v>193</v>
      </c>
      <c r="G17" s="33">
        <f>SUMPRODUCT('MPS(input)_C&amp;D'!E14:E17,G8:G11,G12:G15)/SUMPRODUCT('MPS(input)_C&amp;D'!E14:E17,G8:G11)</f>
        <v>5.4300000000000001E-2</v>
      </c>
      <c r="H17" s="32" t="s">
        <v>180</v>
      </c>
      <c r="I17" s="27" t="s">
        <v>109</v>
      </c>
    </row>
    <row r="18" spans="1:9" ht="36" customHeight="1">
      <c r="A18" s="41"/>
      <c r="B18" s="119" t="s">
        <v>110</v>
      </c>
      <c r="C18" s="119"/>
      <c r="D18" s="119"/>
      <c r="E18" s="119"/>
      <c r="F18" s="31" t="s">
        <v>193</v>
      </c>
      <c r="G18" s="33">
        <f>SUMPRODUCT('MPS(input)_C&amp;D'!E18:E21,G8:G11,G12:G15)/SUMPRODUCT('MPS(input)_C&amp;D'!E18:E21,G8:G11)</f>
        <v>5.4300000000000001E-2</v>
      </c>
      <c r="H18" s="32" t="s">
        <v>180</v>
      </c>
      <c r="I18" s="27" t="s">
        <v>111</v>
      </c>
    </row>
    <row r="19" spans="1:9" ht="18.75" customHeight="1" thickBot="1">
      <c r="A19" s="40" t="s">
        <v>71</v>
      </c>
      <c r="B19" s="21"/>
      <c r="C19" s="22"/>
      <c r="D19" s="23"/>
      <c r="E19" s="23"/>
      <c r="F19" s="23"/>
      <c r="G19" s="40"/>
      <c r="H19" s="21"/>
      <c r="I19" s="24"/>
    </row>
    <row r="20" spans="1:9" ht="18.75" customHeight="1" thickBot="1">
      <c r="A20" s="42"/>
      <c r="B20" s="43" t="s">
        <v>112</v>
      </c>
      <c r="C20" s="25"/>
      <c r="D20" s="25"/>
      <c r="E20" s="25"/>
      <c r="F20" s="48"/>
      <c r="G20" s="54">
        <f>SUM(G21:G24)</f>
        <v>206189.01004760579</v>
      </c>
      <c r="H20" s="49" t="s">
        <v>100</v>
      </c>
      <c r="I20" s="34" t="s">
        <v>113</v>
      </c>
    </row>
    <row r="21" spans="1:9" ht="48" customHeight="1">
      <c r="A21" s="42"/>
      <c r="B21" s="44"/>
      <c r="C21" s="106" t="s">
        <v>215</v>
      </c>
      <c r="D21" s="107"/>
      <c r="E21" s="107"/>
      <c r="F21" s="35" t="s">
        <v>88</v>
      </c>
      <c r="G21" s="53">
        <f>G16*('MPS(input)_C&amp;D'!E28*'MPS(input)_C&amp;D'!E8+'MPS(input)_C&amp;D'!E29)</f>
        <v>0</v>
      </c>
      <c r="H21" s="26" t="s">
        <v>100</v>
      </c>
      <c r="I21" s="27" t="s">
        <v>114</v>
      </c>
    </row>
    <row r="22" spans="1:9" ht="60" customHeight="1">
      <c r="A22" s="42"/>
      <c r="B22" s="44"/>
      <c r="C22" s="106" t="s">
        <v>115</v>
      </c>
      <c r="D22" s="107"/>
      <c r="E22" s="107"/>
      <c r="F22" s="35" t="s">
        <v>87</v>
      </c>
      <c r="G22" s="36">
        <f>G17*('MPS(input)_C&amp;D'!E30*'MPS(input)_C&amp;D'!E13+'MPS(input)_C&amp;D'!E31)</f>
        <v>0</v>
      </c>
      <c r="H22" s="26" t="s">
        <v>100</v>
      </c>
      <c r="I22" s="27" t="s">
        <v>116</v>
      </c>
    </row>
    <row r="23" spans="1:9" ht="48" customHeight="1">
      <c r="A23" s="42"/>
      <c r="B23" s="44"/>
      <c r="C23" s="106" t="s">
        <v>117</v>
      </c>
      <c r="D23" s="107"/>
      <c r="E23" s="107"/>
      <c r="F23" s="35" t="s">
        <v>87</v>
      </c>
      <c r="G23" s="36">
        <f>G18*('MPS(input)_C&amp;D'!E32*('MPS(input)_C&amp;D'!E34*'MPS(input)_C&amp;D'!E8+'MPS(input)_C&amp;D'!E35)+'MPS(input)_C&amp;D'!E33)</f>
        <v>113319.34763482999</v>
      </c>
      <c r="H23" s="26" t="s">
        <v>100</v>
      </c>
      <c r="I23" s="27" t="s">
        <v>118</v>
      </c>
    </row>
    <row r="24" spans="1:9" ht="48" customHeight="1">
      <c r="A24" s="41"/>
      <c r="B24" s="45"/>
      <c r="C24" s="106" t="s">
        <v>119</v>
      </c>
      <c r="D24" s="107"/>
      <c r="E24" s="107"/>
      <c r="F24" s="35" t="s">
        <v>87</v>
      </c>
      <c r="G24" s="36">
        <f>G18*('MPS(input)_C&amp;D'!E32*'MPS(input)_C&amp;D'!E22+'MPS(input)_C&amp;D'!E33)</f>
        <v>92869.662412775782</v>
      </c>
      <c r="H24" s="26" t="s">
        <v>100</v>
      </c>
      <c r="I24" s="27" t="s">
        <v>120</v>
      </c>
    </row>
    <row r="25" spans="1:9" ht="18.75" customHeight="1" thickBot="1">
      <c r="A25" s="40" t="s">
        <v>72</v>
      </c>
      <c r="B25" s="28"/>
      <c r="C25" s="28"/>
      <c r="D25" s="28"/>
      <c r="E25" s="29"/>
      <c r="F25" s="37"/>
      <c r="G25" s="56"/>
      <c r="H25" s="29"/>
      <c r="I25" s="30"/>
    </row>
    <row r="26" spans="1:9" ht="18.75" customHeight="1" thickBot="1">
      <c r="A26" s="42"/>
      <c r="B26" s="46" t="s">
        <v>121</v>
      </c>
      <c r="C26" s="38"/>
      <c r="D26" s="38"/>
      <c r="E26" s="38"/>
      <c r="F26" s="55"/>
      <c r="G26" s="52">
        <f>SUM(G27:G30)</f>
        <v>205593.90504811076</v>
      </c>
      <c r="H26" s="49" t="s">
        <v>100</v>
      </c>
      <c r="I26" s="34" t="s">
        <v>122</v>
      </c>
    </row>
    <row r="27" spans="1:9" ht="48" customHeight="1">
      <c r="A27" s="42"/>
      <c r="B27" s="47"/>
      <c r="C27" s="106" t="s">
        <v>123</v>
      </c>
      <c r="D27" s="107"/>
      <c r="E27" s="107"/>
      <c r="F27" s="35" t="s">
        <v>87</v>
      </c>
      <c r="G27" s="57">
        <f>SUMPRODUCT('MPS(input)_C&amp;D'!E9:E12,G8:G11,G12:G15)</f>
        <v>2.5249499999999999E-7</v>
      </c>
      <c r="H27" s="26" t="s">
        <v>100</v>
      </c>
      <c r="I27" s="27" t="s">
        <v>124</v>
      </c>
    </row>
    <row r="28" spans="1:9" ht="60" customHeight="1">
      <c r="A28" s="42"/>
      <c r="B28" s="47"/>
      <c r="C28" s="106" t="s">
        <v>125</v>
      </c>
      <c r="D28" s="107"/>
      <c r="E28" s="107"/>
      <c r="F28" s="35" t="s">
        <v>87</v>
      </c>
      <c r="G28" s="39">
        <f>SUMPRODUCT('MPS(input)_C&amp;D'!E14:E17,G8:G11,G12:G15)</f>
        <v>2.5249499999999999E-7</v>
      </c>
      <c r="H28" s="26" t="s">
        <v>100</v>
      </c>
      <c r="I28" s="27" t="s">
        <v>126</v>
      </c>
    </row>
    <row r="29" spans="1:9" ht="48" customHeight="1">
      <c r="A29" s="42"/>
      <c r="B29" s="47"/>
      <c r="C29" s="106" t="s">
        <v>127</v>
      </c>
      <c r="D29" s="107"/>
      <c r="E29" s="107"/>
      <c r="F29" s="35" t="s">
        <v>87</v>
      </c>
      <c r="G29" s="39">
        <f>G18*('MPS(input)_C&amp;D'!E32*'MPS(input)_C&amp;D'!E23+'MPS(input)_C&amp;D'!E33)</f>
        <v>112894.27263482999</v>
      </c>
      <c r="H29" s="26" t="s">
        <v>100</v>
      </c>
      <c r="I29" s="27" t="s">
        <v>128</v>
      </c>
    </row>
    <row r="30" spans="1:9" ht="48" customHeight="1">
      <c r="A30" s="41"/>
      <c r="B30" s="45"/>
      <c r="C30" s="106" t="s">
        <v>129</v>
      </c>
      <c r="D30" s="107"/>
      <c r="E30" s="107"/>
      <c r="F30" s="35" t="s">
        <v>87</v>
      </c>
      <c r="G30" s="39">
        <f>SUMPRODUCT('MPS(input)_C&amp;D'!E18:E21,G8:G11,G12:G15)</f>
        <v>92699.632412775783</v>
      </c>
      <c r="H30" s="26" t="s">
        <v>100</v>
      </c>
      <c r="I30" s="27" t="s">
        <v>130</v>
      </c>
    </row>
    <row r="31" spans="1:9">
      <c r="A31" s="3"/>
      <c r="B31" s="3"/>
      <c r="C31" s="3"/>
      <c r="D31" s="3"/>
      <c r="E31" s="3"/>
      <c r="F31" s="4"/>
      <c r="G31" s="5"/>
      <c r="H31" s="5"/>
      <c r="I31" s="7"/>
    </row>
    <row r="32" spans="1:9" ht="21.75" customHeight="1">
      <c r="E32" s="3" t="s">
        <v>73</v>
      </c>
      <c r="F32" s="6"/>
    </row>
    <row r="33" spans="5:8" ht="21.75" customHeight="1">
      <c r="E33" s="58" t="s">
        <v>89</v>
      </c>
      <c r="F33" s="16"/>
      <c r="G33" s="17"/>
    </row>
    <row r="34" spans="5:8" ht="21.75" customHeight="1">
      <c r="E34" s="58" t="s">
        <v>91</v>
      </c>
      <c r="F34" s="71">
        <v>46.5</v>
      </c>
      <c r="G34" s="60" t="s">
        <v>90</v>
      </c>
      <c r="H34" s="7"/>
    </row>
    <row r="35" spans="5:8" ht="21.75" customHeight="1">
      <c r="E35" s="58" t="s">
        <v>92</v>
      </c>
      <c r="F35" s="71">
        <v>41.4</v>
      </c>
      <c r="G35" s="60" t="s">
        <v>90</v>
      </c>
      <c r="H35" s="7"/>
    </row>
    <row r="36" spans="5:8" ht="21.75" customHeight="1">
      <c r="E36" s="58" t="s">
        <v>93</v>
      </c>
      <c r="F36" s="71">
        <v>39.799999999999997</v>
      </c>
      <c r="G36" s="60" t="s">
        <v>90</v>
      </c>
      <c r="H36" s="7"/>
    </row>
    <row r="37" spans="5:8" ht="21.75" customHeight="1">
      <c r="E37" s="58" t="s">
        <v>94</v>
      </c>
      <c r="F37" s="71">
        <v>39.799999999999997</v>
      </c>
      <c r="G37" s="60" t="s">
        <v>90</v>
      </c>
      <c r="H37" s="7"/>
    </row>
    <row r="38" spans="5:8" ht="21.75" customHeight="1">
      <c r="E38" s="8"/>
      <c r="F38" s="8"/>
      <c r="G38" s="3"/>
      <c r="H38" s="3"/>
    </row>
    <row r="39" spans="5:8" ht="21.75" customHeight="1">
      <c r="E39" s="61" t="s">
        <v>95</v>
      </c>
      <c r="F39" s="16"/>
      <c r="G39" s="17"/>
    </row>
    <row r="40" spans="5:8" ht="21.75" customHeight="1">
      <c r="E40" s="58" t="s">
        <v>96</v>
      </c>
      <c r="F40" s="72">
        <v>5.4300000000000001E-2</v>
      </c>
      <c r="G40" s="59" t="s">
        <v>183</v>
      </c>
      <c r="H40" s="3"/>
    </row>
    <row r="41" spans="5:8" ht="21.75" customHeight="1">
      <c r="E41" s="58" t="s">
        <v>97</v>
      </c>
      <c r="F41" s="72">
        <v>7.2599999999999998E-2</v>
      </c>
      <c r="G41" s="59" t="s">
        <v>183</v>
      </c>
      <c r="H41" s="7"/>
    </row>
    <row r="42" spans="5:8" ht="21.75" customHeight="1">
      <c r="E42" s="58" t="s">
        <v>98</v>
      </c>
      <c r="F42" s="72">
        <v>7.5499999999999998E-2</v>
      </c>
      <c r="G42" s="59" t="s">
        <v>183</v>
      </c>
      <c r="H42" s="3"/>
    </row>
    <row r="43" spans="5:8" ht="21.75" customHeight="1">
      <c r="E43" s="58" t="s">
        <v>99</v>
      </c>
      <c r="F43" s="72">
        <v>7.5499999999999998E-2</v>
      </c>
      <c r="G43" s="59" t="s">
        <v>183</v>
      </c>
      <c r="H43" s="3"/>
    </row>
    <row r="44" spans="5:8" s="1" customFormat="1">
      <c r="E44" s="3"/>
      <c r="F44" s="3"/>
      <c r="G44" s="3"/>
      <c r="H44" s="3"/>
    </row>
  </sheetData>
  <sheetProtection password="C7C3" sheet="1" objects="1" scenarios="1"/>
  <mergeCells count="12">
    <mergeCell ref="C30:E30"/>
    <mergeCell ref="A3:I3"/>
    <mergeCell ref="B16:E16"/>
    <mergeCell ref="B17:E17"/>
    <mergeCell ref="B18:E18"/>
    <mergeCell ref="C21:E21"/>
    <mergeCell ref="C22:E22"/>
    <mergeCell ref="C23:E23"/>
    <mergeCell ref="C24:E24"/>
    <mergeCell ref="C27:E27"/>
    <mergeCell ref="C28:E28"/>
    <mergeCell ref="C29:E29"/>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
  <cols>
    <col min="1" max="1" width="3.6328125" style="77" customWidth="1"/>
    <col min="2" max="2" width="36.36328125" style="77" customWidth="1"/>
    <col min="3" max="3" width="49.08984375" style="77" customWidth="1"/>
    <col min="4" max="256" width="9" style="77"/>
    <col min="257" max="257" width="3.6328125" style="77" customWidth="1"/>
    <col min="258" max="258" width="36.36328125" style="77" customWidth="1"/>
    <col min="259" max="259" width="49.08984375" style="77" customWidth="1"/>
    <col min="260" max="512" width="9" style="77"/>
    <col min="513" max="513" width="3.6328125" style="77" customWidth="1"/>
    <col min="514" max="514" width="36.36328125" style="77" customWidth="1"/>
    <col min="515" max="515" width="49.08984375" style="77" customWidth="1"/>
    <col min="516" max="768" width="9" style="77"/>
    <col min="769" max="769" width="3.6328125" style="77" customWidth="1"/>
    <col min="770" max="770" width="36.36328125" style="77" customWidth="1"/>
    <col min="771" max="771" width="49.08984375" style="77" customWidth="1"/>
    <col min="772" max="1024" width="9" style="77"/>
    <col min="1025" max="1025" width="3.6328125" style="77" customWidth="1"/>
    <col min="1026" max="1026" width="36.36328125" style="77" customWidth="1"/>
    <col min="1027" max="1027" width="49.08984375" style="77" customWidth="1"/>
    <col min="1028" max="1280" width="9" style="77"/>
    <col min="1281" max="1281" width="3.6328125" style="77" customWidth="1"/>
    <col min="1282" max="1282" width="36.36328125" style="77" customWidth="1"/>
    <col min="1283" max="1283" width="49.08984375" style="77" customWidth="1"/>
    <col min="1284" max="1536" width="9" style="77"/>
    <col min="1537" max="1537" width="3.6328125" style="77" customWidth="1"/>
    <col min="1538" max="1538" width="36.36328125" style="77" customWidth="1"/>
    <col min="1539" max="1539" width="49.08984375" style="77" customWidth="1"/>
    <col min="1540" max="1792" width="9" style="77"/>
    <col min="1793" max="1793" width="3.6328125" style="77" customWidth="1"/>
    <col min="1794" max="1794" width="36.36328125" style="77" customWidth="1"/>
    <col min="1795" max="1795" width="49.08984375" style="77" customWidth="1"/>
    <col min="1796" max="2048" width="9" style="77"/>
    <col min="2049" max="2049" width="3.6328125" style="77" customWidth="1"/>
    <col min="2050" max="2050" width="36.36328125" style="77" customWidth="1"/>
    <col min="2051" max="2051" width="49.08984375" style="77" customWidth="1"/>
    <col min="2052" max="2304" width="9" style="77"/>
    <col min="2305" max="2305" width="3.6328125" style="77" customWidth="1"/>
    <col min="2306" max="2306" width="36.36328125" style="77" customWidth="1"/>
    <col min="2307" max="2307" width="49.08984375" style="77" customWidth="1"/>
    <col min="2308" max="2560" width="9" style="77"/>
    <col min="2561" max="2561" width="3.6328125" style="77" customWidth="1"/>
    <col min="2562" max="2562" width="36.36328125" style="77" customWidth="1"/>
    <col min="2563" max="2563" width="49.08984375" style="77" customWidth="1"/>
    <col min="2564" max="2816" width="9" style="77"/>
    <col min="2817" max="2817" width="3.6328125" style="77" customWidth="1"/>
    <col min="2818" max="2818" width="36.36328125" style="77" customWidth="1"/>
    <col min="2819" max="2819" width="49.08984375" style="77" customWidth="1"/>
    <col min="2820" max="3072" width="9" style="77"/>
    <col min="3073" max="3073" width="3.6328125" style="77" customWidth="1"/>
    <col min="3074" max="3074" width="36.36328125" style="77" customWidth="1"/>
    <col min="3075" max="3075" width="49.08984375" style="77" customWidth="1"/>
    <col min="3076" max="3328" width="9" style="77"/>
    <col min="3329" max="3329" width="3.6328125" style="77" customWidth="1"/>
    <col min="3330" max="3330" width="36.36328125" style="77" customWidth="1"/>
    <col min="3331" max="3331" width="49.08984375" style="77" customWidth="1"/>
    <col min="3332" max="3584" width="9" style="77"/>
    <col min="3585" max="3585" width="3.6328125" style="77" customWidth="1"/>
    <col min="3586" max="3586" width="36.36328125" style="77" customWidth="1"/>
    <col min="3587" max="3587" width="49.08984375" style="77" customWidth="1"/>
    <col min="3588" max="3840" width="9" style="77"/>
    <col min="3841" max="3841" width="3.6328125" style="77" customWidth="1"/>
    <col min="3842" max="3842" width="36.36328125" style="77" customWidth="1"/>
    <col min="3843" max="3843" width="49.08984375" style="77" customWidth="1"/>
    <col min="3844" max="4096" width="9" style="77"/>
    <col min="4097" max="4097" width="3.6328125" style="77" customWidth="1"/>
    <col min="4098" max="4098" width="36.36328125" style="77" customWidth="1"/>
    <col min="4099" max="4099" width="49.08984375" style="77" customWidth="1"/>
    <col min="4100" max="4352" width="9" style="77"/>
    <col min="4353" max="4353" width="3.6328125" style="77" customWidth="1"/>
    <col min="4354" max="4354" width="36.36328125" style="77" customWidth="1"/>
    <col min="4355" max="4355" width="49.08984375" style="77" customWidth="1"/>
    <col min="4356" max="4608" width="9" style="77"/>
    <col min="4609" max="4609" width="3.6328125" style="77" customWidth="1"/>
    <col min="4610" max="4610" width="36.36328125" style="77" customWidth="1"/>
    <col min="4611" max="4611" width="49.08984375" style="77" customWidth="1"/>
    <col min="4612" max="4864" width="9" style="77"/>
    <col min="4865" max="4865" width="3.6328125" style="77" customWidth="1"/>
    <col min="4866" max="4866" width="36.36328125" style="77" customWidth="1"/>
    <col min="4867" max="4867" width="49.08984375" style="77" customWidth="1"/>
    <col min="4868" max="5120" width="9" style="77"/>
    <col min="5121" max="5121" width="3.6328125" style="77" customWidth="1"/>
    <col min="5122" max="5122" width="36.36328125" style="77" customWidth="1"/>
    <col min="5123" max="5123" width="49.08984375" style="77" customWidth="1"/>
    <col min="5124" max="5376" width="9" style="77"/>
    <col min="5377" max="5377" width="3.6328125" style="77" customWidth="1"/>
    <col min="5378" max="5378" width="36.36328125" style="77" customWidth="1"/>
    <col min="5379" max="5379" width="49.08984375" style="77" customWidth="1"/>
    <col min="5380" max="5632" width="9" style="77"/>
    <col min="5633" max="5633" width="3.6328125" style="77" customWidth="1"/>
    <col min="5634" max="5634" width="36.36328125" style="77" customWidth="1"/>
    <col min="5635" max="5635" width="49.08984375" style="77" customWidth="1"/>
    <col min="5636" max="5888" width="9" style="77"/>
    <col min="5889" max="5889" width="3.6328125" style="77" customWidth="1"/>
    <col min="5890" max="5890" width="36.36328125" style="77" customWidth="1"/>
    <col min="5891" max="5891" width="49.08984375" style="77" customWidth="1"/>
    <col min="5892" max="6144" width="9" style="77"/>
    <col min="6145" max="6145" width="3.6328125" style="77" customWidth="1"/>
    <col min="6146" max="6146" width="36.36328125" style="77" customWidth="1"/>
    <col min="6147" max="6147" width="49.08984375" style="77" customWidth="1"/>
    <col min="6148" max="6400" width="9" style="77"/>
    <col min="6401" max="6401" width="3.6328125" style="77" customWidth="1"/>
    <col min="6402" max="6402" width="36.36328125" style="77" customWidth="1"/>
    <col min="6403" max="6403" width="49.08984375" style="77" customWidth="1"/>
    <col min="6404" max="6656" width="9" style="77"/>
    <col min="6657" max="6657" width="3.6328125" style="77" customWidth="1"/>
    <col min="6658" max="6658" width="36.36328125" style="77" customWidth="1"/>
    <col min="6659" max="6659" width="49.08984375" style="77" customWidth="1"/>
    <col min="6660" max="6912" width="9" style="77"/>
    <col min="6913" max="6913" width="3.6328125" style="77" customWidth="1"/>
    <col min="6914" max="6914" width="36.36328125" style="77" customWidth="1"/>
    <col min="6915" max="6915" width="49.08984375" style="77" customWidth="1"/>
    <col min="6916" max="7168" width="9" style="77"/>
    <col min="7169" max="7169" width="3.6328125" style="77" customWidth="1"/>
    <col min="7170" max="7170" width="36.36328125" style="77" customWidth="1"/>
    <col min="7171" max="7171" width="49.08984375" style="77" customWidth="1"/>
    <col min="7172" max="7424" width="9" style="77"/>
    <col min="7425" max="7425" width="3.6328125" style="77" customWidth="1"/>
    <col min="7426" max="7426" width="36.36328125" style="77" customWidth="1"/>
    <col min="7427" max="7427" width="49.08984375" style="77" customWidth="1"/>
    <col min="7428" max="7680" width="9" style="77"/>
    <col min="7681" max="7681" width="3.6328125" style="77" customWidth="1"/>
    <col min="7682" max="7682" width="36.36328125" style="77" customWidth="1"/>
    <col min="7683" max="7683" width="49.08984375" style="77" customWidth="1"/>
    <col min="7684" max="7936" width="9" style="77"/>
    <col min="7937" max="7937" width="3.6328125" style="77" customWidth="1"/>
    <col min="7938" max="7938" width="36.36328125" style="77" customWidth="1"/>
    <col min="7939" max="7939" width="49.08984375" style="77" customWidth="1"/>
    <col min="7940" max="8192" width="9" style="77"/>
    <col min="8193" max="8193" width="3.6328125" style="77" customWidth="1"/>
    <col min="8194" max="8194" width="36.36328125" style="77" customWidth="1"/>
    <col min="8195" max="8195" width="49.08984375" style="77" customWidth="1"/>
    <col min="8196" max="8448" width="9" style="77"/>
    <col min="8449" max="8449" width="3.6328125" style="77" customWidth="1"/>
    <col min="8450" max="8450" width="36.36328125" style="77" customWidth="1"/>
    <col min="8451" max="8451" width="49.08984375" style="77" customWidth="1"/>
    <col min="8452" max="8704" width="9" style="77"/>
    <col min="8705" max="8705" width="3.6328125" style="77" customWidth="1"/>
    <col min="8706" max="8706" width="36.36328125" style="77" customWidth="1"/>
    <col min="8707" max="8707" width="49.08984375" style="77" customWidth="1"/>
    <col min="8708" max="8960" width="9" style="77"/>
    <col min="8961" max="8961" width="3.6328125" style="77" customWidth="1"/>
    <col min="8962" max="8962" width="36.36328125" style="77" customWidth="1"/>
    <col min="8963" max="8963" width="49.08984375" style="77" customWidth="1"/>
    <col min="8964" max="9216" width="9" style="77"/>
    <col min="9217" max="9217" width="3.6328125" style="77" customWidth="1"/>
    <col min="9218" max="9218" width="36.36328125" style="77" customWidth="1"/>
    <col min="9219" max="9219" width="49.08984375" style="77" customWidth="1"/>
    <col min="9220" max="9472" width="9" style="77"/>
    <col min="9473" max="9473" width="3.6328125" style="77" customWidth="1"/>
    <col min="9474" max="9474" width="36.36328125" style="77" customWidth="1"/>
    <col min="9475" max="9475" width="49.08984375" style="77" customWidth="1"/>
    <col min="9476" max="9728" width="9" style="77"/>
    <col min="9729" max="9729" width="3.6328125" style="77" customWidth="1"/>
    <col min="9730" max="9730" width="36.36328125" style="77" customWidth="1"/>
    <col min="9731" max="9731" width="49.08984375" style="77" customWidth="1"/>
    <col min="9732" max="9984" width="9" style="77"/>
    <col min="9985" max="9985" width="3.6328125" style="77" customWidth="1"/>
    <col min="9986" max="9986" width="36.36328125" style="77" customWidth="1"/>
    <col min="9987" max="9987" width="49.08984375" style="77" customWidth="1"/>
    <col min="9988" max="10240" width="9" style="77"/>
    <col min="10241" max="10241" width="3.6328125" style="77" customWidth="1"/>
    <col min="10242" max="10242" width="36.36328125" style="77" customWidth="1"/>
    <col min="10243" max="10243" width="49.08984375" style="77" customWidth="1"/>
    <col min="10244" max="10496" width="9" style="77"/>
    <col min="10497" max="10497" width="3.6328125" style="77" customWidth="1"/>
    <col min="10498" max="10498" width="36.36328125" style="77" customWidth="1"/>
    <col min="10499" max="10499" width="49.08984375" style="77" customWidth="1"/>
    <col min="10500" max="10752" width="9" style="77"/>
    <col min="10753" max="10753" width="3.6328125" style="77" customWidth="1"/>
    <col min="10754" max="10754" width="36.36328125" style="77" customWidth="1"/>
    <col min="10755" max="10755" width="49.08984375" style="77" customWidth="1"/>
    <col min="10756" max="11008" width="9" style="77"/>
    <col min="11009" max="11009" width="3.6328125" style="77" customWidth="1"/>
    <col min="11010" max="11010" width="36.36328125" style="77" customWidth="1"/>
    <col min="11011" max="11011" width="49.08984375" style="77" customWidth="1"/>
    <col min="11012" max="11264" width="9" style="77"/>
    <col min="11265" max="11265" width="3.6328125" style="77" customWidth="1"/>
    <col min="11266" max="11266" width="36.36328125" style="77" customWidth="1"/>
    <col min="11267" max="11267" width="49.08984375" style="77" customWidth="1"/>
    <col min="11268" max="11520" width="9" style="77"/>
    <col min="11521" max="11521" width="3.6328125" style="77" customWidth="1"/>
    <col min="11522" max="11522" width="36.36328125" style="77" customWidth="1"/>
    <col min="11523" max="11523" width="49.08984375" style="77" customWidth="1"/>
    <col min="11524" max="11776" width="9" style="77"/>
    <col min="11777" max="11777" width="3.6328125" style="77" customWidth="1"/>
    <col min="11778" max="11778" width="36.36328125" style="77" customWidth="1"/>
    <col min="11779" max="11779" width="49.08984375" style="77" customWidth="1"/>
    <col min="11780" max="12032" width="9" style="77"/>
    <col min="12033" max="12033" width="3.6328125" style="77" customWidth="1"/>
    <col min="12034" max="12034" width="36.36328125" style="77" customWidth="1"/>
    <col min="12035" max="12035" width="49.08984375" style="77" customWidth="1"/>
    <col min="12036" max="12288" width="9" style="77"/>
    <col min="12289" max="12289" width="3.6328125" style="77" customWidth="1"/>
    <col min="12290" max="12290" width="36.36328125" style="77" customWidth="1"/>
    <col min="12291" max="12291" width="49.08984375" style="77" customWidth="1"/>
    <col min="12292" max="12544" width="9" style="77"/>
    <col min="12545" max="12545" width="3.6328125" style="77" customWidth="1"/>
    <col min="12546" max="12546" width="36.36328125" style="77" customWidth="1"/>
    <col min="12547" max="12547" width="49.08984375" style="77" customWidth="1"/>
    <col min="12548" max="12800" width="9" style="77"/>
    <col min="12801" max="12801" width="3.6328125" style="77" customWidth="1"/>
    <col min="12802" max="12802" width="36.36328125" style="77" customWidth="1"/>
    <col min="12803" max="12803" width="49.08984375" style="77" customWidth="1"/>
    <col min="12804" max="13056" width="9" style="77"/>
    <col min="13057" max="13057" width="3.6328125" style="77" customWidth="1"/>
    <col min="13058" max="13058" width="36.36328125" style="77" customWidth="1"/>
    <col min="13059" max="13059" width="49.08984375" style="77" customWidth="1"/>
    <col min="13060" max="13312" width="9" style="77"/>
    <col min="13313" max="13313" width="3.6328125" style="77" customWidth="1"/>
    <col min="13314" max="13314" width="36.36328125" style="77" customWidth="1"/>
    <col min="13315" max="13315" width="49.08984375" style="77" customWidth="1"/>
    <col min="13316" max="13568" width="9" style="77"/>
    <col min="13569" max="13569" width="3.6328125" style="77" customWidth="1"/>
    <col min="13570" max="13570" width="36.36328125" style="77" customWidth="1"/>
    <col min="13571" max="13571" width="49.08984375" style="77" customWidth="1"/>
    <col min="13572" max="13824" width="9" style="77"/>
    <col min="13825" max="13825" width="3.6328125" style="77" customWidth="1"/>
    <col min="13826" max="13826" width="36.36328125" style="77" customWidth="1"/>
    <col min="13827" max="13827" width="49.08984375" style="77" customWidth="1"/>
    <col min="13828" max="14080" width="9" style="77"/>
    <col min="14081" max="14081" width="3.6328125" style="77" customWidth="1"/>
    <col min="14082" max="14082" width="36.36328125" style="77" customWidth="1"/>
    <col min="14083" max="14083" width="49.08984375" style="77" customWidth="1"/>
    <col min="14084" max="14336" width="9" style="77"/>
    <col min="14337" max="14337" width="3.6328125" style="77" customWidth="1"/>
    <col min="14338" max="14338" width="36.36328125" style="77" customWidth="1"/>
    <col min="14339" max="14339" width="49.08984375" style="77" customWidth="1"/>
    <col min="14340" max="14592" width="9" style="77"/>
    <col min="14593" max="14593" width="3.6328125" style="77" customWidth="1"/>
    <col min="14594" max="14594" width="36.36328125" style="77" customWidth="1"/>
    <col min="14595" max="14595" width="49.08984375" style="77" customWidth="1"/>
    <col min="14596" max="14848" width="9" style="77"/>
    <col min="14849" max="14849" width="3.6328125" style="77" customWidth="1"/>
    <col min="14850" max="14850" width="36.36328125" style="77" customWidth="1"/>
    <col min="14851" max="14851" width="49.08984375" style="77" customWidth="1"/>
    <col min="14852" max="15104" width="9" style="77"/>
    <col min="15105" max="15105" width="3.6328125" style="77" customWidth="1"/>
    <col min="15106" max="15106" width="36.36328125" style="77" customWidth="1"/>
    <col min="15107" max="15107" width="49.08984375" style="77" customWidth="1"/>
    <col min="15108" max="15360" width="9" style="77"/>
    <col min="15361" max="15361" width="3.6328125" style="77" customWidth="1"/>
    <col min="15362" max="15362" width="36.36328125" style="77" customWidth="1"/>
    <col min="15363" max="15363" width="49.08984375" style="77" customWidth="1"/>
    <col min="15364" max="15616" width="9" style="77"/>
    <col min="15617" max="15617" width="3.6328125" style="77" customWidth="1"/>
    <col min="15618" max="15618" width="36.36328125" style="77" customWidth="1"/>
    <col min="15619" max="15619" width="49.08984375" style="77" customWidth="1"/>
    <col min="15620" max="15872" width="9" style="77"/>
    <col min="15873" max="15873" width="3.6328125" style="77" customWidth="1"/>
    <col min="15874" max="15874" width="36.36328125" style="77" customWidth="1"/>
    <col min="15875" max="15875" width="49.08984375" style="77" customWidth="1"/>
    <col min="15876" max="16128" width="9" style="77"/>
    <col min="16129" max="16129" width="3.6328125" style="77" customWidth="1"/>
    <col min="16130" max="16130" width="36.36328125" style="77" customWidth="1"/>
    <col min="16131" max="16131" width="49.08984375" style="77" customWidth="1"/>
    <col min="16132" max="16384" width="9" style="77"/>
  </cols>
  <sheetData>
    <row r="1" spans="1:3" ht="18" customHeight="1">
      <c r="C1" s="78" t="str">
        <f>'MPS(input)_A'!K1</f>
        <v>Monitoring Spreadsheet: JCM_ID_AM006_ver02.0</v>
      </c>
    </row>
    <row r="2" spans="1:3" ht="18" customHeight="1">
      <c r="C2" s="78" t="str">
        <f>'MPS(input)_A'!K2</f>
        <v>Reference Number: ID014</v>
      </c>
    </row>
    <row r="3" spans="1:3" ht="24" customHeight="1">
      <c r="A3" s="120" t="s">
        <v>195</v>
      </c>
      <c r="B3" s="120"/>
      <c r="C3" s="120"/>
    </row>
    <row r="5" spans="1:3" ht="21" customHeight="1">
      <c r="B5" s="79" t="s">
        <v>196</v>
      </c>
      <c r="C5" s="79" t="s">
        <v>197</v>
      </c>
    </row>
    <row r="6" spans="1:3" ht="54" customHeight="1">
      <c r="B6" s="80" t="s">
        <v>241</v>
      </c>
      <c r="C6" s="80" t="s">
        <v>242</v>
      </c>
    </row>
    <row r="7" spans="1:3" ht="54" customHeight="1">
      <c r="B7" s="80" t="s">
        <v>243</v>
      </c>
      <c r="C7" s="80" t="s">
        <v>244</v>
      </c>
    </row>
    <row r="8" spans="1:3" ht="54" customHeight="1">
      <c r="B8" s="80" t="s">
        <v>245</v>
      </c>
      <c r="C8" s="80" t="s">
        <v>246</v>
      </c>
    </row>
    <row r="9" spans="1:3" ht="54" customHeight="1">
      <c r="B9" s="80"/>
      <c r="C9" s="80"/>
    </row>
    <row r="10" spans="1:3" ht="54" customHeight="1">
      <c r="B10" s="80"/>
      <c r="C10" s="80"/>
    </row>
    <row r="11" spans="1:3" ht="54" customHeight="1">
      <c r="B11" s="80"/>
      <c r="C11" s="80"/>
    </row>
    <row r="12" spans="1:3" ht="54" customHeight="1">
      <c r="B12" s="80"/>
      <c r="C12" s="80"/>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52"/>
  <sheetViews>
    <sheetView showGridLines="0" view="pageBreakPreview" zoomScale="70" zoomScaleNormal="70" zoomScaleSheetLayoutView="70" workbookViewId="0"/>
  </sheetViews>
  <sheetFormatPr defaultColWidth="8.90625" defaultRowHeight="14"/>
  <cols>
    <col min="1" max="1" width="1.453125" style="2" customWidth="1"/>
    <col min="2" max="2" width="11.453125" style="2" customWidth="1"/>
    <col min="3" max="3" width="11.7265625" style="2" customWidth="1"/>
    <col min="4" max="4" width="13.6328125" style="11" customWidth="1"/>
    <col min="5" max="5" width="30.6328125" style="2" customWidth="1"/>
    <col min="6" max="6" width="15.6328125" style="2" customWidth="1"/>
    <col min="7" max="7" width="10.6328125" style="2" customWidth="1"/>
    <col min="8" max="8" width="11.6328125" style="2" customWidth="1"/>
    <col min="9" max="9" width="15.6328125" style="2" customWidth="1"/>
    <col min="10" max="10" width="63.453125" style="2" customWidth="1"/>
    <col min="11" max="12" width="20.6328125" style="2" customWidth="1"/>
    <col min="13" max="16384" width="8.90625" style="2"/>
  </cols>
  <sheetData>
    <row r="1" spans="1:12" ht="18" customHeight="1">
      <c r="L1" s="9" t="str">
        <f>'MPS(input)_A'!K1</f>
        <v>Monitoring Spreadsheet: JCM_ID_AM006_ver02.0</v>
      </c>
    </row>
    <row r="2" spans="1:12" ht="18" customHeight="1">
      <c r="L2" s="9" t="str">
        <f>'MPS(input)_A'!K2</f>
        <v>Reference Number: ID014</v>
      </c>
    </row>
    <row r="3" spans="1:12" ht="27.75" customHeight="1">
      <c r="A3" s="102" t="s">
        <v>198</v>
      </c>
      <c r="B3" s="102"/>
      <c r="C3" s="19"/>
      <c r="D3" s="19"/>
      <c r="E3" s="19"/>
      <c r="F3" s="19"/>
      <c r="G3" s="19"/>
      <c r="H3" s="19"/>
      <c r="I3" s="19"/>
      <c r="J3" s="19"/>
      <c r="K3" s="19"/>
      <c r="L3" s="20"/>
    </row>
    <row r="4" spans="1:12" ht="14.25" customHeight="1"/>
    <row r="5" spans="1:12" ht="15" customHeight="1">
      <c r="A5" s="12" t="s">
        <v>200</v>
      </c>
      <c r="B5" s="12"/>
      <c r="C5" s="12"/>
    </row>
    <row r="6" spans="1:12" ht="15" customHeight="1">
      <c r="A6" s="12"/>
      <c r="B6" s="99" t="s">
        <v>0</v>
      </c>
      <c r="C6" s="99" t="s">
        <v>203</v>
      </c>
      <c r="D6" s="99" t="s">
        <v>204</v>
      </c>
      <c r="E6" s="99" t="s">
        <v>205</v>
      </c>
      <c r="F6" s="99" t="s">
        <v>206</v>
      </c>
      <c r="G6" s="99" t="s">
        <v>207</v>
      </c>
      <c r="H6" s="99" t="s">
        <v>208</v>
      </c>
      <c r="I6" s="99" t="s">
        <v>209</v>
      </c>
      <c r="J6" s="99" t="s">
        <v>210</v>
      </c>
      <c r="K6" s="99" t="s">
        <v>211</v>
      </c>
      <c r="L6" s="99" t="s">
        <v>212</v>
      </c>
    </row>
    <row r="7" spans="1:12" s="10" customFormat="1" ht="30" customHeight="1">
      <c r="B7" s="88" t="s">
        <v>216</v>
      </c>
      <c r="C7" s="99" t="s">
        <v>10</v>
      </c>
      <c r="D7" s="99" t="s">
        <v>11</v>
      </c>
      <c r="E7" s="99" t="s">
        <v>12</v>
      </c>
      <c r="F7" s="99" t="s">
        <v>214</v>
      </c>
      <c r="G7" s="99" t="s">
        <v>14</v>
      </c>
      <c r="H7" s="99" t="s">
        <v>15</v>
      </c>
      <c r="I7" s="99" t="s">
        <v>16</v>
      </c>
      <c r="J7" s="99" t="s">
        <v>17</v>
      </c>
      <c r="K7" s="99" t="s">
        <v>18</v>
      </c>
      <c r="L7" s="99" t="s">
        <v>19</v>
      </c>
    </row>
    <row r="8" spans="1:12" ht="177" customHeight="1">
      <c r="B8" s="85"/>
      <c r="C8" s="63" t="s">
        <v>20</v>
      </c>
      <c r="D8" s="64" t="s">
        <v>132</v>
      </c>
      <c r="E8" s="100" t="s">
        <v>133</v>
      </c>
      <c r="F8" s="94"/>
      <c r="G8" s="100" t="str">
        <f>'MPS(input)_C&amp;D'!F8</f>
        <v>m3</v>
      </c>
      <c r="H8" s="69" t="s">
        <v>21</v>
      </c>
      <c r="I8" s="70" t="s">
        <v>22</v>
      </c>
      <c r="J8" s="70" t="s">
        <v>23</v>
      </c>
      <c r="K8" s="70" t="s">
        <v>24</v>
      </c>
      <c r="L8" s="69"/>
    </row>
    <row r="9" spans="1:12" ht="177" customHeight="1">
      <c r="B9" s="85"/>
      <c r="C9" s="63" t="s">
        <v>25</v>
      </c>
      <c r="D9" s="64" t="s">
        <v>134</v>
      </c>
      <c r="E9" s="100" t="s">
        <v>135</v>
      </c>
      <c r="F9" s="94"/>
      <c r="G9" s="100" t="str">
        <f>'MPS(input)_C&amp;D'!F9</f>
        <v>ton</v>
      </c>
      <c r="H9" s="69" t="s">
        <v>21</v>
      </c>
      <c r="I9" s="70" t="s">
        <v>22</v>
      </c>
      <c r="J9" s="70" t="s">
        <v>23</v>
      </c>
      <c r="K9" s="70" t="s">
        <v>24</v>
      </c>
      <c r="L9" s="69"/>
    </row>
    <row r="10" spans="1:12" ht="177" customHeight="1">
      <c r="B10" s="85"/>
      <c r="C10" s="63" t="s">
        <v>26</v>
      </c>
      <c r="D10" s="64" t="s">
        <v>136</v>
      </c>
      <c r="E10" s="100" t="s">
        <v>137</v>
      </c>
      <c r="F10" s="94"/>
      <c r="G10" s="100" t="str">
        <f>'MPS(input)_C&amp;D'!F10</f>
        <v>ton</v>
      </c>
      <c r="H10" s="69" t="s">
        <v>21</v>
      </c>
      <c r="I10" s="70" t="s">
        <v>22</v>
      </c>
      <c r="J10" s="70" t="s">
        <v>23</v>
      </c>
      <c r="K10" s="70" t="s">
        <v>24</v>
      </c>
      <c r="L10" s="69"/>
    </row>
    <row r="11" spans="1:12" ht="177" customHeight="1">
      <c r="B11" s="85"/>
      <c r="C11" s="63" t="s">
        <v>27</v>
      </c>
      <c r="D11" s="64" t="s">
        <v>138</v>
      </c>
      <c r="E11" s="100" t="s">
        <v>139</v>
      </c>
      <c r="F11" s="94"/>
      <c r="G11" s="100" t="str">
        <f>'MPS(input)_C&amp;D'!F11</f>
        <v>ton</v>
      </c>
      <c r="H11" s="69" t="s">
        <v>21</v>
      </c>
      <c r="I11" s="70" t="s">
        <v>22</v>
      </c>
      <c r="J11" s="70" t="s">
        <v>23</v>
      </c>
      <c r="K11" s="70" t="s">
        <v>24</v>
      </c>
      <c r="L11" s="69"/>
    </row>
    <row r="12" spans="1:12" ht="177" customHeight="1">
      <c r="B12" s="85"/>
      <c r="C12" s="63" t="s">
        <v>28</v>
      </c>
      <c r="D12" s="64" t="s">
        <v>140</v>
      </c>
      <c r="E12" s="100" t="s">
        <v>141</v>
      </c>
      <c r="F12" s="94"/>
      <c r="G12" s="100" t="str">
        <f>'MPS(input)_C&amp;D'!F12</f>
        <v>ton</v>
      </c>
      <c r="H12" s="69" t="s">
        <v>21</v>
      </c>
      <c r="I12" s="70" t="s">
        <v>22</v>
      </c>
      <c r="J12" s="70" t="s">
        <v>23</v>
      </c>
      <c r="K12" s="70" t="s">
        <v>24</v>
      </c>
      <c r="L12" s="69"/>
    </row>
    <row r="13" spans="1:12" ht="177" customHeight="1">
      <c r="B13" s="85"/>
      <c r="C13" s="63" t="s">
        <v>29</v>
      </c>
      <c r="D13" s="64" t="s">
        <v>142</v>
      </c>
      <c r="E13" s="100" t="s">
        <v>143</v>
      </c>
      <c r="F13" s="94"/>
      <c r="G13" s="100" t="str">
        <f>'MPS(input)_C&amp;D'!F13</f>
        <v>m3</v>
      </c>
      <c r="H13" s="69" t="s">
        <v>21</v>
      </c>
      <c r="I13" s="70" t="s">
        <v>22</v>
      </c>
      <c r="J13" s="70" t="s">
        <v>23</v>
      </c>
      <c r="K13" s="70" t="s">
        <v>24</v>
      </c>
      <c r="L13" s="69"/>
    </row>
    <row r="14" spans="1:12" ht="177" customHeight="1">
      <c r="B14" s="85"/>
      <c r="C14" s="63" t="s">
        <v>30</v>
      </c>
      <c r="D14" s="64" t="s">
        <v>144</v>
      </c>
      <c r="E14" s="100" t="s">
        <v>145</v>
      </c>
      <c r="F14" s="94"/>
      <c r="G14" s="100" t="str">
        <f>'MPS(input)_C&amp;D'!F14</f>
        <v>ton</v>
      </c>
      <c r="H14" s="69" t="s">
        <v>21</v>
      </c>
      <c r="I14" s="70" t="s">
        <v>22</v>
      </c>
      <c r="J14" s="70" t="s">
        <v>23</v>
      </c>
      <c r="K14" s="70" t="s">
        <v>24</v>
      </c>
      <c r="L14" s="69"/>
    </row>
    <row r="15" spans="1:12" ht="177" customHeight="1">
      <c r="B15" s="85"/>
      <c r="C15" s="63" t="s">
        <v>31</v>
      </c>
      <c r="D15" s="64" t="s">
        <v>74</v>
      </c>
      <c r="E15" s="100" t="s">
        <v>146</v>
      </c>
      <c r="F15" s="94"/>
      <c r="G15" s="100" t="str">
        <f>'MPS(input)_C&amp;D'!F15</f>
        <v>ton</v>
      </c>
      <c r="H15" s="69" t="s">
        <v>21</v>
      </c>
      <c r="I15" s="70" t="s">
        <v>22</v>
      </c>
      <c r="J15" s="70" t="s">
        <v>23</v>
      </c>
      <c r="K15" s="70" t="s">
        <v>24</v>
      </c>
      <c r="L15" s="69"/>
    </row>
    <row r="16" spans="1:12" ht="177" customHeight="1">
      <c r="B16" s="85"/>
      <c r="C16" s="63" t="s">
        <v>32</v>
      </c>
      <c r="D16" s="64" t="s">
        <v>75</v>
      </c>
      <c r="E16" s="100" t="s">
        <v>147</v>
      </c>
      <c r="F16" s="94"/>
      <c r="G16" s="100" t="str">
        <f>'MPS(input)_C&amp;D'!F16</f>
        <v>ton</v>
      </c>
      <c r="H16" s="69" t="s">
        <v>21</v>
      </c>
      <c r="I16" s="70" t="s">
        <v>22</v>
      </c>
      <c r="J16" s="70" t="s">
        <v>23</v>
      </c>
      <c r="K16" s="70" t="s">
        <v>24</v>
      </c>
      <c r="L16" s="69"/>
    </row>
    <row r="17" spans="1:12" ht="177" customHeight="1">
      <c r="B17" s="85"/>
      <c r="C17" s="63" t="s">
        <v>33</v>
      </c>
      <c r="D17" s="64" t="s">
        <v>76</v>
      </c>
      <c r="E17" s="100" t="s">
        <v>148</v>
      </c>
      <c r="F17" s="94"/>
      <c r="G17" s="100" t="str">
        <f>'MPS(input)_C&amp;D'!F17</f>
        <v>ton</v>
      </c>
      <c r="H17" s="69" t="s">
        <v>21</v>
      </c>
      <c r="I17" s="70" t="s">
        <v>22</v>
      </c>
      <c r="J17" s="70" t="s">
        <v>23</v>
      </c>
      <c r="K17" s="70" t="s">
        <v>24</v>
      </c>
      <c r="L17" s="69"/>
    </row>
    <row r="18" spans="1:12" ht="177" customHeight="1">
      <c r="B18" s="85"/>
      <c r="C18" s="63" t="s">
        <v>34</v>
      </c>
      <c r="D18" s="64" t="s">
        <v>149</v>
      </c>
      <c r="E18" s="100" t="s">
        <v>150</v>
      </c>
      <c r="F18" s="94"/>
      <c r="G18" s="100" t="str">
        <f>'MPS(input)_C&amp;D'!F18</f>
        <v>ton</v>
      </c>
      <c r="H18" s="69" t="s">
        <v>21</v>
      </c>
      <c r="I18" s="70" t="s">
        <v>22</v>
      </c>
      <c r="J18" s="70" t="s">
        <v>23</v>
      </c>
      <c r="K18" s="70" t="s">
        <v>24</v>
      </c>
      <c r="L18" s="69"/>
    </row>
    <row r="19" spans="1:12" ht="177" customHeight="1">
      <c r="B19" s="85"/>
      <c r="C19" s="63" t="s">
        <v>35</v>
      </c>
      <c r="D19" s="64" t="s">
        <v>151</v>
      </c>
      <c r="E19" s="100" t="s">
        <v>152</v>
      </c>
      <c r="F19" s="94"/>
      <c r="G19" s="100" t="str">
        <f>'MPS(input)_C&amp;D'!F19</f>
        <v>ton</v>
      </c>
      <c r="H19" s="69" t="s">
        <v>21</v>
      </c>
      <c r="I19" s="70" t="s">
        <v>22</v>
      </c>
      <c r="J19" s="70" t="s">
        <v>23</v>
      </c>
      <c r="K19" s="70" t="s">
        <v>24</v>
      </c>
      <c r="L19" s="69"/>
    </row>
    <row r="20" spans="1:12" ht="177" customHeight="1">
      <c r="B20" s="85"/>
      <c r="C20" s="63" t="s">
        <v>36</v>
      </c>
      <c r="D20" s="64" t="s">
        <v>153</v>
      </c>
      <c r="E20" s="100" t="s">
        <v>154</v>
      </c>
      <c r="F20" s="94"/>
      <c r="G20" s="100" t="str">
        <f>'MPS(input)_C&amp;D'!F20</f>
        <v>ton</v>
      </c>
      <c r="H20" s="69" t="s">
        <v>21</v>
      </c>
      <c r="I20" s="70" t="s">
        <v>22</v>
      </c>
      <c r="J20" s="70" t="s">
        <v>23</v>
      </c>
      <c r="K20" s="70" t="s">
        <v>24</v>
      </c>
      <c r="L20" s="69"/>
    </row>
    <row r="21" spans="1:12" ht="177" customHeight="1">
      <c r="B21" s="85"/>
      <c r="C21" s="63" t="s">
        <v>37</v>
      </c>
      <c r="D21" s="64" t="s">
        <v>155</v>
      </c>
      <c r="E21" s="100" t="s">
        <v>156</v>
      </c>
      <c r="F21" s="94"/>
      <c r="G21" s="100" t="str">
        <f>'MPS(input)_C&amp;D'!F21</f>
        <v>ton</v>
      </c>
      <c r="H21" s="69" t="s">
        <v>21</v>
      </c>
      <c r="I21" s="70" t="s">
        <v>22</v>
      </c>
      <c r="J21" s="70" t="s">
        <v>23</v>
      </c>
      <c r="K21" s="70" t="s">
        <v>24</v>
      </c>
      <c r="L21" s="69"/>
    </row>
    <row r="22" spans="1:12" ht="177" customHeight="1">
      <c r="B22" s="85"/>
      <c r="C22" s="63" t="s">
        <v>38</v>
      </c>
      <c r="D22" s="64" t="s">
        <v>157</v>
      </c>
      <c r="E22" s="100" t="s">
        <v>158</v>
      </c>
      <c r="F22" s="94"/>
      <c r="G22" s="100" t="s">
        <v>77</v>
      </c>
      <c r="H22" s="69" t="s">
        <v>21</v>
      </c>
      <c r="I22" s="70" t="s">
        <v>22</v>
      </c>
      <c r="J22" s="70" t="s">
        <v>23</v>
      </c>
      <c r="K22" s="70" t="s">
        <v>24</v>
      </c>
      <c r="L22" s="69"/>
    </row>
    <row r="23" spans="1:12" ht="177" customHeight="1">
      <c r="A23" s="6"/>
      <c r="B23" s="85"/>
      <c r="C23" s="63" t="s">
        <v>39</v>
      </c>
      <c r="D23" s="64" t="s">
        <v>159</v>
      </c>
      <c r="E23" s="100" t="s">
        <v>160</v>
      </c>
      <c r="F23" s="94"/>
      <c r="G23" s="100" t="s">
        <v>77</v>
      </c>
      <c r="H23" s="69" t="s">
        <v>21</v>
      </c>
      <c r="I23" s="70" t="s">
        <v>22</v>
      </c>
      <c r="J23" s="70" t="s">
        <v>23</v>
      </c>
      <c r="K23" s="70" t="s">
        <v>24</v>
      </c>
      <c r="L23" s="69"/>
    </row>
    <row r="24" spans="1:12" ht="8.25" customHeight="1"/>
    <row r="25" spans="1:12" ht="15" customHeight="1">
      <c r="A25" s="12" t="s">
        <v>201</v>
      </c>
      <c r="B25" s="12"/>
    </row>
    <row r="26" spans="1:12" ht="15" customHeight="1">
      <c r="B26" s="134" t="s">
        <v>0</v>
      </c>
      <c r="C26" s="135"/>
      <c r="D26" s="105" t="s">
        <v>1</v>
      </c>
      <c r="E26" s="105"/>
      <c r="F26" s="99" t="s">
        <v>2</v>
      </c>
      <c r="G26" s="99" t="s">
        <v>3</v>
      </c>
      <c r="H26" s="105" t="s">
        <v>4</v>
      </c>
      <c r="I26" s="105"/>
      <c r="J26" s="105"/>
      <c r="K26" s="105" t="s">
        <v>5</v>
      </c>
      <c r="L26" s="105"/>
    </row>
    <row r="27" spans="1:12" ht="30" customHeight="1">
      <c r="B27" s="134" t="s">
        <v>11</v>
      </c>
      <c r="C27" s="135"/>
      <c r="D27" s="105" t="s">
        <v>12</v>
      </c>
      <c r="E27" s="105"/>
      <c r="F27" s="99" t="s">
        <v>13</v>
      </c>
      <c r="G27" s="99" t="s">
        <v>14</v>
      </c>
      <c r="H27" s="105" t="s">
        <v>16</v>
      </c>
      <c r="I27" s="105"/>
      <c r="J27" s="105"/>
      <c r="K27" s="105" t="s">
        <v>19</v>
      </c>
      <c r="L27" s="105"/>
    </row>
    <row r="28" spans="1:12" ht="50.15" customHeight="1">
      <c r="B28" s="123" t="s">
        <v>40</v>
      </c>
      <c r="C28" s="124"/>
      <c r="D28" s="106" t="s">
        <v>162</v>
      </c>
      <c r="E28" s="107"/>
      <c r="F28" s="98">
        <f>'MPS(input)_C&amp;D'!E28</f>
        <v>0</v>
      </c>
      <c r="G28" s="100" t="str">
        <f>'MPS(input)_C&amp;D'!F28</f>
        <v>GJ/m3</v>
      </c>
      <c r="H28" s="121" t="str">
        <f>'MPS(input)_C&amp;D'!G28</f>
        <v>Calculated according to the procedure described in section F2.</v>
      </c>
      <c r="I28" s="139"/>
      <c r="J28" s="122"/>
      <c r="K28" s="121" t="str">
        <f>IF('MPS(input)_C&amp;D'!J28&gt;0,'MPS(input)_C&amp;D'!J28,"")</f>
        <v>To be updated by　the time of  PDD registration</v>
      </c>
      <c r="L28" s="122"/>
    </row>
    <row r="29" spans="1:12" ht="70" customHeight="1">
      <c r="B29" s="123" t="s">
        <v>43</v>
      </c>
      <c r="C29" s="124"/>
      <c r="D29" s="106" t="s">
        <v>163</v>
      </c>
      <c r="E29" s="107"/>
      <c r="F29" s="83">
        <f>'MPS(input)_C&amp;D'!E29</f>
        <v>0</v>
      </c>
      <c r="G29" s="100" t="s">
        <v>44</v>
      </c>
      <c r="H29" s="136" t="str">
        <f>'MPS(input)_C&amp;D'!G29</f>
        <v>Calculated according to the procedure described in section F2.</v>
      </c>
      <c r="I29" s="137">
        <f>'MPS(input)_C&amp;D'!H29</f>
        <v>0</v>
      </c>
      <c r="J29" s="138">
        <f>'MPS(input)_C&amp;D'!I29</f>
        <v>0</v>
      </c>
      <c r="K29" s="121" t="str">
        <f>IF('MPS(input)_C&amp;D'!J29&gt;0,'MPS(input)_C&amp;D'!J29,"")</f>
        <v>As per Option A2 in Section F.2., hourly base value for "b" is determined then multiplied by 8760 to convert it for yearly based value
To be updated by　the time of  PDD registration</v>
      </c>
      <c r="L29" s="122"/>
    </row>
    <row r="30" spans="1:12" ht="50.15" customHeight="1">
      <c r="B30" s="123" t="s">
        <v>45</v>
      </c>
      <c r="C30" s="124"/>
      <c r="D30" s="106" t="s">
        <v>164</v>
      </c>
      <c r="E30" s="107"/>
      <c r="F30" s="82">
        <f>'MPS(input)_C&amp;D'!E30</f>
        <v>0</v>
      </c>
      <c r="G30" s="100" t="str">
        <f>'MPS(input)_C&amp;D'!F30</f>
        <v>GJ/mass or volume unit</v>
      </c>
      <c r="H30" s="136" t="str">
        <f>'MPS(input)_C&amp;D'!G30</f>
        <v>Not relevant to function A of the project</v>
      </c>
      <c r="I30" s="137">
        <f>'MPS(input)_C&amp;D'!H30</f>
        <v>0</v>
      </c>
      <c r="J30" s="138">
        <f>'MPS(input)_C&amp;D'!I30</f>
        <v>0</v>
      </c>
      <c r="K30" s="121" t="str">
        <f>IF('MPS(input)_C&amp;D'!J30&gt;0,'MPS(input)_C&amp;D'!J30,"")</f>
        <v>Not relevant to function A of the project</v>
      </c>
      <c r="L30" s="122"/>
    </row>
    <row r="31" spans="1:12" ht="50.15" customHeight="1">
      <c r="B31" s="123" t="s">
        <v>46</v>
      </c>
      <c r="C31" s="124"/>
      <c r="D31" s="106" t="s">
        <v>165</v>
      </c>
      <c r="E31" s="107"/>
      <c r="F31" s="82">
        <f>'MPS(input)_C&amp;D'!E31</f>
        <v>0</v>
      </c>
      <c r="G31" s="100" t="s">
        <v>44</v>
      </c>
      <c r="H31" s="136" t="str">
        <f>'MPS(input)_C&amp;D'!G31</f>
        <v>Not relevant to function A of the project</v>
      </c>
      <c r="I31" s="137">
        <f>'MPS(input)_C&amp;D'!H31</f>
        <v>0</v>
      </c>
      <c r="J31" s="138">
        <f>'MPS(input)_C&amp;D'!I31</f>
        <v>0</v>
      </c>
      <c r="K31" s="121" t="str">
        <f>IF('MPS(input)_C&amp;D'!J31&gt;0,'MPS(input)_C&amp;D'!J31,"")</f>
        <v>Not relevant to function A of the project</v>
      </c>
      <c r="L31" s="122"/>
    </row>
    <row r="32" spans="1:12" ht="50.15" customHeight="1">
      <c r="B32" s="123" t="s">
        <v>47</v>
      </c>
      <c r="C32" s="124"/>
      <c r="D32" s="106" t="s">
        <v>166</v>
      </c>
      <c r="E32" s="107"/>
      <c r="F32" s="98">
        <f>'MPS(input)_C&amp;D'!E32</f>
        <v>3.0089372212619889E-3</v>
      </c>
      <c r="G32" s="100" t="s">
        <v>78</v>
      </c>
      <c r="H32" s="136" t="str">
        <f>'MPS(input)_C&amp;D'!G32</f>
        <v>Not relevant to function A of the project</v>
      </c>
      <c r="I32" s="137">
        <f>'MPS(input)_C&amp;D'!H32</f>
        <v>0</v>
      </c>
      <c r="J32" s="138">
        <f>'MPS(input)_C&amp;D'!I32</f>
        <v>0</v>
      </c>
      <c r="K32" s="121" t="str">
        <f>IF('MPS(input)_C&amp;D'!J32&gt;0,'MPS(input)_C&amp;D'!J32,"")</f>
        <v>Not relevant to function A of the project</v>
      </c>
      <c r="L32" s="122"/>
    </row>
    <row r="33" spans="1:12" ht="50.15" customHeight="1">
      <c r="B33" s="123" t="s">
        <v>48</v>
      </c>
      <c r="C33" s="124"/>
      <c r="D33" s="106" t="s">
        <v>167</v>
      </c>
      <c r="E33" s="107"/>
      <c r="F33" s="83">
        <f>'MPS(input)_C&amp;D'!E33</f>
        <v>974910.5658051779</v>
      </c>
      <c r="G33" s="100" t="s">
        <v>44</v>
      </c>
      <c r="H33" s="136" t="str">
        <f>'MPS(input)_C&amp;D'!G33</f>
        <v>Not relevant to function A of the project</v>
      </c>
      <c r="I33" s="137">
        <f>'MPS(input)_C&amp;D'!H33</f>
        <v>0</v>
      </c>
      <c r="J33" s="138">
        <f>'MPS(input)_C&amp;D'!I33</f>
        <v>0</v>
      </c>
      <c r="K33" s="121" t="str">
        <f>IF('MPS(input)_C&amp;D'!J33&gt;0,'MPS(input)_C&amp;D'!J33,"")</f>
        <v>Not relevant to function A of the project</v>
      </c>
      <c r="L33" s="122"/>
    </row>
    <row r="34" spans="1:12" ht="50.15" customHeight="1">
      <c r="B34" s="123" t="s">
        <v>49</v>
      </c>
      <c r="C34" s="124"/>
      <c r="D34" s="106" t="s">
        <v>168</v>
      </c>
      <c r="E34" s="107"/>
      <c r="F34" s="83">
        <f>'MPS(input)_C&amp;D'!E34</f>
        <v>202.26162419969364</v>
      </c>
      <c r="G34" s="100" t="str">
        <f>'MPS(input)_C&amp;D'!F34</f>
        <v>Nm3/mass or volume unit</v>
      </c>
      <c r="H34" s="136" t="str">
        <f>'MPS(input)_C&amp;D'!G34</f>
        <v>Not relevant to function A of the project</v>
      </c>
      <c r="I34" s="137">
        <f>'MPS(input)_C&amp;D'!H34</f>
        <v>0</v>
      </c>
      <c r="J34" s="138">
        <f>'MPS(input)_C&amp;D'!I34</f>
        <v>0</v>
      </c>
      <c r="K34" s="121" t="str">
        <f>IF('MPS(input)_C&amp;D'!J34&gt;0,'MPS(input)_C&amp;D'!J34,"")</f>
        <v>Not relevant to function A of the project</v>
      </c>
      <c r="L34" s="122"/>
    </row>
    <row r="35" spans="1:12" ht="50.15" customHeight="1">
      <c r="B35" s="123" t="s">
        <v>50</v>
      </c>
      <c r="C35" s="124"/>
      <c r="D35" s="106" t="s">
        <v>170</v>
      </c>
      <c r="E35" s="107"/>
      <c r="F35" s="83">
        <f>'MPS(input)_C&amp;D'!E35</f>
        <v>35650682.068288431</v>
      </c>
      <c r="G35" s="100" t="s">
        <v>77</v>
      </c>
      <c r="H35" s="136" t="str">
        <f>'MPS(input)_C&amp;D'!G35</f>
        <v>Not relevant to function A of the project</v>
      </c>
      <c r="I35" s="137">
        <f>'MPS(input)_C&amp;D'!H35</f>
        <v>0</v>
      </c>
      <c r="J35" s="138">
        <f>'MPS(input)_C&amp;D'!I35</f>
        <v>0</v>
      </c>
      <c r="K35" s="121" t="str">
        <f>IF('MPS(input)_C&amp;D'!J35&gt;0,'MPS(input)_C&amp;D'!J35,"")</f>
        <v>Not relevant to function A of the project</v>
      </c>
      <c r="L35" s="122"/>
    </row>
    <row r="36" spans="1:12" ht="50.15" customHeight="1">
      <c r="B36" s="123" t="s">
        <v>79</v>
      </c>
      <c r="C36" s="124"/>
      <c r="D36" s="106" t="s">
        <v>51</v>
      </c>
      <c r="E36" s="107"/>
      <c r="F36" s="83">
        <f>'MPS(input)_C&amp;D'!E36</f>
        <v>46.5</v>
      </c>
      <c r="G36" s="100" t="str">
        <f>'MPS(input)_C&amp;D'!F36</f>
        <v>GJ/t</v>
      </c>
      <c r="H36" s="126" t="str">
        <f>'MPS(input)_C&amp;D'!G36</f>
        <v>Lower value of IPCC default values provided in the table 1.2 of Ch.1 Vol.2 of 2006 IPCC Guidelines on National GHG Inventories.</v>
      </c>
      <c r="I36" s="127">
        <f>'MPS(input)_C&amp;D'!H36</f>
        <v>0</v>
      </c>
      <c r="J36" s="128">
        <f>'MPS(input)_C&amp;D'!I36</f>
        <v>0</v>
      </c>
      <c r="K36" s="121" t="str">
        <f>IF('MPS(input)_C&amp;D'!J36&gt;0,'MPS(input)_C&amp;D'!J36,"")</f>
        <v>To be updated by the time of PDD registration</v>
      </c>
      <c r="L36" s="122"/>
    </row>
    <row r="37" spans="1:12" ht="50.15" customHeight="1">
      <c r="B37" s="123" t="s">
        <v>80</v>
      </c>
      <c r="C37" s="124"/>
      <c r="D37" s="106" t="s">
        <v>52</v>
      </c>
      <c r="E37" s="107"/>
      <c r="F37" s="83" t="str">
        <f>'MPS(input)_C&amp;D'!E37</f>
        <v>NA</v>
      </c>
      <c r="G37" s="100" t="str">
        <f>'MPS(input)_C&amp;D'!F37</f>
        <v>GJ/mass or volume unit</v>
      </c>
      <c r="H37" s="126" t="str">
        <f>'MPS(input)_C&amp;D'!G37</f>
        <v>not relevant to the project</v>
      </c>
      <c r="I37" s="127">
        <f>'MPS(input)_C&amp;D'!H37</f>
        <v>0</v>
      </c>
      <c r="J37" s="128">
        <f>'MPS(input)_C&amp;D'!I37</f>
        <v>0</v>
      </c>
      <c r="K37" s="121" t="str">
        <f>IF('MPS(input)_C&amp;D'!J37&gt;0,'MPS(input)_C&amp;D'!J37,"")</f>
        <v>not relevant to the project</v>
      </c>
      <c r="L37" s="122"/>
    </row>
    <row r="38" spans="1:12" ht="50.15" customHeight="1">
      <c r="B38" s="123" t="s">
        <v>81</v>
      </c>
      <c r="C38" s="124"/>
      <c r="D38" s="106" t="s">
        <v>53</v>
      </c>
      <c r="E38" s="107"/>
      <c r="F38" s="83" t="str">
        <f>'MPS(input)_C&amp;D'!E38</f>
        <v>NA</v>
      </c>
      <c r="G38" s="100" t="str">
        <f>'MPS(input)_C&amp;D'!F38</f>
        <v>GJ/mass or volume unit</v>
      </c>
      <c r="H38" s="126" t="str">
        <f>'MPS(input)_C&amp;D'!G38</f>
        <v>not relevant to the project</v>
      </c>
      <c r="I38" s="127">
        <f>'MPS(input)_C&amp;D'!H38</f>
        <v>0</v>
      </c>
      <c r="J38" s="128">
        <f>'MPS(input)_C&amp;D'!I38</f>
        <v>0</v>
      </c>
      <c r="K38" s="121" t="str">
        <f>IF('MPS(input)_C&amp;D'!J38&gt;0,'MPS(input)_C&amp;D'!J38,"")</f>
        <v>not relevant to the project</v>
      </c>
      <c r="L38" s="122"/>
    </row>
    <row r="39" spans="1:12" ht="50.15" customHeight="1">
      <c r="B39" s="123" t="s">
        <v>82</v>
      </c>
      <c r="C39" s="124"/>
      <c r="D39" s="106" t="s">
        <v>54</v>
      </c>
      <c r="E39" s="107"/>
      <c r="F39" s="83" t="str">
        <f>'MPS(input)_C&amp;D'!E39</f>
        <v>NA</v>
      </c>
      <c r="G39" s="100" t="str">
        <f>'MPS(input)_C&amp;D'!F39</f>
        <v>GJ/mass or volume unit</v>
      </c>
      <c r="H39" s="126" t="str">
        <f>'MPS(input)_C&amp;D'!G39</f>
        <v>not relevant to the project</v>
      </c>
      <c r="I39" s="127">
        <f>'MPS(input)_C&amp;D'!H39</f>
        <v>0</v>
      </c>
      <c r="J39" s="128">
        <f>'MPS(input)_C&amp;D'!I39</f>
        <v>0</v>
      </c>
      <c r="K39" s="121" t="str">
        <f>IF('MPS(input)_C&amp;D'!J39&gt;0,'MPS(input)_C&amp;D'!J39,"")</f>
        <v>not relevant to the project</v>
      </c>
      <c r="L39" s="122"/>
    </row>
    <row r="40" spans="1:12" ht="50.15" customHeight="1">
      <c r="B40" s="123" t="s">
        <v>83</v>
      </c>
      <c r="C40" s="124"/>
      <c r="D40" s="106" t="s">
        <v>55</v>
      </c>
      <c r="E40" s="107"/>
      <c r="F40" s="84">
        <f>'MPS(input)_C&amp;D'!E40</f>
        <v>5.4300000000000001E-2</v>
      </c>
      <c r="G40" s="100" t="s">
        <v>171</v>
      </c>
      <c r="H40" s="126" t="str">
        <f>'MPS(input)_C&amp;D'!G40</f>
        <v>Lower value of IPCC default values provided in the table 1.4 of Ch.1 Vol.2 of 2006 IPCC Guidelines on National GHG Inventories.</v>
      </c>
      <c r="I40" s="127">
        <f>'MPS(input)_C&amp;D'!H40</f>
        <v>0</v>
      </c>
      <c r="J40" s="128">
        <f>'MPS(input)_C&amp;D'!I40</f>
        <v>0</v>
      </c>
      <c r="K40" s="121" t="str">
        <f>IF('MPS(input)_C&amp;D'!J40&gt;0,'MPS(input)_C&amp;D'!J40,"")</f>
        <v>To be updated by the time of PDD registration</v>
      </c>
      <c r="L40" s="122"/>
    </row>
    <row r="41" spans="1:12" ht="50.15" customHeight="1">
      <c r="B41" s="123" t="s">
        <v>84</v>
      </c>
      <c r="C41" s="124"/>
      <c r="D41" s="106" t="s">
        <v>56</v>
      </c>
      <c r="E41" s="107"/>
      <c r="F41" s="84" t="str">
        <f>'MPS(input)_C&amp;D'!E41</f>
        <v>NA</v>
      </c>
      <c r="G41" s="100" t="s">
        <v>171</v>
      </c>
      <c r="H41" s="126" t="str">
        <f>'MPS(input)_C&amp;D'!G41</f>
        <v>not relevant to the project</v>
      </c>
      <c r="I41" s="127">
        <f>'MPS(input)_C&amp;D'!H41</f>
        <v>0</v>
      </c>
      <c r="J41" s="128">
        <f>'MPS(input)_C&amp;D'!I41</f>
        <v>0</v>
      </c>
      <c r="K41" s="121" t="str">
        <f>IF('MPS(input)_C&amp;D'!J41&gt;0,'MPS(input)_C&amp;D'!J41,"")</f>
        <v>not relevant to the project</v>
      </c>
      <c r="L41" s="122"/>
    </row>
    <row r="42" spans="1:12" ht="50.15" customHeight="1">
      <c r="B42" s="123" t="s">
        <v>85</v>
      </c>
      <c r="C42" s="124"/>
      <c r="D42" s="106" t="s">
        <v>57</v>
      </c>
      <c r="E42" s="107"/>
      <c r="F42" s="84" t="str">
        <f>'MPS(input)_C&amp;D'!E42</f>
        <v>NA</v>
      </c>
      <c r="G42" s="100" t="s">
        <v>171</v>
      </c>
      <c r="H42" s="126" t="str">
        <f>'MPS(input)_C&amp;D'!G42</f>
        <v>not relevant to the project</v>
      </c>
      <c r="I42" s="127">
        <f>'MPS(input)_C&amp;D'!H42</f>
        <v>0</v>
      </c>
      <c r="J42" s="128">
        <f>'MPS(input)_C&amp;D'!I42</f>
        <v>0</v>
      </c>
      <c r="K42" s="121" t="str">
        <f>IF('MPS(input)_C&amp;D'!J42&gt;0,'MPS(input)_C&amp;D'!J42,"")</f>
        <v>not relevant to the project</v>
      </c>
      <c r="L42" s="122"/>
    </row>
    <row r="43" spans="1:12" ht="50.15" customHeight="1">
      <c r="B43" s="123" t="s">
        <v>86</v>
      </c>
      <c r="C43" s="124"/>
      <c r="D43" s="106" t="s">
        <v>58</v>
      </c>
      <c r="E43" s="107"/>
      <c r="F43" s="84" t="str">
        <f>'MPS(input)_C&amp;D'!E43</f>
        <v>NA</v>
      </c>
      <c r="G43" s="100" t="s">
        <v>171</v>
      </c>
      <c r="H43" s="126" t="str">
        <f>'MPS(input)_C&amp;D'!G43</f>
        <v>not relevant to the project</v>
      </c>
      <c r="I43" s="127">
        <f>'MPS(input)_C&amp;D'!H43</f>
        <v>0</v>
      </c>
      <c r="J43" s="128">
        <f>'MPS(input)_C&amp;D'!I43</f>
        <v>0</v>
      </c>
      <c r="K43" s="121" t="str">
        <f>IF('MPS(input)_C&amp;D'!J43&gt;0,'MPS(input)_C&amp;D'!J43,"")</f>
        <v>not relevant to the project</v>
      </c>
      <c r="L43" s="122"/>
    </row>
    <row r="44" spans="1:12" ht="6.75" customHeight="1"/>
    <row r="45" spans="1:12" ht="17.25" customHeight="1">
      <c r="A45" s="13" t="s">
        <v>202</v>
      </c>
      <c r="B45" s="13"/>
      <c r="C45" s="13"/>
    </row>
    <row r="46" spans="1:12" ht="17.25" customHeight="1" thickBot="1">
      <c r="B46" s="131" t="s">
        <v>213</v>
      </c>
      <c r="C46" s="131"/>
      <c r="D46" s="115" t="s">
        <v>173</v>
      </c>
      <c r="E46" s="115"/>
      <c r="F46" s="23" t="s">
        <v>14</v>
      </c>
    </row>
    <row r="47" spans="1:12" ht="19.5" customHeight="1" thickBot="1">
      <c r="B47" s="132"/>
      <c r="C47" s="133"/>
      <c r="D47" s="129" t="e">
        <f>ROUNDDOWN('MRS(calc_process)_C&amp;D'!G6,0)</f>
        <v>#DIV/0!</v>
      </c>
      <c r="E47" s="130"/>
      <c r="F47" s="67" t="s">
        <v>174</v>
      </c>
    </row>
    <row r="48" spans="1:12" ht="20.149999999999999" customHeight="1">
      <c r="C48" s="6"/>
      <c r="D48" s="14"/>
      <c r="G48" s="15"/>
      <c r="H48" s="15"/>
    </row>
    <row r="49" spans="1:11" ht="15" customHeight="1">
      <c r="A49" s="12" t="s">
        <v>59</v>
      </c>
      <c r="B49" s="12"/>
    </row>
    <row r="50" spans="1:11" ht="15" customHeight="1">
      <c r="B50" s="125" t="s">
        <v>60</v>
      </c>
      <c r="C50" s="125"/>
      <c r="D50" s="112" t="s">
        <v>218</v>
      </c>
      <c r="E50" s="113"/>
      <c r="F50" s="113"/>
      <c r="G50" s="113"/>
      <c r="H50" s="113"/>
      <c r="I50" s="113"/>
      <c r="J50" s="113"/>
      <c r="K50" s="114"/>
    </row>
    <row r="51" spans="1:11" ht="15" customHeight="1">
      <c r="B51" s="125" t="s">
        <v>61</v>
      </c>
      <c r="C51" s="125"/>
      <c r="D51" s="112" t="s">
        <v>219</v>
      </c>
      <c r="E51" s="113"/>
      <c r="F51" s="113"/>
      <c r="G51" s="113"/>
      <c r="H51" s="113"/>
      <c r="I51" s="113"/>
      <c r="J51" s="113"/>
      <c r="K51" s="114"/>
    </row>
    <row r="52" spans="1:11" ht="15" customHeight="1">
      <c r="B52" s="125" t="s">
        <v>21</v>
      </c>
      <c r="C52" s="125"/>
      <c r="D52" s="112" t="s">
        <v>220</v>
      </c>
      <c r="E52" s="113"/>
      <c r="F52" s="113"/>
      <c r="G52" s="113"/>
      <c r="H52" s="113"/>
      <c r="I52" s="113"/>
      <c r="J52" s="113"/>
      <c r="K52" s="114"/>
    </row>
  </sheetData>
  <sheetProtection password="C7C3" sheet="1" objects="1" scenarios="1" formatCells="0" formatRows="0"/>
  <mergeCells count="82">
    <mergeCell ref="B26:C26"/>
    <mergeCell ref="D26:E26"/>
    <mergeCell ref="H26:J26"/>
    <mergeCell ref="K26:L26"/>
    <mergeCell ref="B27:C27"/>
    <mergeCell ref="D27:E27"/>
    <mergeCell ref="H27:J27"/>
    <mergeCell ref="K27:L27"/>
    <mergeCell ref="B28:C28"/>
    <mergeCell ref="D28:E28"/>
    <mergeCell ref="H28:J28"/>
    <mergeCell ref="K28:L28"/>
    <mergeCell ref="B29:C29"/>
    <mergeCell ref="D29:E29"/>
    <mergeCell ref="H29:J29"/>
    <mergeCell ref="K29:L29"/>
    <mergeCell ref="B30:C30"/>
    <mergeCell ref="D30:E30"/>
    <mergeCell ref="H30:J30"/>
    <mergeCell ref="K30:L30"/>
    <mergeCell ref="B31:C31"/>
    <mergeCell ref="D31:E31"/>
    <mergeCell ref="H31:J31"/>
    <mergeCell ref="K31:L31"/>
    <mergeCell ref="B32:C32"/>
    <mergeCell ref="D32:E32"/>
    <mergeCell ref="H32:J32"/>
    <mergeCell ref="K32:L32"/>
    <mergeCell ref="B33:C33"/>
    <mergeCell ref="D33:E33"/>
    <mergeCell ref="H33:J33"/>
    <mergeCell ref="K33:L33"/>
    <mergeCell ref="B34:C34"/>
    <mergeCell ref="D34:E34"/>
    <mergeCell ref="H34:J34"/>
    <mergeCell ref="K34:L34"/>
    <mergeCell ref="B35:C35"/>
    <mergeCell ref="D35:E35"/>
    <mergeCell ref="H35:J35"/>
    <mergeCell ref="K35:L35"/>
    <mergeCell ref="B36:C36"/>
    <mergeCell ref="D36:E36"/>
    <mergeCell ref="H36:J36"/>
    <mergeCell ref="K36:L36"/>
    <mergeCell ref="B37:C37"/>
    <mergeCell ref="D37:E37"/>
    <mergeCell ref="H37:J37"/>
    <mergeCell ref="K37:L37"/>
    <mergeCell ref="B38:C38"/>
    <mergeCell ref="D38:E38"/>
    <mergeCell ref="H38:J38"/>
    <mergeCell ref="K38:L38"/>
    <mergeCell ref="B39:C39"/>
    <mergeCell ref="D39:E39"/>
    <mergeCell ref="H39:J39"/>
    <mergeCell ref="K39:L39"/>
    <mergeCell ref="B40:C40"/>
    <mergeCell ref="D40:E40"/>
    <mergeCell ref="H40:J40"/>
    <mergeCell ref="K40:L40"/>
    <mergeCell ref="B41:C41"/>
    <mergeCell ref="D41:E41"/>
    <mergeCell ref="H41:J41"/>
    <mergeCell ref="K41:L41"/>
    <mergeCell ref="B42:C42"/>
    <mergeCell ref="D42:E42"/>
    <mergeCell ref="H42:J42"/>
    <mergeCell ref="K42:L42"/>
    <mergeCell ref="B43:C43"/>
    <mergeCell ref="D43:E43"/>
    <mergeCell ref="H43:J43"/>
    <mergeCell ref="K43:L43"/>
    <mergeCell ref="B51:C51"/>
    <mergeCell ref="D51:K51"/>
    <mergeCell ref="B52:C52"/>
    <mergeCell ref="D52:K52"/>
    <mergeCell ref="B46:C46"/>
    <mergeCell ref="D46:E46"/>
    <mergeCell ref="B47:C47"/>
    <mergeCell ref="D47:E47"/>
    <mergeCell ref="B50:C50"/>
    <mergeCell ref="D50:K50"/>
  </mergeCells>
  <phoneticPr fontId="23"/>
  <pageMargins left="0.70866141732283472" right="0.70866141732283472" top="0.74803149606299213" bottom="0.74803149606299213" header="0.31496062992125984" footer="0.31496062992125984"/>
  <pageSetup paperSize="9" scale="59" fitToHeight="8" orientation="landscape" r:id="rId1"/>
  <rowBreaks count="1" manualBreakCount="1">
    <brk id="24" max="16383" man="1"/>
  </rowBreaks>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10</vt:i4>
      </vt:variant>
      <vt:variant>
        <vt:lpstr>名前付き一覧</vt:lpstr>
      </vt:variant>
      <vt:variant>
        <vt:i4>4</vt:i4>
      </vt:variant>
    </vt:vector>
  </HeadingPairs>
  <TitlesOfParts>
    <vt:vector size="14" baseType="lpstr">
      <vt:lpstr>MPS(input)_A</vt:lpstr>
      <vt:lpstr>MPS(calc_process)_A</vt:lpstr>
      <vt:lpstr>MSS_A</vt:lpstr>
      <vt:lpstr>MRS(input)_A</vt:lpstr>
      <vt:lpstr>MRS(calc_process)_A</vt:lpstr>
      <vt:lpstr>MPS(input)_C&amp;D</vt:lpstr>
      <vt:lpstr>MPS(calc_process)_C&amp;D</vt:lpstr>
      <vt:lpstr>MSS_C&amp;D</vt:lpstr>
      <vt:lpstr>MRS(input)_C&amp;D</vt:lpstr>
      <vt:lpstr>MRS(calc_process)_C&amp;D</vt:lpstr>
      <vt:lpstr>'MPS(calc_process)_A'!Print_Area</vt:lpstr>
      <vt:lpstr>'MPS(calc_process)_C&amp;D'!Print_Area</vt:lpstr>
      <vt:lpstr>'MRS(calc_process)_A'!Print_Area</vt:lpstr>
      <vt:lpstr>'MRS(calc_process)_C&amp;D'!Print_Area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revision>1</cp:revision>
  <dcterms:created xsi:type="dcterms:W3CDTF">2018-07-11T04:01:21Z</dcterms:created>
  <dcterms:modified xsi:type="dcterms:W3CDTF">2018-07-11T04:09:11Z</dcterms:modified>
</cp:coreProperties>
</file>