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azabu\project\2018\P180330801_二国間クレジット制度の効率的な運用のための検討・実施事業\02_作業\02_各種申請\02_Project\08_ID\ID019(豊通、ガスコジェネ)\190319_reg_req\7_Upload\"/>
    </mc:Choice>
  </mc:AlternateContent>
  <xr:revisionPtr revIDLastSave="0" documentId="13_ncr:1_{08137468-9399-435B-868C-8E5653EDD7BC}" xr6:coauthVersionLast="36" xr6:coauthVersionMax="36" xr10:uidLastSave="{00000000-0000-0000-0000-000000000000}"/>
  <bookViews>
    <workbookView xWindow="0" yWindow="0" windowWidth="28800" windowHeight="10950" tabRatio="854" xr2:uid="{00000000-000D-0000-FFFF-FFFF00000000}"/>
  </bookViews>
  <sheets>
    <sheet name="MPS(input)" sheetId="30" r:id="rId1"/>
    <sheet name="MPS(input_separate)" sheetId="32" r:id="rId2"/>
    <sheet name="MPS(calc_process)" sheetId="31" r:id="rId3"/>
    <sheet name="MSS" sheetId="33" r:id="rId4"/>
    <sheet name="MRS(input)" sheetId="34" r:id="rId5"/>
    <sheet name="MRS(input_separate)" sheetId="35" r:id="rId6"/>
    <sheet name="MRS(calc_process)" sheetId="36" r:id="rId7"/>
  </sheets>
  <definedNames>
    <definedName name="_xlnm.Print_Area" localSheetId="2">'MPS(calc_process)'!$A$1:$J$17</definedName>
    <definedName name="_xlnm.Print_Area" localSheetId="0">'MPS(input)'!$A$1:$K$33</definedName>
    <definedName name="_xlnm.Print_Area" localSheetId="1">'MPS(input_separate)'!$A$1:$Q$63</definedName>
    <definedName name="_xlnm.Print_Area" localSheetId="6">'MRS(calc_process)'!$A$1:$J$17</definedName>
    <definedName name="_xlnm.Print_Area" localSheetId="4">'MRS(input)'!$A$1:$L$33</definedName>
    <definedName name="_xlnm.Print_Area" localSheetId="5">'MRS(input_separate)'!$A$1:$Q$63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61" i="35" l="1"/>
  <c r="G61" i="35"/>
  <c r="H60" i="35"/>
  <c r="G60" i="35"/>
  <c r="H59" i="35"/>
  <c r="G59" i="35"/>
  <c r="H58" i="35"/>
  <c r="G58" i="35"/>
  <c r="H57" i="35"/>
  <c r="G57" i="35"/>
  <c r="C61" i="35"/>
  <c r="I61" i="35" s="1"/>
  <c r="C60" i="35"/>
  <c r="C59" i="35"/>
  <c r="C58" i="35"/>
  <c r="I58" i="35"/>
  <c r="C57" i="35"/>
  <c r="P49" i="35"/>
  <c r="P48" i="35"/>
  <c r="P47" i="35"/>
  <c r="P46" i="35"/>
  <c r="P45" i="35"/>
  <c r="P44" i="35"/>
  <c r="P43" i="35"/>
  <c r="P42" i="35"/>
  <c r="P41" i="35"/>
  <c r="P40" i="35"/>
  <c r="P39" i="35"/>
  <c r="P38" i="35"/>
  <c r="P37" i="35"/>
  <c r="P36" i="35"/>
  <c r="P35" i="35"/>
  <c r="N47" i="35"/>
  <c r="N44" i="35"/>
  <c r="N41" i="35"/>
  <c r="N38" i="35"/>
  <c r="N35" i="35"/>
  <c r="C47" i="35"/>
  <c r="C44" i="35"/>
  <c r="C41" i="35"/>
  <c r="C38" i="35"/>
  <c r="C35" i="35"/>
  <c r="F49" i="35"/>
  <c r="E49" i="35"/>
  <c r="D49" i="35"/>
  <c r="F48" i="35"/>
  <c r="E48" i="35"/>
  <c r="D48" i="35"/>
  <c r="F47" i="35"/>
  <c r="E47" i="35"/>
  <c r="D47" i="35"/>
  <c r="F46" i="35"/>
  <c r="E46" i="35"/>
  <c r="D46" i="35"/>
  <c r="F45" i="35"/>
  <c r="E45" i="35"/>
  <c r="D45" i="35"/>
  <c r="F44" i="35"/>
  <c r="G44" i="35" s="1"/>
  <c r="E44" i="35"/>
  <c r="D44" i="35"/>
  <c r="F43" i="35"/>
  <c r="E43" i="35"/>
  <c r="G43" i="35" s="1"/>
  <c r="D43" i="35"/>
  <c r="F42" i="35"/>
  <c r="E42" i="35"/>
  <c r="D42" i="35"/>
  <c r="F41" i="35"/>
  <c r="E41" i="35"/>
  <c r="D41" i="35"/>
  <c r="F40" i="35"/>
  <c r="G40" i="35" s="1"/>
  <c r="E40" i="35"/>
  <c r="D40" i="35"/>
  <c r="F39" i="35"/>
  <c r="E39" i="35"/>
  <c r="D39" i="35"/>
  <c r="F38" i="35"/>
  <c r="E38" i="35"/>
  <c r="D38" i="35"/>
  <c r="F37" i="35"/>
  <c r="E37" i="35"/>
  <c r="D37" i="35"/>
  <c r="F36" i="35"/>
  <c r="E36" i="35"/>
  <c r="D36" i="35"/>
  <c r="F35" i="35"/>
  <c r="E35" i="35"/>
  <c r="D35" i="35"/>
  <c r="D26" i="35"/>
  <c r="C26" i="35"/>
  <c r="D25" i="35"/>
  <c r="C25" i="35"/>
  <c r="D24" i="35"/>
  <c r="C24" i="35"/>
  <c r="D23" i="35"/>
  <c r="C23" i="35"/>
  <c r="D22" i="35"/>
  <c r="C22" i="35"/>
  <c r="D14" i="35"/>
  <c r="C14" i="35"/>
  <c r="D13" i="35"/>
  <c r="C13" i="35"/>
  <c r="J13" i="35" s="1"/>
  <c r="D12" i="35"/>
  <c r="C12" i="35"/>
  <c r="D11" i="35"/>
  <c r="C11" i="35"/>
  <c r="J11" i="35" s="1"/>
  <c r="J12" i="35"/>
  <c r="D10" i="35"/>
  <c r="C10" i="35"/>
  <c r="H26" i="35"/>
  <c r="H25" i="35"/>
  <c r="H24" i="35"/>
  <c r="H23" i="35"/>
  <c r="H22" i="35"/>
  <c r="G14" i="35"/>
  <c r="G13" i="35"/>
  <c r="G12" i="35"/>
  <c r="G11" i="35"/>
  <c r="G10" i="35"/>
  <c r="F23" i="34"/>
  <c r="F22" i="34"/>
  <c r="F21" i="34"/>
  <c r="F20" i="34"/>
  <c r="F19" i="34"/>
  <c r="K23" i="34"/>
  <c r="K22" i="34"/>
  <c r="K21" i="34"/>
  <c r="K20" i="34"/>
  <c r="K19" i="34"/>
  <c r="K18" i="34"/>
  <c r="H23" i="34"/>
  <c r="H22" i="34"/>
  <c r="H21" i="34"/>
  <c r="H20" i="34"/>
  <c r="H19" i="34"/>
  <c r="H18" i="34"/>
  <c r="J2" i="36"/>
  <c r="J1" i="36"/>
  <c r="Q2" i="35"/>
  <c r="Q1" i="35"/>
  <c r="L2" i="34"/>
  <c r="L1" i="34"/>
  <c r="C11" i="36"/>
  <c r="I60" i="35"/>
  <c r="I59" i="35"/>
  <c r="G49" i="35"/>
  <c r="G48" i="35"/>
  <c r="Q47" i="35"/>
  <c r="G45" i="35"/>
  <c r="Q44" i="35"/>
  <c r="Q41" i="35"/>
  <c r="G41" i="35"/>
  <c r="G39" i="35"/>
  <c r="G37" i="35"/>
  <c r="M35" i="35"/>
  <c r="L35" i="35"/>
  <c r="J26" i="35"/>
  <c r="J24" i="35"/>
  <c r="G22" i="35"/>
  <c r="J14" i="35"/>
  <c r="C2" i="33"/>
  <c r="C1" i="33"/>
  <c r="J2" i="31"/>
  <c r="Q2" i="32"/>
  <c r="G38" i="35" l="1"/>
  <c r="G42" i="35"/>
  <c r="G46" i="35"/>
  <c r="H44" i="35" s="1"/>
  <c r="J23" i="35"/>
  <c r="J25" i="35"/>
  <c r="G47" i="35"/>
  <c r="G36" i="35"/>
  <c r="G35" i="35"/>
  <c r="I57" i="35"/>
  <c r="I62" i="35" s="1"/>
  <c r="H13" i="36" s="1"/>
  <c r="J22" i="35"/>
  <c r="J10" i="35"/>
  <c r="J15" i="35" s="1"/>
  <c r="H9" i="36" s="1"/>
  <c r="Q38" i="35"/>
  <c r="H47" i="35"/>
  <c r="H38" i="35"/>
  <c r="H41" i="35"/>
  <c r="J27" i="35" l="1"/>
  <c r="H10" i="36" s="1"/>
  <c r="H8" i="36" s="1"/>
  <c r="H6" i="36" s="1"/>
  <c r="C27" i="34" s="1"/>
  <c r="H35" i="35"/>
  <c r="Q35" i="35" s="1"/>
  <c r="Q50" i="35" s="1"/>
  <c r="I61" i="32" l="1"/>
  <c r="I60" i="32"/>
  <c r="I59" i="32"/>
  <c r="I58" i="32"/>
  <c r="I57" i="32"/>
  <c r="C11" i="31" l="1"/>
  <c r="Q1" i="32" l="1"/>
  <c r="G37" i="32" l="1"/>
  <c r="G38" i="32"/>
  <c r="G39" i="32"/>
  <c r="G40" i="32"/>
  <c r="G41" i="32"/>
  <c r="G42" i="32"/>
  <c r="G43" i="32"/>
  <c r="G44" i="32"/>
  <c r="G45" i="32"/>
  <c r="G46" i="32"/>
  <c r="G47" i="32"/>
  <c r="G48" i="32"/>
  <c r="G49" i="32"/>
  <c r="L35" i="32" l="1"/>
  <c r="G36" i="32" l="1"/>
  <c r="G35" i="32"/>
  <c r="Q38" i="32"/>
  <c r="Q41" i="32"/>
  <c r="Q44" i="32"/>
  <c r="Q47" i="32"/>
  <c r="M35" i="32"/>
  <c r="H47" i="32" l="1"/>
  <c r="H35" i="32"/>
  <c r="Q35" i="32" s="1"/>
  <c r="Q50" i="32" s="1"/>
  <c r="H44" i="32"/>
  <c r="H38" i="32"/>
  <c r="H41" i="32"/>
  <c r="E18" i="30" l="1"/>
  <c r="F18" i="34" s="1"/>
  <c r="G22" i="32"/>
  <c r="J23" i="32"/>
  <c r="J24" i="32"/>
  <c r="J25" i="32"/>
  <c r="J26" i="32"/>
  <c r="J22" i="32" l="1"/>
  <c r="J27" i="32" s="1"/>
  <c r="H10" i="31" s="1"/>
  <c r="J11" i="32"/>
  <c r="J12" i="32"/>
  <c r="J13" i="32"/>
  <c r="J14" i="32"/>
  <c r="J10" i="32"/>
  <c r="I62" i="32" l="1"/>
  <c r="H13" i="31" s="1"/>
  <c r="J15" i="32"/>
  <c r="H9" i="31" s="1"/>
  <c r="H8" i="31" s="1"/>
  <c r="J1" i="31"/>
  <c r="H6" i="31" l="1"/>
  <c r="B27" i="30" s="1"/>
</calcChain>
</file>

<file path=xl/sharedStrings.xml><?xml version="1.0" encoding="utf-8"?>
<sst xmlns="http://schemas.openxmlformats.org/spreadsheetml/2006/main" count="631" uniqueCount="245">
  <si>
    <t>Value</t>
    <phoneticPr fontId="2"/>
  </si>
  <si>
    <t>Units</t>
    <phoneticPr fontId="2"/>
  </si>
  <si>
    <t>1. Calculations for emission reductions</t>
    <phoneticPr fontId="2"/>
  </si>
  <si>
    <t>Fuel type</t>
    <phoneticPr fontId="2"/>
  </si>
  <si>
    <t>Parameter</t>
  </si>
  <si>
    <t>[Monitoring option]</t>
    <phoneticPr fontId="2"/>
  </si>
  <si>
    <t>(a)</t>
    <phoneticPr fontId="2"/>
  </si>
  <si>
    <t>(b)</t>
    <phoneticPr fontId="2"/>
  </si>
  <si>
    <t>(c)</t>
    <phoneticPr fontId="2"/>
  </si>
  <si>
    <t>(d)</t>
    <phoneticPr fontId="2"/>
  </si>
  <si>
    <t>(e)</t>
    <phoneticPr fontId="2"/>
  </si>
  <si>
    <t>(f)</t>
    <phoneticPr fontId="2"/>
  </si>
  <si>
    <t>Parameters</t>
    <phoneticPr fontId="2"/>
  </si>
  <si>
    <t>Description of data</t>
    <phoneticPr fontId="2"/>
  </si>
  <si>
    <t>Estimated Values</t>
    <phoneticPr fontId="2"/>
  </si>
  <si>
    <t>Units</t>
    <phoneticPr fontId="2"/>
  </si>
  <si>
    <t>Source of data</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</si>
  <si>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</si>
  <si>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</si>
  <si>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</si>
  <si>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</si>
  <si>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</si>
  <si>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</si>
  <si>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</si>
  <si>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Reference boiler efficiency</t>
    <phoneticPr fontId="2"/>
  </si>
  <si>
    <t>MWh/p</t>
    <phoneticPr fontId="2"/>
  </si>
  <si>
    <t>GJ/p</t>
    <phoneticPr fontId="2"/>
  </si>
  <si>
    <t>Option C</t>
  </si>
  <si>
    <t>Monitored data</t>
  </si>
  <si>
    <t>i</t>
    <phoneticPr fontId="10"/>
  </si>
  <si>
    <t>j</t>
    <phoneticPr fontId="10"/>
  </si>
  <si>
    <t>Identification parameters</t>
    <phoneticPr fontId="10"/>
  </si>
  <si>
    <t>-</t>
    <phoneticPr fontId="10"/>
  </si>
  <si>
    <t>-</t>
    <phoneticPr fontId="10"/>
  </si>
  <si>
    <t>Estimated Values</t>
  </si>
  <si>
    <t>%</t>
    <phoneticPr fontId="2"/>
  </si>
  <si>
    <t>Project emissions</t>
    <phoneticPr fontId="10"/>
  </si>
  <si>
    <t>Identification number for the CGS</t>
    <phoneticPr fontId="10"/>
  </si>
  <si>
    <t>Identification number for the CGS</t>
    <phoneticPr fontId="10"/>
  </si>
  <si>
    <t>Total</t>
    <phoneticPr fontId="10"/>
  </si>
  <si>
    <t>-</t>
    <phoneticPr fontId="10"/>
  </si>
  <si>
    <t>-</t>
    <phoneticPr fontId="10"/>
  </si>
  <si>
    <t>-</t>
    <phoneticPr fontId="10"/>
  </si>
  <si>
    <t>-</t>
    <phoneticPr fontId="2"/>
  </si>
  <si>
    <t>-</t>
    <phoneticPr fontId="2"/>
  </si>
  <si>
    <t>%</t>
    <phoneticPr fontId="2"/>
  </si>
  <si>
    <t>2. Calculations for reference emissions</t>
    <phoneticPr fontId="2"/>
  </si>
  <si>
    <t>3. Calculations of the project emissions</t>
    <phoneticPr fontId="2"/>
  </si>
  <si>
    <t>Project emissions during the period p</t>
    <phoneticPr fontId="2"/>
  </si>
  <si>
    <t>Reference boiler efficiency</t>
    <phoneticPr fontId="2"/>
  </si>
  <si>
    <t>Reference boiler efficiency</t>
    <phoneticPr fontId="2"/>
  </si>
  <si>
    <t>[List of Default Values]</t>
  </si>
  <si>
    <t xml:space="preserve"> %</t>
    <phoneticPr fontId="2"/>
  </si>
  <si>
    <t>[Grid electricity]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CDM approved small scale methodology AMS-I.A.</t>
    <phoneticPr fontId="2"/>
  </si>
  <si>
    <t>Monthly</t>
    <phoneticPr fontId="2"/>
  </si>
  <si>
    <t>Monitored data</t>
    <phoneticPr fontId="2"/>
  </si>
  <si>
    <t>Monitored data
or Invoice</t>
    <phoneticPr fontId="2"/>
  </si>
  <si>
    <t>Option C
or Option B</t>
    <phoneticPr fontId="2"/>
  </si>
  <si>
    <t>-</t>
    <phoneticPr fontId="10"/>
  </si>
  <si>
    <t>Table 7: Project emissions</t>
    <phoneticPr fontId="10"/>
  </si>
  <si>
    <t>k</t>
    <phoneticPr fontId="10"/>
  </si>
  <si>
    <t>Maximum capacity</t>
    <phoneticPr fontId="10"/>
  </si>
  <si>
    <t>GJ/p</t>
    <phoneticPr fontId="10"/>
  </si>
  <si>
    <t>-</t>
    <phoneticPr fontId="2"/>
  </si>
  <si>
    <t>kg/h
or
kW</t>
    <phoneticPr fontId="2"/>
  </si>
  <si>
    <t>Catalogs, specifications prepared for the quotation or factory acceptance test data by manufacturer.</t>
    <phoneticPr fontId="2"/>
  </si>
  <si>
    <t>Heat generative capacity of the existing steam boiler k  or hot water boiler k</t>
    <phoneticPr fontId="10"/>
  </si>
  <si>
    <t>kg/h or kW</t>
    <phoneticPr fontId="10"/>
  </si>
  <si>
    <t>Boiler type</t>
    <phoneticPr fontId="10"/>
  </si>
  <si>
    <t>-</t>
    <phoneticPr fontId="10"/>
  </si>
  <si>
    <t>≧</t>
    <phoneticPr fontId="10"/>
  </si>
  <si>
    <t>Value derived from the result of survey. The default value, 89.0 [%], should be revised if necessary.</t>
    <phoneticPr fontId="2"/>
  </si>
  <si>
    <t>na</t>
    <phoneticPr fontId="2"/>
  </si>
  <si>
    <t>Option C</t>
    <phoneticPr fontId="2"/>
  </si>
  <si>
    <t>Monitored data</t>
    <phoneticPr fontId="2"/>
  </si>
  <si>
    <t>-</t>
    <phoneticPr fontId="10"/>
  </si>
  <si>
    <t>In the order of preference:
a) value provided by fuel supplier;
b) value measured by the project participants;
c) regional or national default value; or
d) IPCC default value provided in table 1.2 of Ch.1 Vol.2 of 2006 IPCC Guidelines on National GHG Inventories. Upper value is applied.</t>
    <phoneticPr fontId="2"/>
  </si>
  <si>
    <t>In the order of preference:
a) value provided by fuel supplier;
b) value measured by the project participants;
c) regional or national default value; or
d) IPCC default value provided in table 1.4 of Ch.1 Vol.2 of 2006 IPCC Guidelines on National GHG Inventories. Lower value is applied.</t>
    <phoneticPr fontId="2"/>
  </si>
  <si>
    <t>In the order of preference:
a) value provided by fuel supplier;
b) value measured by the project participants;
c) regional or national default value; or
d) IPCC default value provided in table 1.4 of Ch.1 Vol.2 of 2006 IPCC Guidelines on National GHG Inventories. Higher value is applied.</t>
    <phoneticPr fontId="2"/>
  </si>
  <si>
    <t>day</t>
    <phoneticPr fontId="10"/>
  </si>
  <si>
    <t>day</t>
    <phoneticPr fontId="2"/>
  </si>
  <si>
    <t>Reference emissions for electricity consumption</t>
    <phoneticPr fontId="10"/>
  </si>
  <si>
    <t>Reference emissions for heat consumption</t>
    <phoneticPr fontId="10"/>
  </si>
  <si>
    <t>Reference emissions for electricity consumption</t>
    <phoneticPr fontId="2"/>
  </si>
  <si>
    <t>Reference emissions for heat consumption</t>
    <phoneticPr fontId="2"/>
  </si>
  <si>
    <t>Table 4: Reference emissions for electricity consumption</t>
    <phoneticPr fontId="10"/>
  </si>
  <si>
    <t>Table 5: Reference emissions for heat consumption (Option 1)</t>
    <phoneticPr fontId="10"/>
  </si>
  <si>
    <t>Table 6: Reference emissions for heat consumption (Option 2)</t>
    <phoneticPr fontId="10"/>
  </si>
  <si>
    <t>HGSi,j,p</t>
    <phoneticPr fontId="2"/>
  </si>
  <si>
    <t>-</t>
    <phoneticPr fontId="2"/>
  </si>
  <si>
    <t xml:space="preserve">Use of Option 2: </t>
    <phoneticPr fontId="10"/>
  </si>
  <si>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</si>
  <si>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</si>
  <si>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</si>
  <si>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</si>
  <si>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</si>
  <si>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</si>
  <si>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</si>
  <si>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</si>
  <si>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</si>
  <si>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</si>
  <si>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</si>
  <si>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</si>
  <si>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</si>
  <si>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</si>
  <si>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</si>
  <si>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</si>
  <si>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</si>
  <si>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</si>
  <si>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</si>
  <si>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</si>
  <si>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No</t>
  </si>
  <si>
    <t>Monitoring Spreadsheet: JCM_ID_AM016_ver01.0</t>
    <phoneticPr fontId="2"/>
  </si>
  <si>
    <r>
      <t xml:space="preserve">Table 1: Parameters to be monitored </t>
    </r>
    <r>
      <rPr>
        <b/>
        <i/>
        <sz val="11"/>
        <color indexed="8"/>
        <rFont val="Arial"/>
        <family val="2"/>
      </rPr>
      <t>ex post</t>
    </r>
    <phoneticPr fontId="2"/>
  </si>
  <si>
    <r>
      <t>EG</t>
    </r>
    <r>
      <rPr>
        <vertAlign val="subscript"/>
        <sz val="11"/>
        <rFont val="Arial"/>
        <family val="2"/>
      </rPr>
      <t>i,j,p</t>
    </r>
    <phoneticPr fontId="2"/>
  </si>
  <si>
    <r>
      <t xml:space="preserve">Amount of electricity consumption by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during the period </t>
    </r>
    <r>
      <rPr>
        <i/>
        <sz val="11"/>
        <rFont val="Arial"/>
        <family val="2"/>
      </rPr>
      <t>p</t>
    </r>
    <phoneticPr fontId="2"/>
  </si>
  <si>
    <r>
      <t>HG</t>
    </r>
    <r>
      <rPr>
        <vertAlign val="subscript"/>
        <sz val="11"/>
        <rFont val="Arial"/>
        <family val="2"/>
      </rPr>
      <t>i,j,p</t>
    </r>
    <phoneticPr fontId="2"/>
  </si>
  <si>
    <r>
      <t xml:space="preserve">Amount of heat consumption by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during the period </t>
    </r>
    <r>
      <rPr>
        <i/>
        <sz val="11"/>
        <rFont val="Arial"/>
        <family val="2"/>
      </rPr>
      <t xml:space="preserve">p 
</t>
    </r>
    <r>
      <rPr>
        <sz val="11"/>
        <rFont val="Arial"/>
        <family val="2"/>
      </rPr>
      <t>(Option 1)</t>
    </r>
    <phoneticPr fontId="2"/>
  </si>
  <si>
    <r>
      <t xml:space="preserve">Amount of heat supply to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during the period </t>
    </r>
    <r>
      <rPr>
        <i/>
        <sz val="11"/>
        <rFont val="Arial"/>
        <family val="2"/>
      </rPr>
      <t xml:space="preserve">p 
</t>
    </r>
    <r>
      <rPr>
        <sz val="11"/>
        <rFont val="Arial"/>
        <family val="2"/>
      </rPr>
      <t>(Option 2)</t>
    </r>
    <phoneticPr fontId="2"/>
  </si>
  <si>
    <r>
      <t>Measuring instrument(s) is installed at the point(s) where the amount of heat supply to the facility</t>
    </r>
    <r>
      <rPr>
        <i/>
        <sz val="11"/>
        <rFont val="Arial"/>
        <family val="2"/>
      </rPr>
      <t xml:space="preserve"> j</t>
    </r>
    <r>
      <rPr>
        <sz val="11"/>
        <rFont val="Arial"/>
        <family val="2"/>
      </rPr>
      <t xml:space="preserve"> which is generated by the CGS </t>
    </r>
    <r>
      <rPr>
        <i/>
        <sz val="11"/>
        <rFont val="Arial"/>
        <family val="2"/>
      </rPr>
      <t xml:space="preserve">i </t>
    </r>
    <r>
      <rPr>
        <sz val="11"/>
        <rFont val="Arial"/>
        <family val="2"/>
      </rPr>
      <t xml:space="preserve">can be measured. The amount of heat supply is determined by the approaches, as described for </t>
    </r>
    <r>
      <rPr>
        <i/>
        <sz val="11"/>
        <rFont val="Arial"/>
        <family val="2"/>
      </rPr>
      <t>HG</t>
    </r>
    <r>
      <rPr>
        <i/>
        <vertAlign val="subscript"/>
        <sz val="11"/>
        <rFont val="Arial"/>
        <family val="2"/>
      </rPr>
      <t>i,j,p</t>
    </r>
    <r>
      <rPr>
        <sz val="11"/>
        <rFont val="Arial"/>
        <family val="2"/>
      </rPr>
      <t xml:space="preserve"> above.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r>
    <phoneticPr fontId="2"/>
  </si>
  <si>
    <r>
      <t>FC</t>
    </r>
    <r>
      <rPr>
        <vertAlign val="subscript"/>
        <sz val="11"/>
        <rFont val="Arial"/>
        <family val="2"/>
      </rPr>
      <t>i,p</t>
    </r>
    <phoneticPr fontId="2"/>
  </si>
  <si>
    <r>
      <t xml:space="preserve">Amount of gas fuel consumption by the CGS </t>
    </r>
    <r>
      <rPr>
        <i/>
        <sz val="11"/>
        <rFont val="Arial"/>
        <family val="2"/>
      </rPr>
      <t>i</t>
    </r>
    <r>
      <rPr>
        <sz val="11"/>
        <rFont val="Arial"/>
        <family val="2"/>
      </rPr>
      <t xml:space="preserve"> during the period </t>
    </r>
    <r>
      <rPr>
        <i/>
        <sz val="11"/>
        <rFont val="Arial"/>
        <family val="2"/>
      </rPr>
      <t>p</t>
    </r>
    <phoneticPr fontId="2"/>
  </si>
  <si>
    <r>
      <t>Nm</t>
    </r>
    <r>
      <rPr>
        <vertAlign val="superscript"/>
        <sz val="11"/>
        <rFont val="Arial"/>
        <family val="2"/>
      </rPr>
      <t>3</t>
    </r>
    <r>
      <rPr>
        <sz val="11"/>
        <rFont val="Arial"/>
        <family val="2"/>
      </rPr>
      <t>/p</t>
    </r>
    <phoneticPr fontId="2"/>
  </si>
  <si>
    <r>
      <t>DYS</t>
    </r>
    <r>
      <rPr>
        <vertAlign val="subscript"/>
        <sz val="11"/>
        <rFont val="Arial"/>
        <family val="2"/>
      </rPr>
      <t>p</t>
    </r>
    <phoneticPr fontId="2"/>
  </si>
  <si>
    <r>
      <t xml:space="preserve">Number of days during the period </t>
    </r>
    <r>
      <rPr>
        <i/>
        <sz val="11"/>
        <rFont val="Arial"/>
        <family val="2"/>
      </rPr>
      <t>p</t>
    </r>
    <r>
      <rPr>
        <sz val="11"/>
        <rFont val="Arial"/>
        <family val="2"/>
      </rPr>
      <t xml:space="preserve"> (Option 2)</t>
    </r>
    <phoneticPr fontId="2"/>
  </si>
  <si>
    <r>
      <t xml:space="preserve">Counting the number of days of a given monitoring period </t>
    </r>
    <r>
      <rPr>
        <i/>
        <sz val="11"/>
        <rFont val="Arial"/>
        <family val="2"/>
      </rPr>
      <t>p</t>
    </r>
    <phoneticPr fontId="2"/>
  </si>
  <si>
    <r>
      <t xml:space="preserve">Once at the end of a given monitoring period </t>
    </r>
    <r>
      <rPr>
        <i/>
        <sz val="11"/>
        <rFont val="Arial"/>
        <family val="2"/>
      </rPr>
      <t>p</t>
    </r>
    <phoneticPr fontId="2"/>
  </si>
  <si>
    <r>
      <t xml:space="preserve">Values are input, if Option 2 for </t>
    </r>
    <r>
      <rPr>
        <i/>
        <sz val="11"/>
        <rFont val="Arial"/>
        <family val="2"/>
      </rPr>
      <t>HG</t>
    </r>
    <r>
      <rPr>
        <i/>
        <vertAlign val="subscript"/>
        <sz val="11"/>
        <rFont val="Arial"/>
        <family val="2"/>
      </rPr>
      <t>i,j,p</t>
    </r>
    <r>
      <rPr>
        <sz val="11"/>
        <rFont val="Arial"/>
        <family val="2"/>
      </rPr>
      <t xml:space="preserve"> is selected.</t>
    </r>
    <phoneticPr fontId="2"/>
  </si>
  <si>
    <r>
      <t xml:space="preserve">Table 2: Project-specific parameters to be fixed </t>
    </r>
    <r>
      <rPr>
        <b/>
        <i/>
        <sz val="11"/>
        <color indexed="8"/>
        <rFont val="Arial"/>
        <family val="2"/>
      </rPr>
      <t>ex ante</t>
    </r>
    <phoneticPr fontId="2"/>
  </si>
  <si>
    <r>
      <t>η</t>
    </r>
    <r>
      <rPr>
        <vertAlign val="subscript"/>
        <sz val="11"/>
        <rFont val="Arial"/>
        <family val="2"/>
      </rPr>
      <t>RE</t>
    </r>
    <phoneticPr fontId="2"/>
  </si>
  <si>
    <r>
      <t>NCV</t>
    </r>
    <r>
      <rPr>
        <vertAlign val="subscript"/>
        <sz val="11"/>
        <rFont val="Arial"/>
        <family val="2"/>
      </rPr>
      <t>i</t>
    </r>
    <phoneticPr fontId="2"/>
  </si>
  <si>
    <r>
      <t xml:space="preserve">Net calorific value of gas fuel consumed by the CGS </t>
    </r>
    <r>
      <rPr>
        <i/>
        <sz val="11"/>
        <rFont val="Arial"/>
        <family val="2"/>
      </rPr>
      <t>i</t>
    </r>
    <phoneticPr fontId="2"/>
  </si>
  <si>
    <r>
      <t>MJ/Nm</t>
    </r>
    <r>
      <rPr>
        <vertAlign val="superscript"/>
        <sz val="11"/>
        <color theme="1"/>
        <rFont val="Arial"/>
        <family val="2"/>
      </rPr>
      <t>3</t>
    </r>
    <phoneticPr fontId="10"/>
  </si>
  <si>
    <r>
      <t>EF</t>
    </r>
    <r>
      <rPr>
        <vertAlign val="subscript"/>
        <sz val="11"/>
        <rFont val="Arial"/>
        <family val="2"/>
      </rPr>
      <t>elec,RE,j</t>
    </r>
    <phoneticPr fontId="2"/>
  </si>
  <si>
    <r>
      <t>CO</t>
    </r>
    <r>
      <rPr>
        <vertAlign val="subscript"/>
        <sz val="11"/>
        <rFont val="Arial"/>
        <family val="2"/>
      </rPr>
      <t>2</t>
    </r>
    <r>
      <rPr>
        <sz val="11"/>
        <rFont val="Arial"/>
        <family val="2"/>
      </rPr>
      <t xml:space="preserve"> emission factor for consumed electricity in the facility</t>
    </r>
    <r>
      <rPr>
        <i/>
        <sz val="11"/>
        <rFont val="Arial"/>
        <family val="2"/>
      </rPr>
      <t xml:space="preserve"> j</t>
    </r>
    <phoneticPr fontId="2"/>
  </si>
  <si>
    <r>
      <t>tCO</t>
    </r>
    <r>
      <rPr>
        <vertAlign val="subscript"/>
        <sz val="11"/>
        <color theme="1"/>
        <rFont val="Arial"/>
        <family val="2"/>
      </rPr>
      <t>2</t>
    </r>
    <r>
      <rPr>
        <sz val="11"/>
        <color theme="1"/>
        <rFont val="Arial"/>
        <family val="2"/>
      </rPr>
      <t>/MWh</t>
    </r>
    <phoneticPr fontId="10"/>
  </si>
  <si>
    <r>
      <t>EF</t>
    </r>
    <r>
      <rPr>
        <vertAlign val="subscript"/>
        <sz val="11"/>
        <rFont val="Arial"/>
        <family val="2"/>
      </rPr>
      <t>fuel,RE,j</t>
    </r>
    <phoneticPr fontId="2"/>
  </si>
  <si>
    <r>
      <t>CO</t>
    </r>
    <r>
      <rPr>
        <vertAlign val="subscript"/>
        <sz val="11"/>
        <rFont val="Arial"/>
        <family val="2"/>
      </rPr>
      <t>2</t>
    </r>
    <r>
      <rPr>
        <sz val="11"/>
        <rFont val="Arial"/>
        <family val="2"/>
      </rPr>
      <t xml:space="preserve"> emission factor for fossil fuel consumed by the reference boiler in the facility </t>
    </r>
    <r>
      <rPr>
        <i/>
        <sz val="11"/>
        <rFont val="Arial"/>
        <family val="2"/>
      </rPr>
      <t xml:space="preserve">j
</t>
    </r>
    <r>
      <rPr>
        <sz val="11"/>
        <rFont val="Arial"/>
        <family val="2"/>
      </rPr>
      <t>(CO</t>
    </r>
    <r>
      <rPr>
        <vertAlign val="subscript"/>
        <sz val="11"/>
        <rFont val="Arial"/>
        <family val="2"/>
      </rPr>
      <t>2</t>
    </r>
    <r>
      <rPr>
        <sz val="11"/>
        <rFont val="Arial"/>
        <family val="2"/>
      </rPr>
      <t xml:space="preserve"> emission factor of natural gas is applied.)</t>
    </r>
    <phoneticPr fontId="2"/>
  </si>
  <si>
    <r>
      <t>tCO</t>
    </r>
    <r>
      <rPr>
        <vertAlign val="subscript"/>
        <sz val="11"/>
        <color theme="1"/>
        <rFont val="Arial"/>
        <family val="2"/>
      </rPr>
      <t>2</t>
    </r>
    <r>
      <rPr>
        <sz val="11"/>
        <color theme="1"/>
        <rFont val="Arial"/>
        <family val="2"/>
      </rPr>
      <t>/GJ</t>
    </r>
    <phoneticPr fontId="10"/>
  </si>
  <si>
    <r>
      <t>EF</t>
    </r>
    <r>
      <rPr>
        <vertAlign val="subscript"/>
        <sz val="11"/>
        <rFont val="Arial"/>
        <family val="2"/>
      </rPr>
      <t>fuel,PJ,i</t>
    </r>
    <phoneticPr fontId="2"/>
  </si>
  <si>
    <r>
      <t>CO</t>
    </r>
    <r>
      <rPr>
        <vertAlign val="subscript"/>
        <sz val="11"/>
        <rFont val="Arial"/>
        <family val="2"/>
      </rPr>
      <t>2</t>
    </r>
    <r>
      <rPr>
        <sz val="11"/>
        <rFont val="Arial"/>
        <family val="2"/>
      </rPr>
      <t xml:space="preserve"> emission factor for gas fuel consumed by the CGS </t>
    </r>
    <r>
      <rPr>
        <i/>
        <sz val="11"/>
        <rFont val="Arial"/>
        <family val="2"/>
      </rPr>
      <t>i</t>
    </r>
    <phoneticPr fontId="2"/>
  </si>
  <si>
    <r>
      <t>HGC</t>
    </r>
    <r>
      <rPr>
        <vertAlign val="subscript"/>
        <sz val="11"/>
        <rFont val="Arial"/>
        <family val="2"/>
      </rPr>
      <t>k</t>
    </r>
    <phoneticPr fontId="2"/>
  </si>
  <si>
    <r>
      <t xml:space="preserve">Heat generative capacity of the existing steam boiler </t>
    </r>
    <r>
      <rPr>
        <i/>
        <sz val="11"/>
        <rFont val="Arial"/>
        <family val="2"/>
      </rPr>
      <t>k</t>
    </r>
    <r>
      <rPr>
        <sz val="11"/>
        <rFont val="Arial"/>
        <family val="2"/>
      </rPr>
      <t xml:space="preserve"> or hot water boiler </t>
    </r>
    <r>
      <rPr>
        <i/>
        <sz val="11"/>
        <rFont val="Arial"/>
        <family val="2"/>
      </rPr>
      <t xml:space="preserve">k
</t>
    </r>
    <r>
      <rPr>
        <sz val="11"/>
        <rFont val="Arial"/>
        <family val="2"/>
      </rPr>
      <t>(Equivalent evaporation is used for steam boilers, and rated thermal output for hot water boilers.)</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</si>
  <si>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</si>
  <si>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</si>
  <si>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</si>
  <si>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t>Values are input on "MPS(input_separate)" sheet.</t>
  </si>
  <si>
    <t>Values are input on "MPS(input_separate)" sheet, if Option 2 for HGi,j,p is selected.</t>
  </si>
  <si>
    <t>Select the use of Option 2 in C30 of "MPS(input_separate)" sheet. 
If yes, values are input on "MPS(input_separate)" sheet.</t>
    <phoneticPr fontId="2"/>
  </si>
  <si>
    <t>N/A</t>
  </si>
  <si>
    <t>N/A</t>
    <phoneticPr fontId="2"/>
  </si>
  <si>
    <r>
      <t xml:space="preserve">Parameters to be monitored </t>
    </r>
    <r>
      <rPr>
        <b/>
        <i/>
        <sz val="11"/>
        <color theme="0"/>
        <rFont val="Arial"/>
        <family val="2"/>
      </rPr>
      <t>ex post</t>
    </r>
    <phoneticPr fontId="10"/>
  </si>
  <si>
    <r>
      <t xml:space="preserve">Project-specific parameters to be fixed </t>
    </r>
    <r>
      <rPr>
        <b/>
        <i/>
        <sz val="11"/>
        <color theme="0"/>
        <rFont val="Arial"/>
        <family val="2"/>
      </rPr>
      <t>ex ante</t>
    </r>
    <phoneticPr fontId="10"/>
  </si>
  <si>
    <r>
      <t>EG</t>
    </r>
    <r>
      <rPr>
        <vertAlign val="subscript"/>
        <sz val="11"/>
        <rFont val="Arial"/>
        <family val="2"/>
      </rPr>
      <t>i,j,p</t>
    </r>
    <phoneticPr fontId="2"/>
  </si>
  <si>
    <r>
      <t>EF</t>
    </r>
    <r>
      <rPr>
        <vertAlign val="subscript"/>
        <sz val="11"/>
        <rFont val="Arial"/>
        <family val="2"/>
      </rPr>
      <t>elec,RE,j</t>
    </r>
    <phoneticPr fontId="2"/>
  </si>
  <si>
    <r>
      <t>RE</t>
    </r>
    <r>
      <rPr>
        <vertAlign val="subscript"/>
        <sz val="11"/>
        <color theme="1"/>
        <rFont val="Arial"/>
        <family val="2"/>
      </rPr>
      <t>elec,i,j,p</t>
    </r>
    <phoneticPr fontId="10"/>
  </si>
  <si>
    <r>
      <t xml:space="preserve">Identification number for the facility to which electricity and heat generated by the CGS </t>
    </r>
    <r>
      <rPr>
        <i/>
        <sz val="11"/>
        <color theme="1"/>
        <rFont val="Arial"/>
        <family val="2"/>
      </rPr>
      <t>i</t>
    </r>
    <r>
      <rPr>
        <sz val="11"/>
        <color theme="1"/>
        <rFont val="Arial"/>
        <family val="2"/>
      </rPr>
      <t xml:space="preserve"> is supplied</t>
    </r>
    <phoneticPr fontId="10"/>
  </si>
  <si>
    <r>
      <t xml:space="preserve">Amount of electricity consumption by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during the period </t>
    </r>
    <r>
      <rPr>
        <i/>
        <sz val="11"/>
        <rFont val="Arial"/>
        <family val="2"/>
      </rPr>
      <t>p</t>
    </r>
    <phoneticPr fontId="10"/>
  </si>
  <si>
    <r>
      <t>CO</t>
    </r>
    <r>
      <rPr>
        <vertAlign val="subscript"/>
        <sz val="11"/>
        <rFont val="Arial"/>
        <family val="2"/>
      </rPr>
      <t>2</t>
    </r>
    <r>
      <rPr>
        <sz val="11"/>
        <rFont val="Arial"/>
        <family val="2"/>
      </rPr>
      <t xml:space="preserve"> emission factor for consumed electricity in the facility </t>
    </r>
    <r>
      <rPr>
        <i/>
        <sz val="11"/>
        <rFont val="Arial"/>
        <family val="2"/>
      </rPr>
      <t>j</t>
    </r>
    <phoneticPr fontId="2"/>
  </si>
  <si>
    <r>
      <t xml:space="preserve">Reference emissions for electricity consumption by the facility </t>
    </r>
    <r>
      <rPr>
        <i/>
        <sz val="11"/>
        <rFont val="Arial"/>
        <family val="2"/>
      </rPr>
      <t xml:space="preserve">j </t>
    </r>
    <r>
      <rPr>
        <sz val="11"/>
        <rFont val="Arial"/>
        <family val="2"/>
      </rPr>
      <t xml:space="preserve">which is generated by the CGS </t>
    </r>
    <r>
      <rPr>
        <i/>
        <sz val="11"/>
        <rFont val="Arial"/>
        <family val="2"/>
      </rPr>
      <t>i</t>
    </r>
    <r>
      <rPr>
        <sz val="11"/>
        <rFont val="Arial"/>
        <family val="2"/>
      </rPr>
      <t xml:space="preserve"> during the period </t>
    </r>
    <r>
      <rPr>
        <i/>
        <sz val="11"/>
        <rFont val="Arial"/>
        <family val="2"/>
      </rPr>
      <t>p</t>
    </r>
    <phoneticPr fontId="10"/>
  </si>
  <si>
    <r>
      <t>tCO</t>
    </r>
    <r>
      <rPr>
        <vertAlign val="subscript"/>
        <sz val="11"/>
        <color theme="1"/>
        <rFont val="Arial"/>
        <family val="2"/>
      </rPr>
      <t>2</t>
    </r>
    <r>
      <rPr>
        <sz val="11"/>
        <color theme="1"/>
        <rFont val="Arial"/>
        <family val="2"/>
      </rPr>
      <t>/MWh</t>
    </r>
    <phoneticPr fontId="10"/>
  </si>
  <si>
    <r>
      <t>tCO</t>
    </r>
    <r>
      <rPr>
        <vertAlign val="subscript"/>
        <sz val="11"/>
        <color theme="1"/>
        <rFont val="Arial"/>
        <family val="2"/>
      </rPr>
      <t>2</t>
    </r>
    <r>
      <rPr>
        <sz val="11"/>
        <color theme="1"/>
        <rFont val="Arial"/>
        <family val="2"/>
      </rPr>
      <t>/p</t>
    </r>
    <phoneticPr fontId="10"/>
  </si>
  <si>
    <r>
      <t xml:space="preserve">Parameters to be monitored </t>
    </r>
    <r>
      <rPr>
        <b/>
        <i/>
        <sz val="11"/>
        <color theme="0"/>
        <rFont val="Arial"/>
        <family val="2"/>
      </rPr>
      <t>ex post</t>
    </r>
    <phoneticPr fontId="10"/>
  </si>
  <si>
    <r>
      <t xml:space="preserve">Project-specific parameters to be fixed </t>
    </r>
    <r>
      <rPr>
        <b/>
        <i/>
        <sz val="11"/>
        <color theme="0"/>
        <rFont val="Arial"/>
        <family val="2"/>
      </rPr>
      <t>ex ante</t>
    </r>
    <phoneticPr fontId="10"/>
  </si>
  <si>
    <r>
      <t>HG</t>
    </r>
    <r>
      <rPr>
        <vertAlign val="subscript"/>
        <sz val="11"/>
        <rFont val="Arial"/>
        <family val="2"/>
      </rPr>
      <t>i,j,p</t>
    </r>
    <phoneticPr fontId="2"/>
  </si>
  <si>
    <r>
      <t>η</t>
    </r>
    <r>
      <rPr>
        <vertAlign val="subscript"/>
        <sz val="11"/>
        <rFont val="Arial"/>
        <family val="2"/>
      </rPr>
      <t>RE</t>
    </r>
    <phoneticPr fontId="2"/>
  </si>
  <si>
    <r>
      <t>EF</t>
    </r>
    <r>
      <rPr>
        <vertAlign val="subscript"/>
        <sz val="11"/>
        <rFont val="Arial"/>
        <family val="2"/>
      </rPr>
      <t>fuel,RE,j</t>
    </r>
    <phoneticPr fontId="2"/>
  </si>
  <si>
    <r>
      <t>RE</t>
    </r>
    <r>
      <rPr>
        <vertAlign val="subscript"/>
        <sz val="11"/>
        <color theme="1"/>
        <rFont val="Arial"/>
        <family val="2"/>
      </rPr>
      <t>heat,i,j,p</t>
    </r>
    <phoneticPr fontId="10"/>
  </si>
  <si>
    <r>
      <t xml:space="preserve">Amount of heat consumption by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during the period </t>
    </r>
    <r>
      <rPr>
        <i/>
        <sz val="11"/>
        <rFont val="Arial"/>
        <family val="2"/>
      </rPr>
      <t>p</t>
    </r>
    <phoneticPr fontId="10"/>
  </si>
  <si>
    <r>
      <t>CO</t>
    </r>
    <r>
      <rPr>
        <vertAlign val="subscript"/>
        <sz val="11"/>
        <rFont val="Arial"/>
        <family val="2"/>
      </rPr>
      <t>2</t>
    </r>
    <r>
      <rPr>
        <sz val="11"/>
        <rFont val="Arial"/>
        <family val="2"/>
      </rPr>
      <t xml:space="preserve"> emission factor for fossil fuel consumed by the reference boiler in the facility </t>
    </r>
    <r>
      <rPr>
        <i/>
        <sz val="11"/>
        <rFont val="Arial"/>
        <family val="2"/>
      </rPr>
      <t xml:space="preserve">j
</t>
    </r>
    <r>
      <rPr>
        <sz val="11"/>
        <rFont val="Arial"/>
        <family val="2"/>
      </rPr>
      <t>(CO</t>
    </r>
    <r>
      <rPr>
        <vertAlign val="subscript"/>
        <sz val="11"/>
        <rFont val="Arial"/>
        <family val="2"/>
      </rPr>
      <t>2</t>
    </r>
    <r>
      <rPr>
        <sz val="11"/>
        <rFont val="Arial"/>
        <family val="2"/>
      </rPr>
      <t xml:space="preserve"> emission factor of natural gas is applied.)</t>
    </r>
    <phoneticPr fontId="2"/>
  </si>
  <si>
    <r>
      <t>Reference emissions for heat consumption by the facility</t>
    </r>
    <r>
      <rPr>
        <i/>
        <sz val="11"/>
        <rFont val="Arial"/>
        <family val="2"/>
      </rPr>
      <t xml:space="preserve"> j </t>
    </r>
    <r>
      <rPr>
        <sz val="11"/>
        <rFont val="Arial"/>
        <family val="2"/>
      </rPr>
      <t xml:space="preserve">which is generated by the CGS </t>
    </r>
    <r>
      <rPr>
        <i/>
        <sz val="11"/>
        <rFont val="Arial"/>
        <family val="2"/>
      </rPr>
      <t>i</t>
    </r>
    <r>
      <rPr>
        <sz val="11"/>
        <rFont val="Arial"/>
        <family val="2"/>
      </rPr>
      <t xml:space="preserve"> during the period </t>
    </r>
    <r>
      <rPr>
        <i/>
        <sz val="11"/>
        <rFont val="Arial"/>
        <family val="2"/>
      </rPr>
      <t>p</t>
    </r>
    <phoneticPr fontId="10"/>
  </si>
  <si>
    <r>
      <t>tCO</t>
    </r>
    <r>
      <rPr>
        <vertAlign val="subscript"/>
        <sz val="11"/>
        <color theme="1"/>
        <rFont val="Arial"/>
        <family val="2"/>
      </rPr>
      <t>2</t>
    </r>
    <r>
      <rPr>
        <sz val="11"/>
        <color theme="1"/>
        <rFont val="Arial"/>
        <family val="2"/>
      </rPr>
      <t>/GJ</t>
    </r>
    <phoneticPr fontId="10"/>
  </si>
  <si>
    <r>
      <t>HG</t>
    </r>
    <r>
      <rPr>
        <vertAlign val="subscript"/>
        <sz val="11"/>
        <color theme="1"/>
        <rFont val="Arial"/>
        <family val="2"/>
      </rPr>
      <t>k,j,p</t>
    </r>
    <r>
      <rPr>
        <sz val="11"/>
        <color theme="1"/>
        <rFont val="Arial"/>
        <family val="2"/>
      </rPr>
      <t>_hat</t>
    </r>
    <phoneticPr fontId="10"/>
  </si>
  <si>
    <r>
      <t>ƩHG</t>
    </r>
    <r>
      <rPr>
        <vertAlign val="subscript"/>
        <sz val="11"/>
        <color theme="1"/>
        <rFont val="Arial"/>
        <family val="2"/>
      </rPr>
      <t>k,j,p</t>
    </r>
    <r>
      <rPr>
        <sz val="11"/>
        <color theme="1"/>
        <rFont val="Arial"/>
        <family val="2"/>
      </rPr>
      <t>_hat</t>
    </r>
    <phoneticPr fontId="10"/>
  </si>
  <si>
    <r>
      <t>ƩHGS</t>
    </r>
    <r>
      <rPr>
        <vertAlign val="subscript"/>
        <sz val="11"/>
        <rFont val="Arial"/>
        <family val="2"/>
      </rPr>
      <t>i,j,p</t>
    </r>
    <phoneticPr fontId="2"/>
  </si>
  <si>
    <r>
      <t>DYS</t>
    </r>
    <r>
      <rPr>
        <vertAlign val="subscript"/>
        <sz val="11"/>
        <rFont val="Arial"/>
        <family val="2"/>
      </rPr>
      <t>p</t>
    </r>
    <phoneticPr fontId="2"/>
  </si>
  <si>
    <r>
      <t>HGC</t>
    </r>
    <r>
      <rPr>
        <vertAlign val="subscript"/>
        <sz val="11"/>
        <rFont val="Arial"/>
        <family val="2"/>
      </rPr>
      <t>k</t>
    </r>
    <phoneticPr fontId="2"/>
  </si>
  <si>
    <r>
      <t xml:space="preserve">Identification number for the existing boiler which supplies steam or hot water to the facility </t>
    </r>
    <r>
      <rPr>
        <i/>
        <sz val="11"/>
        <color theme="1"/>
        <rFont val="Arial"/>
        <family val="2"/>
      </rPr>
      <t>j</t>
    </r>
    <phoneticPr fontId="10"/>
  </si>
  <si>
    <r>
      <t xml:space="preserve">Maximum capacity of heat generation by the existing boiler </t>
    </r>
    <r>
      <rPr>
        <i/>
        <sz val="11"/>
        <color theme="1"/>
        <rFont val="Arial"/>
        <family val="2"/>
      </rPr>
      <t>k</t>
    </r>
    <r>
      <rPr>
        <sz val="11"/>
        <color theme="1"/>
        <rFont val="Arial"/>
        <family val="2"/>
      </rPr>
      <t xml:space="preserve"> supplying to the facility </t>
    </r>
    <r>
      <rPr>
        <i/>
        <sz val="11"/>
        <color theme="1"/>
        <rFont val="Arial"/>
        <family val="2"/>
      </rPr>
      <t>j</t>
    </r>
    <r>
      <rPr>
        <sz val="11"/>
        <color theme="1"/>
        <rFont val="Arial"/>
        <family val="2"/>
      </rPr>
      <t xml:space="preserve"> during the period </t>
    </r>
    <r>
      <rPr>
        <i/>
        <sz val="11"/>
        <color theme="1"/>
        <rFont val="Arial"/>
        <family val="2"/>
      </rPr>
      <t>p</t>
    </r>
    <phoneticPr fontId="10"/>
  </si>
  <si>
    <r>
      <t xml:space="preserve">Maximum capacity of heat generation by the existing boiler supplying to the facility </t>
    </r>
    <r>
      <rPr>
        <i/>
        <sz val="11"/>
        <color theme="1"/>
        <rFont val="Arial"/>
        <family val="2"/>
      </rPr>
      <t>j</t>
    </r>
    <r>
      <rPr>
        <sz val="11"/>
        <color theme="1"/>
        <rFont val="Arial"/>
        <family val="2"/>
      </rPr>
      <t xml:space="preserve"> during the period </t>
    </r>
    <r>
      <rPr>
        <i/>
        <sz val="11"/>
        <color theme="1"/>
        <rFont val="Arial"/>
        <family val="2"/>
      </rPr>
      <t>p</t>
    </r>
    <phoneticPr fontId="10"/>
  </si>
  <si>
    <r>
      <t>Amount of heat supply to the facility</t>
    </r>
    <r>
      <rPr>
        <i/>
        <sz val="11"/>
        <rFont val="Arial"/>
        <family val="2"/>
      </rPr>
      <t xml:space="preserve"> j</t>
    </r>
    <r>
      <rPr>
        <sz val="11"/>
        <rFont val="Arial"/>
        <family val="2"/>
      </rPr>
      <t xml:space="preserve"> which is generated by the CGS(s) during the period </t>
    </r>
    <r>
      <rPr>
        <i/>
        <sz val="11"/>
        <rFont val="Arial"/>
        <family val="2"/>
      </rPr>
      <t>p</t>
    </r>
    <phoneticPr fontId="10"/>
  </si>
  <si>
    <r>
      <t xml:space="preserve">Number of days during the period </t>
    </r>
    <r>
      <rPr>
        <i/>
        <sz val="11"/>
        <rFont val="Arial"/>
        <family val="2"/>
      </rPr>
      <t>p</t>
    </r>
    <phoneticPr fontId="10"/>
  </si>
  <si>
    <r>
      <t xml:space="preserve">Reference emissions for heat consumption by the facility </t>
    </r>
    <r>
      <rPr>
        <i/>
        <sz val="11"/>
        <color theme="1"/>
        <rFont val="Arial"/>
        <family val="2"/>
      </rPr>
      <t>j</t>
    </r>
    <r>
      <rPr>
        <sz val="11"/>
        <color theme="1"/>
        <rFont val="Arial"/>
        <family val="2"/>
      </rPr>
      <t xml:space="preserve"> which is generated by the CGS </t>
    </r>
    <r>
      <rPr>
        <i/>
        <sz val="11"/>
        <color theme="1"/>
        <rFont val="Arial"/>
        <family val="2"/>
      </rPr>
      <t>i</t>
    </r>
    <r>
      <rPr>
        <sz val="11"/>
        <color theme="1"/>
        <rFont val="Arial"/>
        <family val="2"/>
      </rPr>
      <t xml:space="preserve"> during the period </t>
    </r>
    <r>
      <rPr>
        <i/>
        <sz val="11"/>
        <color theme="1"/>
        <rFont val="Arial"/>
        <family val="2"/>
      </rPr>
      <t>p</t>
    </r>
    <phoneticPr fontId="10"/>
  </si>
  <si>
    <r>
      <t>tCO</t>
    </r>
    <r>
      <rPr>
        <vertAlign val="subscript"/>
        <sz val="11"/>
        <color theme="1"/>
        <rFont val="Arial"/>
        <family val="2"/>
      </rPr>
      <t>2</t>
    </r>
    <r>
      <rPr>
        <sz val="11"/>
        <color theme="1"/>
        <rFont val="Arial"/>
        <family val="2"/>
      </rPr>
      <t>/p</t>
    </r>
    <phoneticPr fontId="10"/>
  </si>
  <si>
    <r>
      <t xml:space="preserve">Parameters to be monitored </t>
    </r>
    <r>
      <rPr>
        <b/>
        <i/>
        <sz val="11"/>
        <color theme="0"/>
        <rFont val="Arial"/>
        <family val="2"/>
      </rPr>
      <t>ex post</t>
    </r>
    <phoneticPr fontId="10"/>
  </si>
  <si>
    <r>
      <t xml:space="preserve">Project-specific parameters to be fixed </t>
    </r>
    <r>
      <rPr>
        <b/>
        <i/>
        <sz val="11"/>
        <color theme="0"/>
        <rFont val="Arial"/>
        <family val="2"/>
      </rPr>
      <t>ex ante</t>
    </r>
    <phoneticPr fontId="10"/>
  </si>
  <si>
    <r>
      <t>FC</t>
    </r>
    <r>
      <rPr>
        <vertAlign val="subscript"/>
        <sz val="11"/>
        <rFont val="Arial"/>
        <family val="2"/>
      </rPr>
      <t>i,p</t>
    </r>
    <phoneticPr fontId="2"/>
  </si>
  <si>
    <r>
      <t>NCV</t>
    </r>
    <r>
      <rPr>
        <vertAlign val="subscript"/>
        <sz val="11"/>
        <rFont val="Arial"/>
        <family val="2"/>
      </rPr>
      <t>i</t>
    </r>
    <phoneticPr fontId="2"/>
  </si>
  <si>
    <r>
      <t>EF</t>
    </r>
    <r>
      <rPr>
        <vertAlign val="subscript"/>
        <sz val="11"/>
        <rFont val="Arial"/>
        <family val="2"/>
      </rPr>
      <t>fuel,PJ,i</t>
    </r>
    <phoneticPr fontId="2"/>
  </si>
  <si>
    <r>
      <t>PE</t>
    </r>
    <r>
      <rPr>
        <vertAlign val="subscript"/>
        <sz val="11"/>
        <color theme="1"/>
        <rFont val="Arial"/>
        <family val="2"/>
      </rPr>
      <t>i,p</t>
    </r>
    <phoneticPr fontId="10"/>
  </si>
  <si>
    <r>
      <t xml:space="preserve">Amount of gas fuel consumption by the CGS </t>
    </r>
    <r>
      <rPr>
        <i/>
        <sz val="11"/>
        <rFont val="Arial"/>
        <family val="2"/>
      </rPr>
      <t>i</t>
    </r>
    <r>
      <rPr>
        <sz val="11"/>
        <rFont val="Arial"/>
        <family val="2"/>
      </rPr>
      <t xml:space="preserve"> during the period </t>
    </r>
    <r>
      <rPr>
        <i/>
        <sz val="11"/>
        <rFont val="Arial"/>
        <family val="2"/>
      </rPr>
      <t>p</t>
    </r>
    <phoneticPr fontId="2"/>
  </si>
  <si>
    <r>
      <t xml:space="preserve">Net calorific value of gas fuel consumed by the CGS </t>
    </r>
    <r>
      <rPr>
        <i/>
        <sz val="11"/>
        <rFont val="Arial"/>
        <family val="2"/>
      </rPr>
      <t>i</t>
    </r>
    <phoneticPr fontId="2"/>
  </si>
  <si>
    <r>
      <t>CO</t>
    </r>
    <r>
      <rPr>
        <vertAlign val="subscript"/>
        <sz val="11"/>
        <rFont val="Arial"/>
        <family val="2"/>
      </rPr>
      <t>2</t>
    </r>
    <r>
      <rPr>
        <sz val="11"/>
        <rFont val="Arial"/>
        <family val="2"/>
      </rPr>
      <t xml:space="preserve"> emission factor for gas fuel consumed by the CGS </t>
    </r>
    <r>
      <rPr>
        <i/>
        <sz val="11"/>
        <rFont val="Arial"/>
        <family val="2"/>
      </rPr>
      <t>i</t>
    </r>
    <phoneticPr fontId="2"/>
  </si>
  <si>
    <r>
      <t xml:space="preserve">Project emissions for CGS </t>
    </r>
    <r>
      <rPr>
        <i/>
        <sz val="11"/>
        <color theme="1"/>
        <rFont val="Arial"/>
        <family val="2"/>
      </rPr>
      <t>i</t>
    </r>
    <r>
      <rPr>
        <sz val="11"/>
        <color theme="1"/>
        <rFont val="Arial"/>
        <family val="2"/>
      </rPr>
      <t xml:space="preserve"> during the period </t>
    </r>
    <r>
      <rPr>
        <i/>
        <sz val="11"/>
        <color theme="1"/>
        <rFont val="Arial"/>
        <family val="2"/>
      </rPr>
      <t>p</t>
    </r>
    <phoneticPr fontId="10"/>
  </si>
  <si>
    <r>
      <t>Nm</t>
    </r>
    <r>
      <rPr>
        <vertAlign val="superscript"/>
        <sz val="11"/>
        <rFont val="Arial"/>
        <family val="2"/>
      </rPr>
      <t>3</t>
    </r>
    <r>
      <rPr>
        <sz val="11"/>
        <rFont val="Arial"/>
        <family val="2"/>
      </rPr>
      <t>/p</t>
    </r>
    <phoneticPr fontId="2"/>
  </si>
  <si>
    <r>
      <t>MJ/Nm</t>
    </r>
    <r>
      <rPr>
        <vertAlign val="superscript"/>
        <sz val="11"/>
        <color theme="1"/>
        <rFont val="Arial"/>
        <family val="2"/>
      </rPr>
      <t>3</t>
    </r>
    <phoneticPr fontId="10"/>
  </si>
  <si>
    <t>Monitoring Plan Sheet (Input Sheet) [Attachment to Project Design Document]</t>
    <phoneticPr fontId="2"/>
  </si>
  <si>
    <t>Monitoring Plan Sheet (Input Separate Sheet) [Attachment to Project Design Document]</t>
    <phoneticPr fontId="2"/>
  </si>
  <si>
    <t>Monitoring Plan Sheet (Calculation Process Sheet) [Attachment to Project Design Document]</t>
    <phoneticPr fontId="2"/>
  </si>
  <si>
    <r>
      <t xml:space="preserve">Emission reductions during the period </t>
    </r>
    <r>
      <rPr>
        <i/>
        <sz val="11"/>
        <color indexed="8"/>
        <rFont val="Arial"/>
        <family val="2"/>
      </rPr>
      <t>p</t>
    </r>
    <phoneticPr fontId="2"/>
  </si>
  <si>
    <r>
      <t>tCO</t>
    </r>
    <r>
      <rPr>
        <vertAlign val="subscript"/>
        <sz val="11"/>
        <color indexed="8"/>
        <rFont val="Arial"/>
        <family val="2"/>
      </rPr>
      <t>2</t>
    </r>
    <r>
      <rPr>
        <sz val="11"/>
        <color indexed="8"/>
        <rFont val="Arial"/>
        <family val="2"/>
      </rPr>
      <t>/p</t>
    </r>
    <phoneticPr fontId="2"/>
  </si>
  <si>
    <r>
      <t>ER</t>
    </r>
    <r>
      <rPr>
        <vertAlign val="subscript"/>
        <sz val="11"/>
        <color indexed="8"/>
        <rFont val="Arial"/>
        <family val="2"/>
      </rPr>
      <t>p</t>
    </r>
    <phoneticPr fontId="2"/>
  </si>
  <si>
    <r>
      <t xml:space="preserve">Reference emissions during the period </t>
    </r>
    <r>
      <rPr>
        <i/>
        <sz val="11"/>
        <color indexed="8"/>
        <rFont val="Arial"/>
        <family val="2"/>
      </rPr>
      <t>p</t>
    </r>
    <phoneticPr fontId="2"/>
  </si>
  <si>
    <r>
      <t>RE</t>
    </r>
    <r>
      <rPr>
        <vertAlign val="subscript"/>
        <sz val="11"/>
        <color indexed="8"/>
        <rFont val="Arial"/>
        <family val="2"/>
      </rPr>
      <t>p</t>
    </r>
    <phoneticPr fontId="2"/>
  </si>
  <si>
    <r>
      <t>ƩƩRE</t>
    </r>
    <r>
      <rPr>
        <vertAlign val="subscript"/>
        <sz val="11"/>
        <color indexed="8"/>
        <rFont val="Arial"/>
        <family val="2"/>
      </rPr>
      <t>elec,i,j,p</t>
    </r>
    <phoneticPr fontId="2"/>
  </si>
  <si>
    <r>
      <t>ƩƩRE</t>
    </r>
    <r>
      <rPr>
        <vertAlign val="subscript"/>
        <sz val="11"/>
        <color indexed="8"/>
        <rFont val="Arial"/>
        <family val="2"/>
      </rPr>
      <t>heat,i,j,p</t>
    </r>
    <phoneticPr fontId="2"/>
  </si>
  <si>
    <r>
      <t>PE</t>
    </r>
    <r>
      <rPr>
        <vertAlign val="subscript"/>
        <sz val="11"/>
        <color indexed="8"/>
        <rFont val="Arial"/>
        <family val="2"/>
      </rPr>
      <t>p</t>
    </r>
    <phoneticPr fontId="2"/>
  </si>
  <si>
    <r>
      <t>η</t>
    </r>
    <r>
      <rPr>
        <vertAlign val="subscript"/>
        <sz val="11"/>
        <color indexed="8"/>
        <rFont val="Arial"/>
        <family val="2"/>
      </rPr>
      <t>RE</t>
    </r>
    <phoneticPr fontId="2"/>
  </si>
  <si>
    <t>Monitoring Structure Sheet [Attachment to Project Design Document]</t>
    <phoneticPr fontId="2"/>
  </si>
  <si>
    <t>Responsible personnel</t>
  </si>
  <si>
    <t>Role</t>
    <phoneticPr fontId="2"/>
  </si>
  <si>
    <t>Monitoring Report Sheet (Input Sheet) [For Verification]</t>
    <phoneticPr fontId="2"/>
  </si>
  <si>
    <t>Monitoring Report Sheet (Input Separate Sheet) [For Verification]</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</si>
  <si>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</si>
  <si>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</si>
  <si>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</si>
  <si>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</si>
  <si>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Monitoring period</t>
    <phoneticPr fontId="2"/>
  </si>
  <si>
    <t>(k)</t>
    <phoneticPr fontId="2"/>
  </si>
  <si>
    <t>Monitoring Period</t>
    <phoneticPr fontId="2"/>
  </si>
  <si>
    <t>Monitored Values</t>
    <phoneticPr fontId="2"/>
  </si>
  <si>
    <r>
      <t xml:space="preserve">Parameters monitored </t>
    </r>
    <r>
      <rPr>
        <b/>
        <i/>
        <sz val="11"/>
        <color theme="0"/>
        <rFont val="Arial"/>
        <family val="2"/>
      </rPr>
      <t>ex post</t>
    </r>
    <phoneticPr fontId="10"/>
  </si>
  <si>
    <r>
      <t xml:space="preserve">Project-specific parameters fixed </t>
    </r>
    <r>
      <rPr>
        <b/>
        <i/>
        <sz val="11"/>
        <color theme="0"/>
        <rFont val="Arial"/>
        <family val="2"/>
      </rPr>
      <t>ex ante</t>
    </r>
    <phoneticPr fontId="10"/>
  </si>
  <si>
    <r>
      <t xml:space="preserve">Project-specific parameters fixed </t>
    </r>
    <r>
      <rPr>
        <b/>
        <i/>
        <sz val="11"/>
        <color theme="0"/>
        <rFont val="Arial"/>
        <family val="2"/>
      </rPr>
      <t>ex ante</t>
    </r>
    <phoneticPr fontId="10"/>
  </si>
  <si>
    <r>
      <t xml:space="preserve">Parameters monitored </t>
    </r>
    <r>
      <rPr>
        <b/>
        <i/>
        <sz val="11"/>
        <color theme="0"/>
        <rFont val="Arial"/>
        <family val="2"/>
      </rPr>
      <t>ex post</t>
    </r>
    <phoneticPr fontId="10"/>
  </si>
  <si>
    <r>
      <t xml:space="preserve">Parameters monitored </t>
    </r>
    <r>
      <rPr>
        <b/>
        <i/>
        <sz val="11"/>
        <color theme="0"/>
        <rFont val="Arial"/>
        <family val="2"/>
      </rPr>
      <t>ex post</t>
    </r>
    <phoneticPr fontId="10"/>
  </si>
  <si>
    <t>Estimated
/Monitored Values</t>
    <phoneticPr fontId="10"/>
  </si>
  <si>
    <t>Estimated
/Monitored Values</t>
    <phoneticPr fontId="10"/>
  </si>
  <si>
    <t>Estimated
/Monitored Values</t>
    <phoneticPr fontId="10"/>
  </si>
  <si>
    <t>Values are input on "MRS(input_separate)" sheet.</t>
  </si>
  <si>
    <t>Select the use of Option 2 in C30 of "MRS(input_separate)" sheet. 
If yes, values are input on "MRS(input_separate)" sheet.</t>
  </si>
  <si>
    <t>Toyota Tsusho Corporation
Industrial Machinery Department 
General Manager</t>
    <phoneticPr fontId="10"/>
  </si>
  <si>
    <t>In charge of authorizing the monitoring report.</t>
    <phoneticPr fontId="10"/>
  </si>
  <si>
    <t>Toyota Tsusho Corporation
Industrial Machinery Department 
Project Manager</t>
    <phoneticPr fontId="10"/>
  </si>
  <si>
    <t>In charge of approving the archived data after being checked and corrected when necessary and preparation of monitoring report.</t>
    <phoneticPr fontId="10"/>
  </si>
  <si>
    <t>PT. Toyota Motor Manufacturing Indonesia
Plant Engineering &amp; SHE Division
Utility &amp; Building Operation Karawang
General Manager</t>
    <phoneticPr fontId="10"/>
  </si>
  <si>
    <t>In charge of monitoring procedure (data collection and storage), including monitoring equipments and calibrations, and training of monitoring personnel.</t>
    <phoneticPr fontId="10"/>
  </si>
  <si>
    <t>PT. Toyota Motor Manufacturing Indonesia
Plant Engineering &amp; SHE Division
Utility &amp; Building Operation Karawang
Supervisor</t>
    <phoneticPr fontId="10"/>
  </si>
  <si>
    <t>In charge of checking the archived data.</t>
    <phoneticPr fontId="10"/>
  </si>
  <si>
    <t>Continuously monitored and monthly aggregated</t>
  </si>
  <si>
    <t>Continuously monitored and monthly aggregated</t>
    <phoneticPr fontId="2"/>
  </si>
  <si>
    <t>Wattemeter is installed at the point(s) where the amount of electricity consumption by the facility which is generated by the CGS can be measured.
A specification of wattemeter is provided by its manufacturer, and it states that the accuracy stays within ±2.5%. Therefore, a wattmeter is not a subject of calbration nor replacement in accordance with the manufacturer’s recommendation.</t>
    <phoneticPr fontId="2"/>
  </si>
  <si>
    <r>
      <t>Hot water flow meter, steam flow meter and thermometer are installed at the point(s) where the amount of heat consumption by the facility which is generated by the CGS can be measured. The amount of heat consumption is determined either by the following approach applying calculation results derived from a set of monitored data. 
The following formula is applied.
HG</t>
    </r>
    <r>
      <rPr>
        <vertAlign val="subscript"/>
        <sz val="11"/>
        <rFont val="Arial"/>
        <family val="2"/>
      </rPr>
      <t>i,j,p</t>
    </r>
    <r>
      <rPr>
        <sz val="11"/>
        <rFont val="Arial"/>
        <family val="2"/>
      </rPr>
      <t xml:space="preserve"> = Σ</t>
    </r>
    <r>
      <rPr>
        <vertAlign val="subscript"/>
        <sz val="11"/>
        <rFont val="Arial"/>
        <family val="2"/>
      </rPr>
      <t>t</t>
    </r>
    <r>
      <rPr>
        <sz val="11"/>
        <rFont val="Arial"/>
        <family val="2"/>
      </rPr>
      <t>(VST</t>
    </r>
    <r>
      <rPr>
        <vertAlign val="subscript"/>
        <sz val="11"/>
        <rFont val="Arial"/>
        <family val="2"/>
      </rPr>
      <t>i,j,t</t>
    </r>
    <r>
      <rPr>
        <sz val="11"/>
        <rFont val="Arial"/>
        <family val="2"/>
      </rPr>
      <t xml:space="preserve"> × h × v</t>
    </r>
    <r>
      <rPr>
        <vertAlign val="superscript"/>
        <sz val="11"/>
        <rFont val="Arial"/>
        <family val="2"/>
      </rPr>
      <t>-1</t>
    </r>
    <r>
      <rPr>
        <sz val="11"/>
        <rFont val="Arial"/>
        <family val="2"/>
      </rPr>
      <t xml:space="preserve"> - VFW</t>
    </r>
    <r>
      <rPr>
        <vertAlign val="subscript"/>
        <sz val="11"/>
        <rFont val="Arial"/>
        <family val="2"/>
      </rPr>
      <t>i,j,t</t>
    </r>
    <r>
      <rPr>
        <sz val="11"/>
        <rFont val="Arial"/>
        <family val="2"/>
      </rPr>
      <t xml:space="preserve"> × T</t>
    </r>
    <r>
      <rPr>
        <vertAlign val="subscript"/>
        <sz val="11"/>
        <rFont val="Arial"/>
        <family val="2"/>
      </rPr>
      <t>IN,i,j,t</t>
    </r>
    <r>
      <rPr>
        <sz val="11"/>
        <rFont val="Arial"/>
        <family val="2"/>
      </rPr>
      <t xml:space="preserve"> × C</t>
    </r>
    <r>
      <rPr>
        <vertAlign val="subscript"/>
        <sz val="11"/>
        <rFont val="Arial"/>
        <family val="2"/>
      </rPr>
      <t>p</t>
    </r>
    <r>
      <rPr>
        <sz val="11"/>
        <rFont val="Arial"/>
        <family val="2"/>
      </rPr>
      <t xml:space="preserve"> × ρ) × 10</t>
    </r>
    <r>
      <rPr>
        <vertAlign val="superscript"/>
        <sz val="11"/>
        <rFont val="Arial"/>
        <family val="2"/>
      </rPr>
      <t>-3</t>
    </r>
    <r>
      <rPr>
        <sz val="11"/>
        <rFont val="Arial"/>
        <family val="2"/>
      </rPr>
      <t xml:space="preserve">     (for steam)
HG</t>
    </r>
    <r>
      <rPr>
        <vertAlign val="subscript"/>
        <sz val="11"/>
        <rFont val="Arial"/>
        <family val="2"/>
      </rPr>
      <t>i,j,p</t>
    </r>
    <r>
      <rPr>
        <sz val="11"/>
        <rFont val="Arial"/>
        <family val="2"/>
      </rPr>
      <t xml:space="preserve"> = Σ</t>
    </r>
    <r>
      <rPr>
        <vertAlign val="subscript"/>
        <sz val="11"/>
        <rFont val="Arial"/>
        <family val="2"/>
      </rPr>
      <t>t</t>
    </r>
    <r>
      <rPr>
        <sz val="11"/>
        <rFont val="Arial"/>
        <family val="2"/>
      </rPr>
      <t>[VHW</t>
    </r>
    <r>
      <rPr>
        <vertAlign val="subscript"/>
        <sz val="11"/>
        <rFont val="Arial"/>
        <family val="2"/>
      </rPr>
      <t>i,j,t</t>
    </r>
    <r>
      <rPr>
        <sz val="11"/>
        <rFont val="Arial"/>
        <family val="2"/>
      </rPr>
      <t xml:space="preserve"> × (T</t>
    </r>
    <r>
      <rPr>
        <vertAlign val="subscript"/>
        <sz val="11"/>
        <rFont val="Arial"/>
        <family val="2"/>
      </rPr>
      <t>OUT,i,j,t</t>
    </r>
    <r>
      <rPr>
        <sz val="11"/>
        <rFont val="Arial"/>
        <family val="2"/>
      </rPr>
      <t xml:space="preserve"> - T</t>
    </r>
    <r>
      <rPr>
        <vertAlign val="subscript"/>
        <sz val="11"/>
        <rFont val="Arial"/>
        <family val="2"/>
      </rPr>
      <t>IN,i,j,t</t>
    </r>
    <r>
      <rPr>
        <sz val="11"/>
        <rFont val="Arial"/>
        <family val="2"/>
      </rPr>
      <t>)] × C</t>
    </r>
    <r>
      <rPr>
        <vertAlign val="subscript"/>
        <sz val="11"/>
        <rFont val="Arial"/>
        <family val="2"/>
      </rPr>
      <t>p</t>
    </r>
    <r>
      <rPr>
        <sz val="11"/>
        <rFont val="Arial"/>
        <family val="2"/>
      </rPr>
      <t xml:space="preserve"> × ρ × 10</t>
    </r>
    <r>
      <rPr>
        <vertAlign val="superscript"/>
        <sz val="11"/>
        <rFont val="Arial"/>
        <family val="2"/>
      </rPr>
      <t>-3</t>
    </r>
    <r>
      <rPr>
        <sz val="11"/>
        <rFont val="Arial"/>
        <family val="2"/>
      </rPr>
      <t xml:space="preserve">     (for hot water)
Where:
VST</t>
    </r>
    <r>
      <rPr>
        <vertAlign val="subscript"/>
        <sz val="11"/>
        <rFont val="Arial"/>
        <family val="2"/>
      </rPr>
      <t>i,j,t</t>
    </r>
    <r>
      <rPr>
        <sz val="11"/>
        <rFont val="Arial"/>
        <family val="2"/>
      </rPr>
      <t xml:space="preserve"> : Volume of steam consumption between time</t>
    </r>
    <r>
      <rPr>
        <i/>
        <sz val="11"/>
        <rFont val="Arial"/>
        <family val="2"/>
      </rPr>
      <t xml:space="preserve"> t-1</t>
    </r>
    <r>
      <rPr>
        <sz val="11"/>
        <rFont val="Arial"/>
        <family val="2"/>
      </rPr>
      <t xml:space="preserve"> and</t>
    </r>
    <r>
      <rPr>
        <i/>
        <sz val="11"/>
        <rFont val="Arial"/>
        <family val="2"/>
      </rPr>
      <t xml:space="preserve"> t</t>
    </r>
    <r>
      <rPr>
        <sz val="11"/>
        <rFont val="Arial"/>
        <family val="2"/>
      </rPr>
      <t xml:space="preserve"> [m</t>
    </r>
    <r>
      <rPr>
        <vertAlign val="superscript"/>
        <sz val="11"/>
        <rFont val="Arial"/>
        <family val="2"/>
      </rPr>
      <t>3</t>
    </r>
    <r>
      <rPr>
        <sz val="11"/>
        <rFont val="Arial"/>
        <family val="2"/>
      </rPr>
      <t>]
VFW</t>
    </r>
    <r>
      <rPr>
        <vertAlign val="subscript"/>
        <sz val="11"/>
        <rFont val="Arial"/>
        <family val="2"/>
      </rPr>
      <t>i,j,t</t>
    </r>
    <r>
      <rPr>
        <sz val="11"/>
        <rFont val="Arial"/>
        <family val="2"/>
      </rPr>
      <t xml:space="preserve"> : Volume of feed water between time</t>
    </r>
    <r>
      <rPr>
        <i/>
        <sz val="11"/>
        <rFont val="Arial"/>
        <family val="2"/>
      </rPr>
      <t xml:space="preserve"> t-1</t>
    </r>
    <r>
      <rPr>
        <sz val="11"/>
        <rFont val="Arial"/>
        <family val="2"/>
      </rPr>
      <t xml:space="preserve"> and </t>
    </r>
    <r>
      <rPr>
        <i/>
        <sz val="11"/>
        <rFont val="Arial"/>
        <family val="2"/>
      </rPr>
      <t>t</t>
    </r>
    <r>
      <rPr>
        <sz val="11"/>
        <rFont val="Arial"/>
        <family val="2"/>
      </rPr>
      <t xml:space="preserve"> [m</t>
    </r>
    <r>
      <rPr>
        <vertAlign val="superscript"/>
        <sz val="11"/>
        <rFont val="Arial"/>
        <family val="2"/>
      </rPr>
      <t>3</t>
    </r>
    <r>
      <rPr>
        <sz val="11"/>
        <rFont val="Arial"/>
        <family val="2"/>
      </rPr>
      <t>]
VHW</t>
    </r>
    <r>
      <rPr>
        <vertAlign val="subscript"/>
        <sz val="11"/>
        <rFont val="Arial"/>
        <family val="2"/>
      </rPr>
      <t>i,j,t</t>
    </r>
    <r>
      <rPr>
        <sz val="11"/>
        <rFont val="Arial"/>
        <family val="2"/>
      </rPr>
      <t xml:space="preserve"> : Volume of hot water consumption between time </t>
    </r>
    <r>
      <rPr>
        <i/>
        <sz val="11"/>
        <rFont val="Arial"/>
        <family val="2"/>
      </rPr>
      <t>t-1</t>
    </r>
    <r>
      <rPr>
        <sz val="11"/>
        <rFont val="Arial"/>
        <family val="2"/>
      </rPr>
      <t xml:space="preserve"> and </t>
    </r>
    <r>
      <rPr>
        <i/>
        <sz val="11"/>
        <rFont val="Arial"/>
        <family val="2"/>
      </rPr>
      <t>t</t>
    </r>
    <r>
      <rPr>
        <sz val="11"/>
        <rFont val="Arial"/>
        <family val="2"/>
      </rPr>
      <t xml:space="preserve"> [m</t>
    </r>
    <r>
      <rPr>
        <vertAlign val="superscript"/>
        <sz val="11"/>
        <rFont val="Arial"/>
        <family val="2"/>
      </rPr>
      <t>3</t>
    </r>
    <r>
      <rPr>
        <sz val="11"/>
        <rFont val="Arial"/>
        <family val="2"/>
      </rPr>
      <t>]
T</t>
    </r>
    <r>
      <rPr>
        <vertAlign val="subscript"/>
        <sz val="11"/>
        <rFont val="Arial"/>
        <family val="2"/>
      </rPr>
      <t>OUT,i,j,t</t>
    </r>
    <r>
      <rPr>
        <sz val="11"/>
        <rFont val="Arial"/>
        <family val="2"/>
      </rPr>
      <t xml:space="preserve"> : Outlet temperature of hot water at time </t>
    </r>
    <r>
      <rPr>
        <i/>
        <sz val="11"/>
        <rFont val="Arial"/>
        <family val="2"/>
      </rPr>
      <t>t</t>
    </r>
    <r>
      <rPr>
        <sz val="11"/>
        <rFont val="Arial"/>
        <family val="2"/>
      </rPr>
      <t xml:space="preserve"> [K]
T</t>
    </r>
    <r>
      <rPr>
        <vertAlign val="subscript"/>
        <sz val="11"/>
        <rFont val="Arial"/>
        <family val="2"/>
      </rPr>
      <t>IN,i,j,t</t>
    </r>
    <r>
      <rPr>
        <sz val="11"/>
        <rFont val="Arial"/>
        <family val="2"/>
      </rPr>
      <t xml:space="preserve"> : Inlet temperature of feed water at time </t>
    </r>
    <r>
      <rPr>
        <i/>
        <sz val="11"/>
        <rFont val="Arial"/>
        <family val="2"/>
      </rPr>
      <t xml:space="preserve">t </t>
    </r>
    <r>
      <rPr>
        <sz val="11"/>
        <rFont val="Arial"/>
        <family val="2"/>
      </rPr>
      <t>[K]
h : Specific enthalpy of steam [MJ/tonne]
v : Specific volume of steam [m</t>
    </r>
    <r>
      <rPr>
        <vertAlign val="superscript"/>
        <sz val="11"/>
        <rFont val="Arial"/>
        <family val="2"/>
      </rPr>
      <t>3</t>
    </r>
    <r>
      <rPr>
        <sz val="11"/>
        <rFont val="Arial"/>
        <family val="2"/>
      </rPr>
      <t>/tonne]
C</t>
    </r>
    <r>
      <rPr>
        <vertAlign val="subscript"/>
        <sz val="11"/>
        <rFont val="Arial"/>
        <family val="2"/>
      </rPr>
      <t>p</t>
    </r>
    <r>
      <rPr>
        <sz val="11"/>
        <rFont val="Arial"/>
        <family val="2"/>
      </rPr>
      <t xml:space="preserve"> : Specific heat capacity of water [MJ/tonne*K]
ρ : Density of water [tonne/m</t>
    </r>
    <r>
      <rPr>
        <vertAlign val="superscript"/>
        <sz val="11"/>
        <rFont val="Arial"/>
        <family val="2"/>
      </rPr>
      <t>3</t>
    </r>
    <r>
      <rPr>
        <sz val="11"/>
        <rFont val="Arial"/>
        <family val="2"/>
      </rPr>
      <t xml:space="preserve">]
t : Number of time period during the period </t>
    </r>
    <r>
      <rPr>
        <i/>
        <sz val="11"/>
        <rFont val="Arial"/>
        <family val="2"/>
      </rPr>
      <t>p</t>
    </r>
    <r>
      <rPr>
        <sz val="11"/>
        <rFont val="Arial"/>
        <family val="2"/>
      </rPr>
      <t xml:space="preserve"> [-]
Specifications of hot water flow meter, steam flow meter and thermometer are provided by the manufacturers, and the accuracy stays within ±2.0% for all type of meters. Therefore, hot water flow meter, steam flow meter and thermometer are not a subject of calbration nor replacement in accordance with the manufacturer’s recommendation.</t>
    </r>
    <phoneticPr fontId="2"/>
  </si>
  <si>
    <r>
      <t>Natural gas flowmeter is installed at the point(s) where the amount of gas fuel consumption by the CGS</t>
    </r>
    <r>
      <rPr>
        <i/>
        <sz val="11"/>
        <rFont val="Arial"/>
        <family val="2"/>
      </rPr>
      <t xml:space="preserve"> </t>
    </r>
    <r>
      <rPr>
        <sz val="11"/>
        <rFont val="Arial"/>
        <family val="2"/>
      </rPr>
      <t>can be measured. 
Specifications of natural gas flowmeter is provided by the manufacturers, and it states that the accuracy stays within ±1.0%. However, natural gas flowmeter is to be replaced or calibrated in accordance with the government regulation.</t>
    </r>
    <phoneticPr fontId="2"/>
  </si>
  <si>
    <t>Reference Number: ID019</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</si>
</sst>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
    <numFmt numFmtId="177" formatCode="#,##0.0_ "/>
    <numFmt numFmtId="178" formatCode="#,##0.0_ ;[Red]\-#,##0.0\ "/>
    <numFmt numFmtId="179" formatCode="#,##0.000_ ;[Red]\-#,##0.000\ "/>
    <numFmt numFmtId="180" formatCode="#,##0_ ;[Red]\-#,##0\ "/>
    <numFmt numFmtId="181" formatCode="#,##0.0000_ ;[Red]\-#,##0.0000\ "/>
  </numFmts>
  <fonts count="29"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sz val="6"/>
      <name val="ＭＳ Ｐゴシック"/>
      <family val="3"/>
      <charset val="128"/>
      <scheme val="minor"/>
    </font>
    <font>
      <sz val="11"/>
      <color theme="1"/>
      <name val="Arial"/>
      <family val="2"/>
    </font>
    <font>
      <i/>
      <sz val="11"/>
      <color indexed="8"/>
      <name val="Arial"/>
      <family val="2"/>
    </font>
    <font>
      <b/>
      <sz val="11"/>
      <color theme="1"/>
      <name val="Arial"/>
      <family val="2"/>
    </font>
    <font>
      <b/>
      <i/>
      <sz val="11"/>
      <color indexed="8"/>
      <name val="Arial"/>
      <family val="2"/>
    </font>
    <font>
      <vertAlign val="subscript"/>
      <sz val="11"/>
      <name val="Arial"/>
      <family val="2"/>
    </font>
    <font>
      <i/>
      <sz val="11"/>
      <name val="Arial"/>
      <family val="2"/>
    </font>
    <font>
      <i/>
      <vertAlign val="subscript"/>
      <sz val="11"/>
      <name val="Arial"/>
      <family val="2"/>
    </font>
    <font>
      <vertAlign val="superscript"/>
      <sz val="11"/>
      <name val="Arial"/>
      <family val="2"/>
    </font>
    <font>
      <sz val="11"/>
      <color rgb="FFFF0000"/>
      <name val="Arial"/>
      <family val="2"/>
    </font>
    <font>
      <vertAlign val="superscript"/>
      <sz val="11"/>
      <color theme="1"/>
      <name val="Arial"/>
      <family val="2"/>
    </font>
    <font>
      <vertAlign val="subscript"/>
      <sz val="11"/>
      <color theme="1"/>
      <name val="Arial"/>
      <family val="2"/>
    </font>
    <font>
      <b/>
      <vertAlign val="subscript"/>
      <sz val="11"/>
      <color indexed="8"/>
      <name val="Arial"/>
      <family val="2"/>
    </font>
    <font>
      <b/>
      <vertAlign val="subscript"/>
      <sz val="11"/>
      <color indexed="9"/>
      <name val="Arial"/>
      <family val="2"/>
    </font>
    <font>
      <b/>
      <sz val="11"/>
      <color theme="0"/>
      <name val="Arial"/>
      <family val="2"/>
    </font>
    <font>
      <b/>
      <i/>
      <sz val="11"/>
      <color theme="0"/>
      <name val="Arial"/>
      <family val="2"/>
    </font>
    <font>
      <i/>
      <sz val="11"/>
      <color theme="1"/>
      <name val="Arial"/>
      <family val="2"/>
    </font>
    <font>
      <b/>
      <sz val="11"/>
      <name val="Arial"/>
      <family val="2"/>
    </font>
    <font>
      <sz val="11"/>
      <color theme="1"/>
      <name val="ＭＳ Ｐゴシック"/>
      <family val="3"/>
      <charset val="128"/>
    </font>
  </fonts>
  <fills count="10">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79998168889431442"/>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23"/>
      </left>
      <right/>
      <top/>
      <bottom style="thin">
        <color indexed="23"/>
      </bottom>
      <diagonal/>
    </border>
    <border>
      <left/>
      <right style="thin">
        <color indexed="23"/>
      </right>
      <top/>
      <bottom style="thin">
        <color indexed="23"/>
      </bottom>
      <diagonal/>
    </border>
    <border>
      <left style="thin">
        <color indexed="23"/>
      </left>
      <right/>
      <top style="thin">
        <color indexed="23"/>
      </top>
      <bottom style="medium">
        <color indexed="10"/>
      </bottom>
      <diagonal/>
    </border>
    <border>
      <left/>
      <right style="thin">
        <color indexed="23"/>
      </right>
      <top style="thin">
        <color indexed="23"/>
      </top>
      <bottom style="medium">
        <color indexed="10"/>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rgb="FFFF0000"/>
      </left>
      <right style="medium">
        <color rgb="FFFF0000"/>
      </right>
      <top style="medium">
        <color rgb="FFFF0000"/>
      </top>
      <bottom style="medium">
        <color rgb="FFFF0000"/>
      </bottom>
      <diagonal/>
    </border>
    <border>
      <left/>
      <right style="medium">
        <color rgb="FFFF0000"/>
      </right>
      <top style="thin">
        <color indexed="23"/>
      </top>
      <bottom style="thin">
        <color indexed="23"/>
      </bottom>
      <diagonal/>
    </border>
    <border>
      <left style="thin">
        <color indexed="23"/>
      </left>
      <right/>
      <top style="thin">
        <color indexed="23"/>
      </top>
      <bottom/>
      <diagonal/>
    </border>
    <border>
      <left/>
      <right style="thin">
        <color indexed="23"/>
      </right>
      <top style="thin">
        <color indexed="23"/>
      </top>
      <bottom/>
      <diagonal/>
    </border>
    <border>
      <left/>
      <right style="thin">
        <color indexed="23"/>
      </right>
      <top/>
      <bottom/>
      <diagonal/>
    </border>
    <border diagonalUp="1">
      <left style="thin">
        <color indexed="23"/>
      </left>
      <right style="thin">
        <color indexed="23"/>
      </right>
      <top style="thin">
        <color indexed="23"/>
      </top>
      <bottom style="thin">
        <color indexed="23"/>
      </bottom>
      <diagonal style="thin">
        <color indexed="23"/>
      </diagonal>
    </border>
    <border diagonalUp="1">
      <left style="thin">
        <color indexed="23"/>
      </left>
      <right style="thin">
        <color indexed="23"/>
      </right>
      <top style="thin">
        <color indexed="23"/>
      </top>
      <bottom/>
      <diagonal style="thin">
        <color indexed="23"/>
      </diagonal>
    </border>
    <border diagonalUp="1">
      <left style="thin">
        <color indexed="23"/>
      </left>
      <right style="thin">
        <color indexed="23"/>
      </right>
      <top/>
      <bottom style="thin">
        <color indexed="23"/>
      </bottom>
      <diagonal style="thin">
        <color indexed="23"/>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indexed="23"/>
      </left>
      <right style="medium">
        <color indexed="10"/>
      </right>
      <top style="thin">
        <color indexed="23"/>
      </top>
      <bottom style="thin">
        <color indexed="23"/>
      </bottom>
      <diagonal/>
    </border>
  </borders>
  <cellStyleXfs count="4">
    <xf numFmtId="0" fontId="0" fillId="0" borderId="0">
      <alignment vertical="center"/>
    </xf>
    <xf numFmtId="0" fontId="9" fillId="3" borderId="0" applyNumberFormat="0" applyBorder="0" applyAlignment="0" applyProtection="0">
      <alignment vertical="center"/>
    </xf>
    <xf numFmtId="38" fontId="1" fillId="0" borderId="0" applyFont="0" applyFill="0" applyBorder="0" applyAlignment="0" applyProtection="0">
      <alignment vertical="center"/>
    </xf>
    <xf numFmtId="0" fontId="9" fillId="0" borderId="0">
      <alignment vertical="center"/>
    </xf>
  </cellStyleXfs>
  <cellXfs count="353">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2" applyFont="1">
      <alignment vertical="center"/>
    </xf>
    <xf numFmtId="0" fontId="3" fillId="0" borderId="0" xfId="0" applyFont="1" applyAlignment="1">
      <alignment horizontal="right" vertical="center"/>
    </xf>
    <xf numFmtId="0" fontId="11" fillId="0" borderId="0" xfId="0" applyFont="1">
      <alignment vertical="center"/>
    </xf>
    <xf numFmtId="0" fontId="5" fillId="0" borderId="0" xfId="0" applyFont="1" applyFill="1" applyAlignment="1">
      <alignment vertical="center"/>
    </xf>
    <xf numFmtId="0" fontId="5" fillId="0" borderId="0" xfId="0" applyFont="1" applyFill="1" applyAlignment="1">
      <alignment horizontal="right" vertical="center"/>
    </xf>
    <xf numFmtId="0" fontId="11" fillId="0" borderId="0" xfId="0" applyFont="1" applyAlignment="1">
      <alignment horizontal="right" vertical="center"/>
    </xf>
    <xf numFmtId="0" fontId="3" fillId="0" borderId="0" xfId="0" applyFont="1" applyFill="1">
      <alignment vertical="center"/>
    </xf>
    <xf numFmtId="0" fontId="5" fillId="4" borderId="0" xfId="0" applyFont="1" applyFill="1" applyAlignment="1">
      <alignment vertical="center"/>
    </xf>
    <xf numFmtId="0" fontId="5" fillId="4" borderId="0" xfId="0" applyFont="1" applyFill="1" applyAlignment="1">
      <alignment horizontal="right" vertical="center"/>
    </xf>
    <xf numFmtId="0" fontId="13" fillId="6" borderId="1" xfId="0" applyFont="1" applyFill="1" applyBorder="1" applyAlignment="1">
      <alignment horizontal="right" vertical="center"/>
    </xf>
    <xf numFmtId="0" fontId="3" fillId="9" borderId="2" xfId="0" applyFont="1" applyFill="1" applyBorder="1" applyAlignment="1">
      <alignment horizontal="left" vertical="center"/>
    </xf>
    <xf numFmtId="0" fontId="5" fillId="7" borderId="24" xfId="0" applyFont="1" applyFill="1" applyBorder="1">
      <alignment vertical="center"/>
    </xf>
    <xf numFmtId="0" fontId="3" fillId="7" borderId="24" xfId="0" applyFont="1" applyFill="1" applyBorder="1">
      <alignment vertical="center"/>
    </xf>
    <xf numFmtId="0" fontId="5" fillId="7" borderId="24" xfId="0" applyFont="1" applyFill="1" applyBorder="1" applyAlignment="1">
      <alignment horizontal="center" vertical="center"/>
    </xf>
    <xf numFmtId="0" fontId="5" fillId="7" borderId="24" xfId="0" applyFont="1" applyFill="1" applyBorder="1" applyAlignment="1">
      <alignment horizontal="center" vertical="center" shrinkToFit="1"/>
    </xf>
    <xf numFmtId="0" fontId="3" fillId="0" borderId="24" xfId="0" applyFont="1" applyFill="1" applyBorder="1" applyAlignment="1">
      <alignment horizontal="center" vertical="center"/>
    </xf>
    <xf numFmtId="0" fontId="5" fillId="7" borderId="26" xfId="0" applyFont="1" applyFill="1" applyBorder="1">
      <alignment vertical="center"/>
    </xf>
    <xf numFmtId="0" fontId="3" fillId="7" borderId="25" xfId="0" applyFont="1" applyFill="1" applyBorder="1">
      <alignment vertical="center"/>
    </xf>
    <xf numFmtId="0" fontId="3" fillId="7" borderId="27" xfId="0" applyFont="1" applyFill="1" applyBorder="1">
      <alignment vertical="center"/>
    </xf>
    <xf numFmtId="0" fontId="3" fillId="8" borderId="27" xfId="0" applyFont="1" applyFill="1" applyBorder="1">
      <alignment vertical="center"/>
    </xf>
    <xf numFmtId="0" fontId="3" fillId="8" borderId="25" xfId="0" applyFont="1" applyFill="1" applyBorder="1">
      <alignment vertical="center"/>
    </xf>
    <xf numFmtId="0" fontId="3" fillId="7" borderId="28" xfId="0" applyFont="1" applyFill="1" applyBorder="1">
      <alignment vertical="center"/>
    </xf>
    <xf numFmtId="0" fontId="3" fillId="7" borderId="29" xfId="0" applyFont="1" applyFill="1" applyBorder="1">
      <alignment vertical="center"/>
    </xf>
    <xf numFmtId="0" fontId="5" fillId="7" borderId="29" xfId="0" applyFont="1" applyFill="1" applyBorder="1">
      <alignment vertical="center"/>
    </xf>
    <xf numFmtId="0" fontId="5" fillId="7" borderId="30" xfId="0" applyFont="1" applyFill="1" applyBorder="1">
      <alignment vertical="center"/>
    </xf>
    <xf numFmtId="0" fontId="3" fillId="8" borderId="28" xfId="0" applyFont="1" applyFill="1" applyBorder="1">
      <alignment vertical="center"/>
    </xf>
    <xf numFmtId="0" fontId="3" fillId="8" borderId="29" xfId="0" applyFont="1" applyFill="1" applyBorder="1">
      <alignment vertical="center"/>
    </xf>
    <xf numFmtId="0" fontId="3" fillId="8" borderId="30" xfId="0" applyFont="1" applyFill="1" applyBorder="1">
      <alignment vertical="center"/>
    </xf>
    <xf numFmtId="0" fontId="5" fillId="7" borderId="28" xfId="0" applyFont="1" applyFill="1" applyBorder="1">
      <alignment vertical="center"/>
    </xf>
    <xf numFmtId="0" fontId="5" fillId="7" borderId="29" xfId="0" applyFont="1" applyFill="1" applyBorder="1" applyAlignment="1">
      <alignment horizontal="center" vertical="center"/>
    </xf>
    <xf numFmtId="0" fontId="5" fillId="7" borderId="30" xfId="0" applyFont="1" applyFill="1" applyBorder="1" applyAlignment="1">
      <alignment horizontal="center" vertical="center"/>
    </xf>
    <xf numFmtId="0" fontId="3" fillId="8" borderId="31" xfId="0" applyFont="1" applyFill="1" applyBorder="1">
      <alignment vertical="center"/>
    </xf>
    <xf numFmtId="0" fontId="3" fillId="8" borderId="28" xfId="0" applyFont="1" applyFill="1" applyBorder="1" applyAlignment="1">
      <alignment vertical="center"/>
    </xf>
    <xf numFmtId="0" fontId="3" fillId="8" borderId="29" xfId="0" applyFont="1" applyFill="1" applyBorder="1" applyAlignment="1">
      <alignment vertical="center"/>
    </xf>
    <xf numFmtId="0" fontId="3" fillId="8" borderId="30" xfId="0" applyFont="1" applyFill="1" applyBorder="1" applyAlignment="1">
      <alignment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5" fillId="7" borderId="26" xfId="0" applyFont="1" applyFill="1" applyBorder="1" applyAlignment="1">
      <alignment horizontal="center" vertical="center"/>
    </xf>
    <xf numFmtId="0" fontId="5" fillId="7" borderId="27" xfId="0" applyFont="1" applyFill="1" applyBorder="1">
      <alignment vertical="center"/>
    </xf>
    <xf numFmtId="0" fontId="3" fillId="0" borderId="24" xfId="0" applyFont="1" applyBorder="1" applyAlignment="1">
      <alignment horizontal="center" vertical="center"/>
    </xf>
    <xf numFmtId="0" fontId="3" fillId="6" borderId="30" xfId="0" applyFont="1" applyFill="1" applyBorder="1" applyAlignment="1">
      <alignment horizontal="left" vertical="center" wrapText="1"/>
    </xf>
    <xf numFmtId="178" fontId="3" fillId="0" borderId="16" xfId="2" applyNumberFormat="1" applyFont="1" applyBorder="1">
      <alignment vertical="center"/>
    </xf>
    <xf numFmtId="178" fontId="3" fillId="0" borderId="16" xfId="0" applyNumberFormat="1" applyFont="1" applyBorder="1">
      <alignment vertical="center"/>
    </xf>
    <xf numFmtId="178" fontId="3" fillId="0" borderId="25" xfId="0" applyNumberFormat="1" applyFont="1" applyFill="1" applyBorder="1">
      <alignment vertical="center"/>
    </xf>
    <xf numFmtId="178" fontId="7" fillId="9" borderId="2" xfId="0" applyNumberFormat="1" applyFont="1" applyFill="1" applyBorder="1" applyAlignment="1">
      <alignment horizontal="right" vertical="center"/>
    </xf>
    <xf numFmtId="0" fontId="5" fillId="5" borderId="1" xfId="0" applyFont="1" applyFill="1" applyBorder="1" applyAlignment="1">
      <alignment horizontal="center" vertical="center" wrapText="1"/>
    </xf>
    <xf numFmtId="0" fontId="7" fillId="6" borderId="1" xfId="0" quotePrefix="1" applyFont="1" applyFill="1" applyBorder="1" applyAlignment="1">
      <alignment horizontal="center" vertical="center"/>
    </xf>
    <xf numFmtId="0" fontId="7" fillId="6" borderId="1" xfId="0" applyFont="1" applyFill="1" applyBorder="1">
      <alignment vertical="center"/>
    </xf>
    <xf numFmtId="0" fontId="7" fillId="6" borderId="1" xfId="0" applyFont="1" applyFill="1" applyBorder="1" applyAlignment="1">
      <alignment vertical="center" wrapText="1"/>
    </xf>
    <xf numFmtId="38" fontId="7" fillId="6" borderId="1" xfId="2" applyFont="1" applyFill="1" applyBorder="1" applyAlignment="1">
      <alignment horizontal="center" vertical="center"/>
    </xf>
    <xf numFmtId="0" fontId="7" fillId="6" borderId="1" xfId="0" applyFont="1" applyFill="1" applyBorder="1" applyAlignment="1">
      <alignment horizontal="center" vertical="center"/>
    </xf>
    <xf numFmtId="0" fontId="19" fillId="2" borderId="0" xfId="0" applyFont="1" applyFill="1" applyBorder="1" applyAlignment="1">
      <alignment vertical="center" wrapText="1"/>
    </xf>
    <xf numFmtId="0" fontId="5" fillId="7" borderId="1" xfId="0" applyFont="1" applyFill="1" applyBorder="1" applyAlignment="1">
      <alignment horizontal="center" vertical="center" wrapText="1"/>
    </xf>
    <xf numFmtId="176" fontId="7" fillId="6" borderId="1" xfId="0" applyNumberFormat="1" applyFont="1" applyFill="1" applyBorder="1" applyAlignment="1">
      <alignment horizontal="center" vertical="center"/>
    </xf>
    <xf numFmtId="0" fontId="11"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5" fillId="7" borderId="1" xfId="0" applyFont="1" applyFill="1" applyBorder="1" applyAlignment="1">
      <alignment horizontal="center" vertical="center"/>
    </xf>
    <xf numFmtId="0" fontId="3" fillId="6" borderId="5" xfId="0" applyFont="1" applyFill="1" applyBorder="1">
      <alignment vertical="center"/>
    </xf>
    <xf numFmtId="0" fontId="8" fillId="4" borderId="0" xfId="0" applyFont="1" applyFill="1" applyAlignment="1">
      <alignment vertical="center"/>
    </xf>
    <xf numFmtId="0" fontId="3" fillId="0" borderId="1" xfId="0" applyFont="1" applyFill="1" applyBorder="1" applyAlignment="1">
      <alignment horizontal="left" vertical="center"/>
    </xf>
    <xf numFmtId="0" fontId="13" fillId="0" borderId="0" xfId="0" applyFont="1">
      <alignment vertical="center"/>
    </xf>
    <xf numFmtId="0" fontId="24" fillId="7" borderId="1" xfId="0" applyFont="1" applyFill="1" applyBorder="1" applyAlignment="1">
      <alignment horizontal="center" vertical="center" wrapText="1"/>
    </xf>
    <xf numFmtId="0" fontId="11" fillId="6"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178" fontId="11" fillId="6" borderId="1" xfId="2" applyNumberFormat="1" applyFont="1" applyFill="1" applyBorder="1" applyAlignment="1">
      <alignment horizontal="center" vertical="center"/>
    </xf>
    <xf numFmtId="0" fontId="24" fillId="7" borderId="1" xfId="0" applyFont="1" applyFill="1" applyBorder="1" applyAlignment="1">
      <alignment horizontal="center" vertical="center"/>
    </xf>
    <xf numFmtId="178" fontId="11" fillId="6" borderId="16" xfId="2" applyNumberFormat="1" applyFont="1" applyFill="1" applyBorder="1" applyAlignment="1">
      <alignment horizontal="center" vertical="center"/>
    </xf>
    <xf numFmtId="0" fontId="27" fillId="0" borderId="0" xfId="0" applyFont="1">
      <alignment vertical="center"/>
    </xf>
    <xf numFmtId="0" fontId="24" fillId="7" borderId="21" xfId="0" applyFont="1" applyFill="1" applyBorder="1" applyAlignment="1">
      <alignment horizontal="center" vertical="center" wrapText="1"/>
    </xf>
    <xf numFmtId="0" fontId="11" fillId="6" borderId="4" xfId="0" applyFont="1" applyFill="1" applyBorder="1" applyAlignment="1">
      <alignment horizontal="center" vertical="center"/>
    </xf>
    <xf numFmtId="0" fontId="11" fillId="6" borderId="4" xfId="0" applyFont="1" applyFill="1" applyBorder="1" applyAlignment="1">
      <alignment horizontal="left" vertical="center" wrapText="1"/>
    </xf>
    <xf numFmtId="0" fontId="11" fillId="6" borderId="4" xfId="0" applyFont="1" applyFill="1" applyBorder="1" applyAlignment="1">
      <alignment horizontal="center" vertical="center" wrapText="1"/>
    </xf>
    <xf numFmtId="0" fontId="7" fillId="6" borderId="5" xfId="0" applyFont="1" applyFill="1" applyBorder="1" applyAlignment="1">
      <alignment horizontal="left" vertical="center" wrapText="1"/>
    </xf>
    <xf numFmtId="0" fontId="28" fillId="6" borderId="4" xfId="0" applyFont="1" applyFill="1" applyBorder="1" applyAlignment="1">
      <alignment horizontal="center" vertical="center"/>
    </xf>
    <xf numFmtId="0" fontId="7" fillId="6" borderId="5" xfId="0" applyFont="1" applyFill="1" applyBorder="1" applyAlignment="1">
      <alignment horizontal="center" vertical="center"/>
    </xf>
    <xf numFmtId="0" fontId="11" fillId="6" borderId="5" xfId="0" applyFont="1" applyFill="1" applyBorder="1" applyAlignment="1">
      <alignment horizontal="center" vertical="center" wrapText="1"/>
    </xf>
    <xf numFmtId="178" fontId="11" fillId="6" borderId="4" xfId="2" applyNumberFormat="1" applyFont="1" applyFill="1" applyBorder="1" applyAlignment="1">
      <alignment horizontal="center" vertical="center"/>
    </xf>
    <xf numFmtId="0" fontId="11" fillId="6" borderId="5" xfId="0" applyFont="1" applyFill="1" applyBorder="1" applyAlignment="1">
      <alignment horizontal="center" vertical="center"/>
    </xf>
    <xf numFmtId="0" fontId="3" fillId="4" borderId="0" xfId="0" applyFont="1" applyFill="1">
      <alignment vertical="center"/>
    </xf>
    <xf numFmtId="180" fontId="11" fillId="0" borderId="1" xfId="0" applyNumberFormat="1" applyFont="1" applyBorder="1" applyAlignment="1" applyProtection="1">
      <alignment horizontal="center" vertical="center"/>
      <protection locked="0"/>
    </xf>
    <xf numFmtId="180" fontId="11" fillId="0" borderId="4" xfId="0" applyNumberFormat="1" applyFont="1" applyBorder="1" applyAlignment="1" applyProtection="1">
      <alignment horizontal="center" vertical="center"/>
      <protection locked="0"/>
    </xf>
    <xf numFmtId="178" fontId="11" fillId="0" borderId="5" xfId="2" applyNumberFormat="1" applyFont="1" applyBorder="1" applyAlignment="1" applyProtection="1">
      <alignment horizontal="center" vertical="center"/>
      <protection locked="0"/>
    </xf>
    <xf numFmtId="178" fontId="11" fillId="0" borderId="1" xfId="0" applyNumberFormat="1" applyFont="1" applyBorder="1" applyAlignment="1" applyProtection="1">
      <alignment horizontal="center" vertical="center"/>
      <protection locked="0"/>
    </xf>
    <xf numFmtId="181" fontId="11" fillId="0" borderId="1" xfId="0" applyNumberFormat="1" applyFont="1" applyBorder="1" applyAlignment="1" applyProtection="1">
      <alignment horizontal="center" vertical="center"/>
      <protection locked="0"/>
    </xf>
    <xf numFmtId="0" fontId="7" fillId="0" borderId="1" xfId="0" applyFont="1" applyFill="1" applyBorder="1" applyAlignment="1" applyProtection="1">
      <alignment horizontal="center" vertical="center" wrapText="1"/>
      <protection locked="0"/>
    </xf>
    <xf numFmtId="0" fontId="7" fillId="0" borderId="1" xfId="0" applyFont="1" applyBorder="1" applyAlignment="1" applyProtection="1">
      <alignment horizontal="center" vertical="center"/>
      <protection locked="0"/>
    </xf>
    <xf numFmtId="0" fontId="7" fillId="0" borderId="1" xfId="0" quotePrefix="1"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7" fillId="0" borderId="1" xfId="0" applyFont="1" applyFill="1" applyBorder="1" applyAlignment="1" applyProtection="1">
      <alignment horizontal="center" vertical="center"/>
      <protection locked="0"/>
    </xf>
    <xf numFmtId="38" fontId="7" fillId="0" borderId="1" xfId="2" quotePrefix="1" applyFont="1" applyFill="1" applyBorder="1" applyAlignment="1" applyProtection="1">
      <alignment vertical="center" wrapText="1"/>
      <protection locked="0"/>
    </xf>
    <xf numFmtId="38" fontId="7" fillId="0" borderId="1" xfId="2" applyFont="1" applyFill="1" applyBorder="1" applyAlignment="1" applyProtection="1">
      <alignment horizontal="center" vertical="center" wrapText="1"/>
      <protection locked="0"/>
    </xf>
    <xf numFmtId="0" fontId="7" fillId="0" borderId="1" xfId="0" applyFont="1" applyFill="1" applyBorder="1" applyAlignment="1" applyProtection="1">
      <alignment horizontal="left" vertical="center" wrapText="1"/>
      <protection locked="0"/>
    </xf>
    <xf numFmtId="0" fontId="11" fillId="0" borderId="1" xfId="0" applyFont="1" applyBorder="1" applyAlignment="1" applyProtection="1">
      <alignment horizontal="center" vertical="center" wrapText="1"/>
      <protection locked="0"/>
    </xf>
    <xf numFmtId="38" fontId="7" fillId="0" borderId="1" xfId="2" quotePrefix="1" applyFont="1" applyFill="1" applyBorder="1" applyAlignment="1" applyProtection="1">
      <alignment horizontal="left" vertical="center" wrapText="1"/>
      <protection locked="0"/>
    </xf>
    <xf numFmtId="0" fontId="7" fillId="0" borderId="4" xfId="0" applyFont="1" applyFill="1" applyBorder="1" applyAlignment="1" applyProtection="1">
      <alignment horizontal="center" vertical="center" wrapText="1"/>
      <protection locked="0"/>
    </xf>
    <xf numFmtId="0" fontId="7" fillId="2" borderId="1" xfId="0" applyFont="1" applyFill="1" applyBorder="1" applyAlignment="1" applyProtection="1">
      <alignment vertical="center" wrapText="1"/>
      <protection locked="0"/>
    </xf>
    <xf numFmtId="38" fontId="7" fillId="0" borderId="1" xfId="2" applyFont="1" applyFill="1" applyBorder="1" applyAlignment="1" applyProtection="1">
      <alignment horizontal="center" vertical="center"/>
      <protection locked="0"/>
    </xf>
    <xf numFmtId="0" fontId="9" fillId="0" borderId="0" xfId="3" applyFont="1">
      <alignment vertical="center"/>
    </xf>
    <xf numFmtId="0" fontId="3" fillId="0" borderId="0" xfId="3" applyFont="1" applyAlignment="1">
      <alignment horizontal="right" vertical="center"/>
    </xf>
    <xf numFmtId="0" fontId="5" fillId="5" borderId="24" xfId="3" applyFont="1" applyFill="1" applyBorder="1" applyAlignment="1">
      <alignment horizontal="center" vertical="center" wrapText="1"/>
    </xf>
    <xf numFmtId="0" fontId="7" fillId="0" borderId="24" xfId="3" applyFont="1" applyFill="1" applyBorder="1" applyAlignment="1" applyProtection="1">
      <alignment vertical="center" wrapText="1"/>
      <protection locked="0"/>
    </xf>
    <xf numFmtId="0" fontId="11" fillId="0" borderId="0" xfId="0" applyFont="1" applyProtection="1">
      <alignment vertical="center"/>
    </xf>
    <xf numFmtId="0" fontId="11" fillId="0" borderId="0" xfId="0" applyFont="1" applyAlignment="1" applyProtection="1">
      <alignment horizontal="right" vertical="center"/>
    </xf>
    <xf numFmtId="0" fontId="8" fillId="4" borderId="0" xfId="0" applyFont="1" applyFill="1" applyAlignment="1" applyProtection="1">
      <alignment vertical="center"/>
    </xf>
    <xf numFmtId="0" fontId="5" fillId="4" borderId="0" xfId="0" applyFont="1" applyFill="1" applyAlignment="1" applyProtection="1">
      <alignment vertical="center"/>
    </xf>
    <xf numFmtId="0" fontId="5" fillId="4" borderId="0" xfId="0" applyFont="1" applyFill="1" applyAlignment="1" applyProtection="1">
      <alignment horizontal="right" vertical="center"/>
    </xf>
    <xf numFmtId="0" fontId="3" fillId="4" borderId="0" xfId="0" applyFont="1" applyFill="1" applyProtection="1">
      <alignment vertical="center"/>
    </xf>
    <xf numFmtId="0" fontId="5" fillId="0" borderId="0" xfId="0" applyFont="1" applyFill="1" applyAlignment="1" applyProtection="1">
      <alignment vertical="center"/>
    </xf>
    <xf numFmtId="0" fontId="5" fillId="0" borderId="0" xfId="0" applyFont="1" applyFill="1" applyAlignment="1" applyProtection="1">
      <alignment horizontal="right" vertical="center"/>
    </xf>
    <xf numFmtId="0" fontId="3" fillId="0" borderId="0" xfId="0" applyFont="1" applyFill="1" applyProtection="1">
      <alignment vertical="center"/>
    </xf>
    <xf numFmtId="0" fontId="13" fillId="0" borderId="0" xfId="0" applyFont="1" applyProtection="1">
      <alignment vertical="center"/>
    </xf>
    <xf numFmtId="0" fontId="24" fillId="7" borderId="1" xfId="0" applyFont="1" applyFill="1" applyBorder="1" applyAlignment="1" applyProtection="1">
      <alignment horizontal="center" vertical="center" wrapText="1"/>
    </xf>
    <xf numFmtId="0" fontId="11" fillId="6" borderId="1" xfId="0" applyFont="1" applyFill="1" applyBorder="1" applyAlignment="1" applyProtection="1">
      <alignment horizontal="center" vertical="center"/>
    </xf>
    <xf numFmtId="0" fontId="5" fillId="7" borderId="1" xfId="0" applyFont="1" applyFill="1" applyBorder="1" applyAlignment="1" applyProtection="1">
      <alignment horizontal="center" vertical="center" wrapText="1"/>
    </xf>
    <xf numFmtId="0" fontId="11" fillId="6" borderId="1" xfId="0" applyFont="1" applyFill="1" applyBorder="1" applyAlignment="1" applyProtection="1">
      <alignment horizontal="left" vertical="center" wrapText="1"/>
    </xf>
    <xf numFmtId="0" fontId="7" fillId="6" borderId="1" xfId="0" applyFont="1" applyFill="1" applyBorder="1" applyAlignment="1" applyProtection="1">
      <alignment horizontal="left" vertical="center" wrapText="1"/>
    </xf>
    <xf numFmtId="180" fontId="11" fillId="6" borderId="1" xfId="0" applyNumberFormat="1" applyFont="1" applyFill="1" applyBorder="1" applyAlignment="1" applyProtection="1">
      <alignment horizontal="center" vertical="center"/>
    </xf>
    <xf numFmtId="178" fontId="11" fillId="6" borderId="1" xfId="2" applyNumberFormat="1" applyFont="1" applyFill="1" applyBorder="1" applyAlignment="1" applyProtection="1">
      <alignment horizontal="center" vertical="center"/>
    </xf>
    <xf numFmtId="0" fontId="24" fillId="7" borderId="1" xfId="0" applyFont="1" applyFill="1" applyBorder="1" applyAlignment="1" applyProtection="1">
      <alignment horizontal="center" vertical="center"/>
    </xf>
    <xf numFmtId="178" fontId="11" fillId="6" borderId="16" xfId="2" applyNumberFormat="1" applyFont="1" applyFill="1" applyBorder="1" applyAlignment="1" applyProtection="1">
      <alignment horizontal="center" vertical="center"/>
    </xf>
    <xf numFmtId="0" fontId="7" fillId="6" borderId="1" xfId="0" applyFont="1" applyFill="1" applyBorder="1" applyAlignment="1" applyProtection="1">
      <alignment horizontal="center" vertical="center"/>
    </xf>
    <xf numFmtId="0" fontId="27" fillId="0" borderId="0" xfId="0" applyFont="1" applyProtection="1">
      <alignment vertical="center"/>
    </xf>
    <xf numFmtId="0" fontId="13" fillId="6" borderId="1" xfId="0" applyFont="1" applyFill="1" applyBorder="1" applyAlignment="1" applyProtection="1">
      <alignment horizontal="right" vertical="center"/>
    </xf>
    <xf numFmtId="0" fontId="24" fillId="7" borderId="21" xfId="0" applyFont="1" applyFill="1" applyBorder="1" applyAlignment="1" applyProtection="1">
      <alignment horizontal="center" vertical="center" wrapText="1"/>
    </xf>
    <xf numFmtId="0" fontId="11" fillId="6" borderId="4" xfId="0" applyFont="1" applyFill="1" applyBorder="1" applyAlignment="1" applyProtection="1">
      <alignment horizontal="center" vertical="center"/>
    </xf>
    <xf numFmtId="0" fontId="11" fillId="6" borderId="4" xfId="0" applyFont="1" applyFill="1" applyBorder="1" applyAlignment="1" applyProtection="1">
      <alignment horizontal="left" vertical="center" wrapText="1"/>
    </xf>
    <xf numFmtId="0" fontId="11" fillId="6" borderId="4" xfId="0" applyFont="1" applyFill="1" applyBorder="1" applyAlignment="1" applyProtection="1">
      <alignment horizontal="center" vertical="center" wrapText="1"/>
    </xf>
    <xf numFmtId="0" fontId="7" fillId="6" borderId="5" xfId="0" applyFont="1" applyFill="1" applyBorder="1" applyAlignment="1" applyProtection="1">
      <alignment horizontal="left" vertical="center" wrapText="1"/>
    </xf>
    <xf numFmtId="0" fontId="28" fillId="6" borderId="4" xfId="0" applyFont="1" applyFill="1" applyBorder="1" applyAlignment="1" applyProtection="1">
      <alignment horizontal="center" vertical="center"/>
    </xf>
    <xf numFmtId="0" fontId="7" fillId="6" borderId="5" xfId="0" applyFont="1" applyFill="1" applyBorder="1" applyAlignment="1" applyProtection="1">
      <alignment horizontal="center" vertical="center"/>
    </xf>
    <xf numFmtId="0" fontId="11" fillId="6" borderId="5" xfId="0" applyFont="1" applyFill="1" applyBorder="1" applyAlignment="1" applyProtection="1">
      <alignment horizontal="center" vertical="center" wrapText="1"/>
    </xf>
    <xf numFmtId="178" fontId="11" fillId="6" borderId="4" xfId="2" applyNumberFormat="1" applyFont="1" applyFill="1" applyBorder="1" applyAlignment="1" applyProtection="1">
      <alignment horizontal="center" vertical="center"/>
    </xf>
    <xf numFmtId="178" fontId="11" fillId="6" borderId="5" xfId="2" applyNumberFormat="1" applyFont="1" applyFill="1" applyBorder="1" applyAlignment="1" applyProtection="1">
      <alignment horizontal="center" vertical="center"/>
    </xf>
    <xf numFmtId="0" fontId="11" fillId="6" borderId="5" xfId="0" applyFont="1" applyFill="1" applyBorder="1" applyAlignment="1" applyProtection="1">
      <alignment horizontal="center" vertical="center"/>
    </xf>
    <xf numFmtId="0" fontId="3" fillId="0" borderId="0" xfId="0" applyFont="1" applyProtection="1">
      <alignment vertical="center"/>
    </xf>
    <xf numFmtId="0" fontId="3" fillId="0" borderId="0" xfId="0" applyFont="1" applyAlignment="1" applyProtection="1">
      <alignment horizontal="right" vertical="center"/>
    </xf>
    <xf numFmtId="0" fontId="6" fillId="0" borderId="0" xfId="0" applyFont="1" applyFill="1" applyBorder="1" applyProtection="1">
      <alignment vertical="center"/>
    </xf>
    <xf numFmtId="0" fontId="5" fillId="5" borderId="1" xfId="0" applyFont="1" applyFill="1" applyBorder="1" applyAlignment="1" applyProtection="1">
      <alignment horizontal="center" vertical="center" wrapText="1"/>
    </xf>
    <xf numFmtId="0" fontId="3" fillId="0" borderId="0" xfId="0" applyFont="1" applyAlignment="1" applyProtection="1">
      <alignment vertical="center" wrapText="1"/>
    </xf>
    <xf numFmtId="0" fontId="7" fillId="6" borderId="1" xfId="0" quotePrefix="1" applyFont="1" applyFill="1" applyBorder="1" applyAlignment="1" applyProtection="1">
      <alignment horizontal="center" vertical="center"/>
    </xf>
    <xf numFmtId="0" fontId="7" fillId="6" borderId="1" xfId="0" applyFont="1" applyFill="1" applyBorder="1" applyProtection="1">
      <alignment vertical="center"/>
    </xf>
    <xf numFmtId="0" fontId="7" fillId="6" borderId="1" xfId="0" applyFont="1" applyFill="1" applyBorder="1" applyAlignment="1" applyProtection="1">
      <alignment vertical="center" wrapText="1"/>
    </xf>
    <xf numFmtId="38" fontId="7" fillId="6" borderId="1" xfId="2" applyFont="1" applyFill="1" applyBorder="1" applyAlignment="1" applyProtection="1">
      <alignment horizontal="center" vertical="center"/>
    </xf>
    <xf numFmtId="0" fontId="19" fillId="2" borderId="0" xfId="0" applyFont="1" applyFill="1" applyBorder="1" applyAlignment="1" applyProtection="1">
      <alignment vertical="center" wrapText="1"/>
    </xf>
    <xf numFmtId="176" fontId="7" fillId="6" borderId="1" xfId="0" applyNumberFormat="1" applyFont="1" applyFill="1" applyBorder="1" applyAlignment="1" applyProtection="1">
      <alignment horizontal="center" vertical="center"/>
    </xf>
    <xf numFmtId="0" fontId="7" fillId="6" borderId="1" xfId="0" applyFont="1" applyFill="1" applyBorder="1" applyAlignment="1" applyProtection="1">
      <alignment horizontal="center" vertical="center" wrapText="1"/>
    </xf>
    <xf numFmtId="0" fontId="6" fillId="0" borderId="0" xfId="0" applyFont="1" applyProtection="1">
      <alignment vertical="center"/>
    </xf>
    <xf numFmtId="0" fontId="5" fillId="7" borderId="1" xfId="0" applyFont="1" applyFill="1" applyBorder="1" applyAlignment="1" applyProtection="1">
      <alignment horizontal="center" vertical="center"/>
    </xf>
    <xf numFmtId="0" fontId="3" fillId="6" borderId="5" xfId="0" applyFont="1" applyFill="1" applyBorder="1" applyProtection="1">
      <alignment vertical="center"/>
    </xf>
    <xf numFmtId="0" fontId="3" fillId="0" borderId="0" xfId="0" applyFont="1" applyBorder="1" applyProtection="1">
      <alignment vertical="center"/>
    </xf>
    <xf numFmtId="38" fontId="3" fillId="0" borderId="0" xfId="2" applyFont="1" applyProtection="1">
      <alignment vertical="center"/>
    </xf>
    <xf numFmtId="0" fontId="3" fillId="0" borderId="0" xfId="0" applyFont="1" applyProtection="1">
      <alignment vertical="center"/>
      <protection locked="0"/>
    </xf>
    <xf numFmtId="0" fontId="7" fillId="0" borderId="1" xfId="0" quotePrefix="1" applyFont="1" applyFill="1" applyBorder="1" applyAlignment="1" applyProtection="1">
      <alignment horizontal="center" vertical="center" wrapText="1"/>
      <protection locked="0"/>
    </xf>
    <xf numFmtId="0" fontId="3" fillId="0" borderId="34" xfId="0" applyFont="1" applyFill="1" applyBorder="1" applyAlignment="1" applyProtection="1">
      <alignment horizontal="center" vertical="center" shrinkToFit="1"/>
      <protection locked="0"/>
    </xf>
    <xf numFmtId="178" fontId="11" fillId="6" borderId="1" xfId="0" applyNumberFormat="1" applyFont="1" applyFill="1" applyBorder="1" applyAlignment="1" applyProtection="1">
      <alignment horizontal="center" vertical="center"/>
      <protection locked="0"/>
    </xf>
    <xf numFmtId="181" fontId="11" fillId="6" borderId="1" xfId="0" applyNumberFormat="1" applyFont="1" applyFill="1" applyBorder="1" applyAlignment="1" applyProtection="1">
      <alignment horizontal="center" vertical="center"/>
      <protection locked="0"/>
    </xf>
    <xf numFmtId="0" fontId="11" fillId="0" borderId="1" xfId="0" applyFont="1" applyBorder="1" applyProtection="1">
      <alignment vertical="center"/>
      <protection locked="0"/>
    </xf>
    <xf numFmtId="176" fontId="11" fillId="0" borderId="1" xfId="0" applyNumberFormat="1"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7" fillId="0" borderId="24" xfId="0" applyFont="1" applyFill="1" applyBorder="1" applyAlignment="1" applyProtection="1">
      <alignment vertical="center" wrapText="1"/>
      <protection locked="0"/>
    </xf>
    <xf numFmtId="0" fontId="3" fillId="0" borderId="1" xfId="0" applyFont="1" applyFill="1" applyBorder="1" applyAlignment="1">
      <alignment horizontal="left" vertical="center" wrapText="1"/>
    </xf>
    <xf numFmtId="0" fontId="7" fillId="6" borderId="6" xfId="0" quotePrefix="1" applyFont="1" applyFill="1" applyBorder="1" applyAlignment="1">
      <alignment horizontal="center" vertical="center"/>
    </xf>
    <xf numFmtId="0" fontId="7" fillId="6" borderId="3" xfId="0" quotePrefix="1" applyFont="1" applyFill="1" applyBorder="1" applyAlignment="1">
      <alignment horizontal="center" vertical="center"/>
    </xf>
    <xf numFmtId="0" fontId="7" fillId="6" borderId="6" xfId="0" applyFont="1" applyFill="1" applyBorder="1" applyAlignment="1">
      <alignment vertical="center"/>
    </xf>
    <xf numFmtId="0" fontId="7" fillId="6" borderId="3" xfId="0" applyFont="1" applyFill="1" applyBorder="1" applyAlignment="1">
      <alignment vertical="center"/>
    </xf>
    <xf numFmtId="0" fontId="7" fillId="6" borderId="6" xfId="0" applyFont="1" applyFill="1" applyBorder="1" applyAlignment="1">
      <alignment vertical="center" wrapText="1"/>
    </xf>
    <xf numFmtId="0" fontId="7" fillId="6" borderId="3" xfId="0" applyFont="1" applyFill="1" applyBorder="1" applyAlignment="1">
      <alignment vertical="center" wrapText="1"/>
    </xf>
    <xf numFmtId="38" fontId="7" fillId="6" borderId="6" xfId="2" applyFont="1" applyFill="1" applyBorder="1" applyAlignment="1">
      <alignment horizontal="center" vertical="center"/>
    </xf>
    <xf numFmtId="38" fontId="7" fillId="6" borderId="3" xfId="2" applyFont="1" applyFill="1" applyBorder="1" applyAlignment="1">
      <alignment horizontal="center" vertical="center"/>
    </xf>
    <xf numFmtId="0" fontId="7" fillId="6" borderId="6" xfId="0" applyFont="1" applyFill="1" applyBorder="1" applyAlignment="1">
      <alignment horizontal="center" vertical="center"/>
    </xf>
    <xf numFmtId="0" fontId="7" fillId="6" borderId="3" xfId="0" applyFont="1" applyFill="1" applyBorder="1" applyAlignment="1">
      <alignment horizontal="center" vertical="center"/>
    </xf>
    <xf numFmtId="0" fontId="7" fillId="0" borderId="6" xfId="0" applyFont="1" applyFill="1" applyBorder="1" applyAlignment="1" applyProtection="1">
      <alignment horizontal="center" vertical="center" wrapText="1"/>
      <protection locked="0"/>
    </xf>
    <xf numFmtId="0" fontId="7" fillId="0" borderId="3" xfId="0" applyFont="1" applyFill="1" applyBorder="1" applyAlignment="1" applyProtection="1">
      <alignment horizontal="center" vertical="center" wrapText="1"/>
      <protection locked="0"/>
    </xf>
    <xf numFmtId="0" fontId="7" fillId="0" borderId="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38" fontId="7" fillId="0" borderId="6" xfId="2" quotePrefix="1" applyFont="1" applyFill="1" applyBorder="1" applyAlignment="1" applyProtection="1">
      <alignment horizontal="left" vertical="center" wrapText="1"/>
      <protection locked="0"/>
    </xf>
    <xf numFmtId="38" fontId="7" fillId="0" borderId="3" xfId="2" quotePrefix="1" applyFont="1" applyFill="1" applyBorder="1" applyAlignment="1" applyProtection="1">
      <alignment horizontal="left" vertical="center" wrapText="1"/>
      <protection locked="0"/>
    </xf>
    <xf numFmtId="38" fontId="7" fillId="0" borderId="6" xfId="2" applyFont="1" applyFill="1" applyBorder="1" applyAlignment="1" applyProtection="1">
      <alignment horizontal="center" vertical="center" wrapText="1"/>
      <protection locked="0"/>
    </xf>
    <xf numFmtId="38" fontId="7" fillId="0" borderId="3" xfId="2" applyFont="1" applyFill="1" applyBorder="1" applyAlignment="1" applyProtection="1">
      <alignment horizontal="center" vertical="center" wrapText="1"/>
      <protection locked="0"/>
    </xf>
    <xf numFmtId="38" fontId="7" fillId="2" borderId="6" xfId="2" applyFont="1" applyFill="1" applyBorder="1" applyAlignment="1" applyProtection="1">
      <alignment horizontal="left" vertical="center" wrapText="1"/>
      <protection locked="0"/>
    </xf>
    <xf numFmtId="38" fontId="7" fillId="2" borderId="3" xfId="2" applyFont="1" applyFill="1" applyBorder="1" applyAlignment="1" applyProtection="1">
      <alignment horizontal="left" vertical="center" wrapText="1"/>
      <protection locked="0"/>
    </xf>
    <xf numFmtId="0" fontId="7" fillId="0" borderId="1" xfId="0" applyFont="1" applyBorder="1" applyAlignment="1" applyProtection="1">
      <alignment horizontal="left" vertical="center" wrapText="1"/>
      <protection locked="0"/>
    </xf>
    <xf numFmtId="0" fontId="7" fillId="6" borderId="1" xfId="0" applyFont="1" applyFill="1" applyBorder="1" applyAlignment="1">
      <alignment vertical="center" wrapText="1"/>
    </xf>
    <xf numFmtId="0" fontId="7" fillId="6" borderId="1" xfId="0" applyFont="1" applyFill="1" applyBorder="1" applyAlignment="1">
      <alignment horizontal="left" vertical="center" wrapText="1"/>
    </xf>
    <xf numFmtId="0" fontId="5" fillId="7" borderId="1" xfId="0" applyFont="1" applyFill="1" applyBorder="1" applyAlignment="1">
      <alignment horizontal="center" vertical="center" wrapText="1"/>
    </xf>
    <xf numFmtId="0" fontId="7" fillId="0" borderId="4" xfId="0" applyFont="1" applyBorder="1" applyAlignment="1" applyProtection="1">
      <alignment horizontal="left" vertical="center" wrapText="1"/>
      <protection locked="0"/>
    </xf>
    <xf numFmtId="0" fontId="7" fillId="0" borderId="5" xfId="0" applyFont="1" applyBorder="1" applyAlignment="1" applyProtection="1">
      <alignment horizontal="left" vertical="center" wrapText="1"/>
      <protection locked="0"/>
    </xf>
    <xf numFmtId="0" fontId="5" fillId="7" borderId="12" xfId="0" applyFont="1" applyFill="1" applyBorder="1" applyAlignment="1">
      <alignment horizontal="center" vertical="center"/>
    </xf>
    <xf numFmtId="0" fontId="5" fillId="7" borderId="13" xfId="0" applyFont="1" applyFill="1" applyBorder="1" applyAlignment="1">
      <alignment horizontal="center" vertical="center"/>
    </xf>
    <xf numFmtId="180" fontId="19" fillId="2" borderId="14" xfId="2" applyNumberFormat="1" applyFont="1" applyFill="1" applyBorder="1" applyAlignment="1">
      <alignment horizontal="right" vertical="center"/>
    </xf>
    <xf numFmtId="180" fontId="19" fillId="2" borderId="15" xfId="2" applyNumberFormat="1" applyFont="1" applyFill="1" applyBorder="1" applyAlignment="1">
      <alignment horizontal="right" vertical="center"/>
    </xf>
    <xf numFmtId="0" fontId="24" fillId="7" borderId="1" xfId="0" applyFont="1" applyFill="1" applyBorder="1" applyAlignment="1">
      <alignment horizontal="center" vertical="center"/>
    </xf>
    <xf numFmtId="0" fontId="7" fillId="6" borderId="4" xfId="0" quotePrefix="1" applyFont="1" applyFill="1" applyBorder="1" applyAlignment="1">
      <alignment horizontal="center" vertical="center"/>
    </xf>
    <xf numFmtId="0" fontId="7" fillId="6" borderId="5" xfId="0" quotePrefix="1" applyFont="1" applyFill="1" applyBorder="1" applyAlignment="1">
      <alignment horizontal="center" vertical="center"/>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4" xfId="0" applyFont="1" applyFill="1" applyBorder="1" applyAlignment="1">
      <alignment horizontal="center" vertical="center"/>
    </xf>
    <xf numFmtId="0" fontId="7" fillId="6" borderId="5" xfId="0" applyFont="1" applyFill="1" applyBorder="1" applyAlignment="1">
      <alignment horizontal="center" vertical="center"/>
    </xf>
    <xf numFmtId="178" fontId="11" fillId="0" borderId="4" xfId="2" applyNumberFormat="1" applyFont="1" applyBorder="1" applyAlignment="1" applyProtection="1">
      <alignment horizontal="center" vertical="center"/>
      <protection locked="0"/>
    </xf>
    <xf numFmtId="178" fontId="11" fillId="0" borderId="5" xfId="2" applyNumberFormat="1" applyFont="1" applyBorder="1" applyAlignment="1" applyProtection="1">
      <alignment horizontal="center" vertical="center"/>
      <protection locked="0"/>
    </xf>
    <xf numFmtId="0" fontId="24" fillId="7" borderId="4" xfId="0" applyFont="1" applyFill="1" applyBorder="1" applyAlignment="1">
      <alignment horizontal="center" vertical="center" wrapText="1"/>
    </xf>
    <xf numFmtId="0" fontId="24" fillId="7" borderId="5" xfId="0" applyFont="1" applyFill="1" applyBorder="1" applyAlignment="1">
      <alignment horizontal="center" vertical="center" wrapText="1"/>
    </xf>
    <xf numFmtId="0" fontId="24" fillId="7" borderId="4" xfId="0" applyFont="1" applyFill="1" applyBorder="1" applyAlignment="1">
      <alignment horizontal="center" vertical="center"/>
    </xf>
    <xf numFmtId="0" fontId="24" fillId="7" borderId="5" xfId="0" applyFont="1" applyFill="1" applyBorder="1" applyAlignment="1">
      <alignment horizontal="center" vertical="center"/>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11" fillId="6" borderId="1" xfId="0" applyFont="1" applyFill="1" applyBorder="1" applyAlignment="1">
      <alignment horizontal="center" vertical="center"/>
    </xf>
    <xf numFmtId="0" fontId="11" fillId="6" borderId="1" xfId="0" applyFont="1" applyFill="1" applyBorder="1" applyAlignment="1">
      <alignment horizontal="center" vertical="center" wrapText="1"/>
    </xf>
    <xf numFmtId="178" fontId="11" fillId="6" borderId="1" xfId="2" applyNumberFormat="1" applyFont="1" applyFill="1" applyBorder="1" applyAlignment="1">
      <alignment horizontal="center" vertical="center"/>
    </xf>
    <xf numFmtId="178" fontId="11" fillId="6" borderId="6" xfId="2" applyNumberFormat="1" applyFont="1" applyFill="1" applyBorder="1" applyAlignment="1">
      <alignment horizontal="center" vertical="center"/>
    </xf>
    <xf numFmtId="178" fontId="11" fillId="6" borderId="32" xfId="2" applyNumberFormat="1" applyFont="1" applyFill="1" applyBorder="1" applyAlignment="1">
      <alignment horizontal="center" vertical="center"/>
    </xf>
    <xf numFmtId="178" fontId="11" fillId="6" borderId="33" xfId="2" applyNumberFormat="1" applyFont="1" applyFill="1" applyBorder="1" applyAlignment="1">
      <alignment horizontal="center" vertical="center"/>
    </xf>
    <xf numFmtId="178" fontId="11" fillId="6" borderId="7" xfId="2" applyNumberFormat="1" applyFont="1" applyFill="1" applyBorder="1" applyAlignment="1">
      <alignment horizontal="center" vertical="center"/>
    </xf>
    <xf numFmtId="178" fontId="11" fillId="6" borderId="3" xfId="2" applyNumberFormat="1" applyFont="1" applyFill="1" applyBorder="1" applyAlignment="1">
      <alignment horizontal="center" vertical="center"/>
    </xf>
    <xf numFmtId="0" fontId="24" fillId="7" borderId="1" xfId="0" applyFont="1" applyFill="1" applyBorder="1" applyAlignment="1">
      <alignment horizontal="center" vertical="center" wrapText="1"/>
    </xf>
    <xf numFmtId="0" fontId="11" fillId="6" borderId="4" xfId="0" applyFont="1" applyFill="1" applyBorder="1" applyAlignment="1">
      <alignment horizontal="left" vertical="center" wrapText="1"/>
    </xf>
    <xf numFmtId="0" fontId="11" fillId="6" borderId="5" xfId="0" applyFont="1" applyFill="1" applyBorder="1" applyAlignment="1">
      <alignment horizontal="left" vertical="center" wrapText="1"/>
    </xf>
    <xf numFmtId="180" fontId="11" fillId="0" borderId="1" xfId="0" applyNumberFormat="1" applyFont="1" applyBorder="1" applyAlignment="1" applyProtection="1">
      <alignment horizontal="center" vertical="center"/>
      <protection locked="0"/>
    </xf>
    <xf numFmtId="178" fontId="11" fillId="6" borderId="6" xfId="0" applyNumberFormat="1" applyFont="1" applyFill="1" applyBorder="1" applyAlignment="1">
      <alignment horizontal="center" vertical="center"/>
    </xf>
    <xf numFmtId="178" fontId="11" fillId="6" borderId="7" xfId="0" applyNumberFormat="1" applyFont="1" applyFill="1" applyBorder="1" applyAlignment="1">
      <alignment horizontal="center" vertical="center"/>
    </xf>
    <xf numFmtId="178" fontId="11" fillId="0" borderId="18" xfId="2" applyNumberFormat="1" applyFont="1" applyBorder="1" applyAlignment="1" applyProtection="1">
      <alignment horizontal="center" vertical="center"/>
      <protection locked="0"/>
    </xf>
    <xf numFmtId="178" fontId="11" fillId="0" borderId="19" xfId="2" applyNumberFormat="1" applyFont="1" applyBorder="1" applyAlignment="1" applyProtection="1">
      <alignment horizontal="center" vertical="center"/>
      <protection locked="0"/>
    </xf>
    <xf numFmtId="178" fontId="11" fillId="0" borderId="8" xfId="2" applyNumberFormat="1" applyFont="1" applyBorder="1" applyAlignment="1" applyProtection="1">
      <alignment horizontal="center" vertical="center"/>
      <protection locked="0"/>
    </xf>
    <xf numFmtId="178" fontId="11" fillId="0" borderId="20" xfId="2" applyNumberFormat="1" applyFont="1" applyBorder="1" applyAlignment="1" applyProtection="1">
      <alignment horizontal="center" vertical="center"/>
      <protection locked="0"/>
    </xf>
    <xf numFmtId="178" fontId="11" fillId="0" borderId="10" xfId="2" applyNumberFormat="1" applyFont="1" applyBorder="1" applyAlignment="1" applyProtection="1">
      <alignment horizontal="center" vertical="center"/>
      <protection locked="0"/>
    </xf>
    <xf numFmtId="178" fontId="11" fillId="0" borderId="11" xfId="2" applyNumberFormat="1" applyFont="1" applyBorder="1" applyAlignment="1" applyProtection="1">
      <alignment horizontal="center" vertical="center"/>
      <protection locked="0"/>
    </xf>
    <xf numFmtId="0" fontId="24" fillId="7" borderId="9" xfId="0" applyFont="1" applyFill="1" applyBorder="1" applyAlignment="1">
      <alignment horizontal="center" vertical="center" wrapText="1"/>
    </xf>
    <xf numFmtId="0" fontId="7" fillId="6" borderId="9" xfId="0" applyFont="1" applyFill="1" applyBorder="1" applyAlignment="1">
      <alignment horizontal="center" vertical="center"/>
    </xf>
    <xf numFmtId="0" fontId="7" fillId="6" borderId="9" xfId="0" applyFont="1" applyFill="1" applyBorder="1" applyAlignment="1">
      <alignment horizontal="left" vertical="center" wrapText="1"/>
    </xf>
    <xf numFmtId="0" fontId="11" fillId="6" borderId="9" xfId="0" applyFont="1" applyFill="1" applyBorder="1" applyAlignment="1">
      <alignment horizontal="center" vertical="center"/>
    </xf>
    <xf numFmtId="179" fontId="11" fillId="0" borderId="4" xfId="0" applyNumberFormat="1" applyFont="1" applyBorder="1" applyAlignment="1" applyProtection="1">
      <alignment horizontal="center" vertical="center"/>
      <protection locked="0"/>
    </xf>
    <xf numFmtId="179" fontId="11" fillId="0" borderId="9" xfId="0" applyNumberFormat="1" applyFont="1" applyBorder="1" applyAlignment="1" applyProtection="1">
      <alignment horizontal="center" vertical="center"/>
      <protection locked="0"/>
    </xf>
    <xf numFmtId="179" fontId="11" fillId="0" borderId="5" xfId="0" applyNumberFormat="1" applyFont="1" applyBorder="1" applyAlignment="1" applyProtection="1">
      <alignment horizontal="center" vertical="center"/>
      <protection locked="0"/>
    </xf>
    <xf numFmtId="0" fontId="28" fillId="6" borderId="6" xfId="0" applyFont="1" applyFill="1" applyBorder="1" applyAlignment="1">
      <alignment horizontal="center" vertical="center"/>
    </xf>
    <xf numFmtId="0" fontId="11" fillId="6" borderId="7" xfId="0" applyFont="1" applyFill="1" applyBorder="1" applyAlignment="1">
      <alignment horizontal="center" vertical="center"/>
    </xf>
    <xf numFmtId="0" fontId="11" fillId="6" borderId="3" xfId="0" applyFont="1" applyFill="1" applyBorder="1" applyAlignment="1">
      <alignment horizontal="center" vertical="center"/>
    </xf>
    <xf numFmtId="0" fontId="11" fillId="6" borderId="22" xfId="0" applyFont="1" applyFill="1" applyBorder="1" applyAlignment="1">
      <alignment horizontal="center" vertical="center"/>
    </xf>
    <xf numFmtId="0" fontId="11" fillId="6" borderId="23" xfId="0" applyFont="1" applyFill="1" applyBorder="1" applyAlignment="1">
      <alignment horizontal="center" vertical="center"/>
    </xf>
    <xf numFmtId="0" fontId="11" fillId="6" borderId="17" xfId="0" applyFont="1" applyFill="1" applyBorder="1" applyAlignment="1">
      <alignment horizontal="center" vertical="center"/>
    </xf>
    <xf numFmtId="177" fontId="11" fillId="6" borderId="6" xfId="0" applyNumberFormat="1" applyFont="1" applyFill="1" applyBorder="1" applyAlignment="1">
      <alignment horizontal="center" vertical="center"/>
    </xf>
    <xf numFmtId="177" fontId="11" fillId="6" borderId="7" xfId="0" applyNumberFormat="1" applyFont="1" applyFill="1" applyBorder="1" applyAlignment="1">
      <alignment horizontal="center" vertical="center"/>
    </xf>
    <xf numFmtId="181" fontId="11" fillId="0" borderId="4" xfId="0" applyNumberFormat="1" applyFont="1" applyBorder="1" applyAlignment="1" applyProtection="1">
      <alignment horizontal="center" vertical="center"/>
      <protection locked="0"/>
    </xf>
    <xf numFmtId="181" fontId="11" fillId="0" borderId="5" xfId="0" applyNumberFormat="1" applyFont="1" applyBorder="1" applyAlignment="1" applyProtection="1">
      <alignment horizontal="center" vertical="center"/>
      <protection locked="0"/>
    </xf>
    <xf numFmtId="0" fontId="24" fillId="7" borderId="9" xfId="0" applyFont="1" applyFill="1" applyBorder="1" applyAlignment="1">
      <alignment horizontal="center" vertical="center"/>
    </xf>
    <xf numFmtId="181" fontId="11" fillId="0" borderId="18" xfId="0" applyNumberFormat="1" applyFont="1" applyBorder="1" applyAlignment="1" applyProtection="1">
      <alignment horizontal="center" vertical="center"/>
      <protection locked="0"/>
    </xf>
    <xf numFmtId="181" fontId="11" fillId="0" borderId="19" xfId="0" applyNumberFormat="1" applyFont="1" applyBorder="1" applyAlignment="1" applyProtection="1">
      <alignment horizontal="center" vertical="center"/>
      <protection locked="0"/>
    </xf>
    <xf numFmtId="181" fontId="11" fillId="0" borderId="8" xfId="0" applyNumberFormat="1" applyFont="1" applyBorder="1" applyAlignment="1" applyProtection="1">
      <alignment horizontal="center" vertical="center"/>
      <protection locked="0"/>
    </xf>
    <xf numFmtId="181" fontId="11" fillId="0" borderId="20" xfId="0" applyNumberFormat="1" applyFont="1" applyBorder="1" applyAlignment="1" applyProtection="1">
      <alignment horizontal="center" vertical="center"/>
      <protection locked="0"/>
    </xf>
    <xf numFmtId="181" fontId="11" fillId="0" borderId="10" xfId="0" applyNumberFormat="1" applyFont="1" applyBorder="1" applyAlignment="1" applyProtection="1">
      <alignment horizontal="center" vertical="center"/>
      <protection locked="0"/>
    </xf>
    <xf numFmtId="181" fontId="11" fillId="0" borderId="11" xfId="0" applyNumberFormat="1" applyFont="1" applyBorder="1" applyAlignment="1" applyProtection="1">
      <alignment horizontal="center" vertical="center"/>
      <protection locked="0"/>
    </xf>
    <xf numFmtId="38" fontId="11" fillId="6" borderId="6" xfId="2" applyFont="1" applyFill="1" applyBorder="1" applyAlignment="1">
      <alignment horizontal="center" vertical="center"/>
    </xf>
    <xf numFmtId="38" fontId="11" fillId="6" borderId="7" xfId="2" applyFont="1" applyFill="1" applyBorder="1" applyAlignment="1">
      <alignment horizontal="center" vertical="center"/>
    </xf>
    <xf numFmtId="38" fontId="11" fillId="6" borderId="3" xfId="2" applyFont="1" applyFill="1" applyBorder="1" applyAlignment="1">
      <alignment horizontal="center" vertical="center"/>
    </xf>
    <xf numFmtId="0" fontId="3" fillId="9" borderId="2" xfId="0" applyFont="1" applyFill="1" applyBorder="1" applyAlignment="1">
      <alignment horizontal="center" vertical="center"/>
    </xf>
    <xf numFmtId="0" fontId="3" fillId="0" borderId="24" xfId="0" applyFont="1" applyBorder="1" applyAlignment="1">
      <alignment horizontal="center" vertical="center"/>
    </xf>
    <xf numFmtId="0" fontId="8" fillId="4" borderId="0" xfId="0" applyFont="1" applyFill="1" applyAlignment="1">
      <alignment horizontal="left" vertical="center"/>
    </xf>
    <xf numFmtId="0" fontId="3" fillId="6" borderId="28" xfId="0" applyFont="1" applyFill="1" applyBorder="1" applyAlignment="1">
      <alignment horizontal="left" vertical="center" wrapText="1"/>
    </xf>
    <xf numFmtId="0" fontId="3" fillId="6" borderId="29" xfId="0" applyFont="1" applyFill="1" applyBorder="1" applyAlignment="1">
      <alignment horizontal="left" vertical="center" wrapText="1"/>
    </xf>
    <xf numFmtId="0" fontId="3" fillId="6" borderId="30" xfId="0" applyFont="1" applyFill="1" applyBorder="1" applyAlignment="1">
      <alignment horizontal="left" vertical="center" wrapText="1"/>
    </xf>
    <xf numFmtId="178" fontId="3" fillId="0" borderId="24" xfId="1" applyNumberFormat="1" applyFont="1" applyFill="1" applyBorder="1" applyAlignment="1">
      <alignment horizontal="right" vertical="center"/>
    </xf>
    <xf numFmtId="0" fontId="8" fillId="4" borderId="0" xfId="3" applyFont="1" applyFill="1" applyAlignment="1">
      <alignment horizontal="left" vertical="center"/>
    </xf>
    <xf numFmtId="0" fontId="7" fillId="6" borderId="6" xfId="0" quotePrefix="1" applyFont="1" applyFill="1" applyBorder="1" applyAlignment="1" applyProtection="1">
      <alignment horizontal="center" vertical="center"/>
    </xf>
    <xf numFmtId="0" fontId="7" fillId="6" borderId="3" xfId="0" quotePrefix="1" applyFont="1" applyFill="1" applyBorder="1" applyAlignment="1" applyProtection="1">
      <alignment horizontal="center" vertical="center"/>
    </xf>
    <xf numFmtId="0" fontId="7" fillId="6" borderId="6" xfId="0" applyFont="1" applyFill="1" applyBorder="1" applyAlignment="1" applyProtection="1">
      <alignment vertical="center"/>
    </xf>
    <xf numFmtId="0" fontId="7" fillId="6" borderId="3" xfId="0" applyFont="1" applyFill="1" applyBorder="1" applyAlignment="1" applyProtection="1">
      <alignment vertical="center"/>
    </xf>
    <xf numFmtId="0" fontId="7" fillId="6" borderId="6" xfId="0" applyFont="1" applyFill="1" applyBorder="1" applyAlignment="1" applyProtection="1">
      <alignment vertical="center" wrapText="1"/>
    </xf>
    <xf numFmtId="0" fontId="7" fillId="6" borderId="3" xfId="0" applyFont="1" applyFill="1" applyBorder="1" applyAlignment="1" applyProtection="1">
      <alignment vertical="center" wrapText="1"/>
    </xf>
    <xf numFmtId="38" fontId="7" fillId="6" borderId="6" xfId="2" applyFont="1" applyFill="1" applyBorder="1" applyAlignment="1" applyProtection="1">
      <alignment horizontal="center" vertical="center"/>
    </xf>
    <xf numFmtId="38" fontId="7" fillId="6" borderId="3" xfId="2" applyFont="1" applyFill="1" applyBorder="1" applyAlignment="1" applyProtection="1">
      <alignment horizontal="center" vertical="center"/>
    </xf>
    <xf numFmtId="0" fontId="7" fillId="6" borderId="6" xfId="0" applyFont="1" applyFill="1" applyBorder="1" applyAlignment="1" applyProtection="1">
      <alignment horizontal="center" vertical="center"/>
    </xf>
    <xf numFmtId="0" fontId="7" fillId="6" borderId="3" xfId="0" applyFont="1" applyFill="1" applyBorder="1" applyAlignment="1" applyProtection="1">
      <alignment horizontal="center" vertical="center"/>
    </xf>
    <xf numFmtId="0" fontId="5" fillId="7" borderId="1" xfId="0" applyFont="1" applyFill="1" applyBorder="1" applyAlignment="1" applyProtection="1">
      <alignment horizontal="center" vertical="center" wrapText="1"/>
    </xf>
    <xf numFmtId="0" fontId="7" fillId="6" borderId="1" xfId="0" applyFont="1" applyFill="1" applyBorder="1" applyAlignment="1" applyProtection="1">
      <alignment vertical="center" wrapText="1"/>
    </xf>
    <xf numFmtId="0" fontId="7" fillId="6" borderId="1" xfId="0" applyFont="1" applyFill="1" applyBorder="1" applyAlignment="1" applyProtection="1">
      <alignment horizontal="left" vertical="center" wrapText="1"/>
    </xf>
    <xf numFmtId="0" fontId="3" fillId="0" borderId="1" xfId="0" applyFont="1" applyFill="1" applyBorder="1" applyAlignment="1" applyProtection="1">
      <alignment horizontal="left" vertical="center" wrapText="1"/>
    </xf>
    <xf numFmtId="0" fontId="7" fillId="0" borderId="6" xfId="0" quotePrefix="1" applyFont="1" applyFill="1" applyBorder="1" applyAlignment="1" applyProtection="1">
      <alignment horizontal="center" vertical="center" wrapText="1"/>
      <protection locked="0"/>
    </xf>
    <xf numFmtId="0" fontId="7" fillId="0" borderId="3" xfId="0" quotePrefix="1" applyFont="1" applyFill="1" applyBorder="1" applyAlignment="1" applyProtection="1">
      <alignment horizontal="center" vertical="center" wrapText="1"/>
      <protection locked="0"/>
    </xf>
    <xf numFmtId="0" fontId="3" fillId="0" borderId="1" xfId="0" applyFont="1" applyFill="1" applyBorder="1" applyAlignment="1" applyProtection="1">
      <alignment horizontal="left" vertical="center"/>
    </xf>
    <xf numFmtId="0" fontId="5" fillId="7" borderId="4" xfId="0" applyFont="1" applyFill="1" applyBorder="1" applyAlignment="1" applyProtection="1">
      <alignment horizontal="center" vertical="center" wrapText="1"/>
    </xf>
    <xf numFmtId="0" fontId="5" fillId="7" borderId="5" xfId="0" applyFont="1" applyFill="1" applyBorder="1" applyAlignment="1" applyProtection="1">
      <alignment horizontal="center" vertical="center" wrapText="1"/>
    </xf>
    <xf numFmtId="0" fontId="7" fillId="6" borderId="4" xfId="0" applyFont="1" applyFill="1" applyBorder="1" applyAlignment="1" applyProtection="1">
      <alignment horizontal="center" vertical="center"/>
    </xf>
    <xf numFmtId="0" fontId="7" fillId="6" borderId="5" xfId="0" applyFont="1" applyFill="1" applyBorder="1" applyAlignment="1" applyProtection="1">
      <alignment horizontal="center" vertical="center"/>
    </xf>
    <xf numFmtId="0" fontId="5" fillId="7" borderId="12" xfId="0" applyFont="1" applyFill="1" applyBorder="1" applyAlignment="1" applyProtection="1">
      <alignment horizontal="center" vertical="center"/>
    </xf>
    <xf numFmtId="0" fontId="5" fillId="7" borderId="13" xfId="0" applyFont="1" applyFill="1" applyBorder="1" applyAlignment="1" applyProtection="1">
      <alignment horizontal="center" vertical="center"/>
    </xf>
    <xf numFmtId="180" fontId="19" fillId="2" borderId="14" xfId="2" applyNumberFormat="1" applyFont="1" applyFill="1" applyBorder="1" applyAlignment="1" applyProtection="1">
      <alignment horizontal="right" vertical="center"/>
    </xf>
    <xf numFmtId="180" fontId="19" fillId="2" borderId="15" xfId="2" applyNumberFormat="1" applyFont="1" applyFill="1" applyBorder="1" applyAlignment="1" applyProtection="1">
      <alignment horizontal="right" vertical="center"/>
    </xf>
    <xf numFmtId="0" fontId="24" fillId="7" borderId="1" xfId="0" applyFont="1" applyFill="1" applyBorder="1" applyAlignment="1" applyProtection="1">
      <alignment horizontal="center" vertical="center" wrapText="1"/>
    </xf>
    <xf numFmtId="179" fontId="11" fillId="6" borderId="4" xfId="0" applyNumberFormat="1" applyFont="1" applyFill="1" applyBorder="1" applyAlignment="1" applyProtection="1">
      <alignment horizontal="center" vertical="center"/>
    </xf>
    <xf numFmtId="179" fontId="11" fillId="6" borderId="9" xfId="0" applyNumberFormat="1" applyFont="1" applyFill="1" applyBorder="1" applyAlignment="1" applyProtection="1">
      <alignment horizontal="center" vertical="center"/>
    </xf>
    <xf numFmtId="179" fontId="11" fillId="6" borderId="5" xfId="0" applyNumberFormat="1" applyFont="1" applyFill="1" applyBorder="1" applyAlignment="1" applyProtection="1">
      <alignment horizontal="center" vertical="center"/>
    </xf>
    <xf numFmtId="0" fontId="24" fillId="7" borderId="4" xfId="0" applyFont="1" applyFill="1" applyBorder="1" applyAlignment="1" applyProtection="1">
      <alignment horizontal="center" vertical="center" wrapText="1"/>
    </xf>
    <xf numFmtId="0" fontId="24" fillId="7" borderId="5" xfId="0" applyFont="1" applyFill="1" applyBorder="1" applyAlignment="1" applyProtection="1">
      <alignment horizontal="center" vertical="center" wrapText="1"/>
    </xf>
    <xf numFmtId="0" fontId="24" fillId="7" borderId="9" xfId="0" applyFont="1" applyFill="1" applyBorder="1" applyAlignment="1" applyProtection="1">
      <alignment horizontal="center" vertical="center" wrapText="1"/>
    </xf>
    <xf numFmtId="0" fontId="7" fillId="6" borderId="4" xfId="0" quotePrefix="1" applyFont="1" applyFill="1" applyBorder="1" applyAlignment="1" applyProtection="1">
      <alignment horizontal="center" vertical="center"/>
    </xf>
    <xf numFmtId="0" fontId="7" fillId="6" borderId="5" xfId="0" quotePrefix="1" applyFont="1" applyFill="1" applyBorder="1" applyAlignment="1" applyProtection="1">
      <alignment horizontal="center" vertical="center"/>
    </xf>
    <xf numFmtId="0" fontId="7" fillId="6" borderId="9" xfId="0" applyFont="1" applyFill="1" applyBorder="1" applyAlignment="1" applyProtection="1">
      <alignment horizontal="center" vertical="center"/>
    </xf>
    <xf numFmtId="0" fontId="11" fillId="6" borderId="4" xfId="0" applyFont="1" applyFill="1" applyBorder="1" applyAlignment="1" applyProtection="1">
      <alignment horizontal="center" vertical="center"/>
    </xf>
    <xf numFmtId="0" fontId="11" fillId="6" borderId="5" xfId="0" applyFont="1" applyFill="1" applyBorder="1" applyAlignment="1" applyProtection="1">
      <alignment horizontal="center" vertical="center"/>
    </xf>
    <xf numFmtId="0" fontId="11" fillId="6" borderId="9" xfId="0" applyFont="1" applyFill="1" applyBorder="1" applyAlignment="1" applyProtection="1">
      <alignment horizontal="center" vertical="center"/>
    </xf>
    <xf numFmtId="0" fontId="11" fillId="6" borderId="17" xfId="0" applyFont="1" applyFill="1" applyBorder="1" applyAlignment="1" applyProtection="1">
      <alignment horizontal="center" vertical="center"/>
    </xf>
    <xf numFmtId="0" fontId="7" fillId="6" borderId="4" xfId="0" applyFont="1" applyFill="1" applyBorder="1" applyAlignment="1" applyProtection="1">
      <alignment horizontal="left" vertical="center" wrapText="1"/>
    </xf>
    <xf numFmtId="0" fontId="7" fillId="6" borderId="5" xfId="0" applyFont="1" applyFill="1" applyBorder="1" applyAlignment="1" applyProtection="1">
      <alignment horizontal="left" vertical="center" wrapText="1"/>
    </xf>
    <xf numFmtId="0" fontId="7" fillId="6" borderId="9" xfId="0" applyFont="1" applyFill="1" applyBorder="1" applyAlignment="1" applyProtection="1">
      <alignment horizontal="left" vertical="center" wrapText="1"/>
    </xf>
    <xf numFmtId="177" fontId="11" fillId="6" borderId="6" xfId="0" applyNumberFormat="1" applyFont="1" applyFill="1" applyBorder="1" applyAlignment="1" applyProtection="1">
      <alignment horizontal="center" vertical="center"/>
    </xf>
    <xf numFmtId="177" fontId="11" fillId="6" borderId="7" xfId="0" applyNumberFormat="1" applyFont="1" applyFill="1" applyBorder="1" applyAlignment="1" applyProtection="1">
      <alignment horizontal="center" vertical="center"/>
    </xf>
    <xf numFmtId="181" fontId="11" fillId="6" borderId="4" xfId="0" applyNumberFormat="1" applyFont="1" applyFill="1" applyBorder="1" applyAlignment="1" applyProtection="1">
      <alignment horizontal="center" vertical="center"/>
    </xf>
    <xf numFmtId="181" fontId="11" fillId="6" borderId="5" xfId="0" applyNumberFormat="1" applyFont="1" applyFill="1" applyBorder="1" applyAlignment="1" applyProtection="1">
      <alignment horizontal="center" vertical="center"/>
    </xf>
    <xf numFmtId="0" fontId="24" fillId="7" borderId="4" xfId="0" applyFont="1" applyFill="1" applyBorder="1" applyAlignment="1" applyProtection="1">
      <alignment horizontal="center" vertical="center"/>
    </xf>
    <xf numFmtId="0" fontId="24" fillId="7" borderId="5" xfId="0" applyFont="1" applyFill="1" applyBorder="1" applyAlignment="1" applyProtection="1">
      <alignment horizontal="center" vertical="center"/>
    </xf>
    <xf numFmtId="0" fontId="24" fillId="7" borderId="9" xfId="0" applyFont="1" applyFill="1" applyBorder="1" applyAlignment="1" applyProtection="1">
      <alignment horizontal="center" vertical="center"/>
    </xf>
    <xf numFmtId="180" fontId="11" fillId="6" borderId="6" xfId="0" applyNumberFormat="1" applyFont="1" applyFill="1" applyBorder="1" applyAlignment="1" applyProtection="1">
      <alignment horizontal="center" vertical="center"/>
    </xf>
    <xf numFmtId="180" fontId="11" fillId="6" borderId="7" xfId="0" applyNumberFormat="1" applyFont="1" applyFill="1" applyBorder="1" applyAlignment="1" applyProtection="1">
      <alignment horizontal="center" vertical="center"/>
    </xf>
    <xf numFmtId="180" fontId="11" fillId="6" borderId="3" xfId="0" applyNumberFormat="1" applyFont="1" applyFill="1" applyBorder="1" applyAlignment="1" applyProtection="1">
      <alignment horizontal="center" vertical="center"/>
    </xf>
    <xf numFmtId="178" fontId="11" fillId="6" borderId="6" xfId="2" applyNumberFormat="1" applyFont="1" applyFill="1" applyBorder="1" applyAlignment="1" applyProtection="1">
      <alignment horizontal="center" vertical="center"/>
    </xf>
    <xf numFmtId="178" fontId="11" fillId="6" borderId="7" xfId="2" applyNumberFormat="1" applyFont="1" applyFill="1" applyBorder="1" applyAlignment="1" applyProtection="1">
      <alignment horizontal="center" vertical="center"/>
    </xf>
    <xf numFmtId="178" fontId="11" fillId="6" borderId="3" xfId="2" applyNumberFormat="1" applyFont="1" applyFill="1" applyBorder="1" applyAlignment="1" applyProtection="1">
      <alignment horizontal="center" vertical="center"/>
    </xf>
    <xf numFmtId="0" fontId="28" fillId="6" borderId="6" xfId="0" applyFont="1" applyFill="1" applyBorder="1" applyAlignment="1" applyProtection="1">
      <alignment horizontal="center" vertical="center"/>
    </xf>
    <xf numFmtId="0" fontId="11" fillId="6" borderId="7" xfId="0" applyFont="1" applyFill="1" applyBorder="1" applyAlignment="1" applyProtection="1">
      <alignment horizontal="center" vertical="center"/>
    </xf>
    <xf numFmtId="0" fontId="11" fillId="6" borderId="3" xfId="0" applyFont="1" applyFill="1" applyBorder="1" applyAlignment="1" applyProtection="1">
      <alignment horizontal="center" vertical="center"/>
    </xf>
    <xf numFmtId="0" fontId="11" fillId="6" borderId="22" xfId="0" applyFont="1" applyFill="1" applyBorder="1" applyAlignment="1" applyProtection="1">
      <alignment horizontal="center" vertical="center"/>
    </xf>
    <xf numFmtId="0" fontId="11" fillId="6" borderId="23" xfId="0" applyFont="1" applyFill="1" applyBorder="1" applyAlignment="1" applyProtection="1">
      <alignment horizontal="center" vertical="center"/>
    </xf>
    <xf numFmtId="181" fontId="11" fillId="6" borderId="18" xfId="0" applyNumberFormat="1" applyFont="1" applyFill="1" applyBorder="1" applyAlignment="1" applyProtection="1">
      <alignment horizontal="center" vertical="center"/>
    </xf>
    <xf numFmtId="181" fontId="11" fillId="6" borderId="19" xfId="0" applyNumberFormat="1" applyFont="1" applyFill="1" applyBorder="1" applyAlignment="1" applyProtection="1">
      <alignment horizontal="center" vertical="center"/>
    </xf>
    <xf numFmtId="181" fontId="11" fillId="6" borderId="8" xfId="0" applyNumberFormat="1" applyFont="1" applyFill="1" applyBorder="1" applyAlignment="1" applyProtection="1">
      <alignment horizontal="center" vertical="center"/>
    </xf>
    <xf numFmtId="181" fontId="11" fillId="6" borderId="20" xfId="0" applyNumberFormat="1" applyFont="1" applyFill="1" applyBorder="1" applyAlignment="1" applyProtection="1">
      <alignment horizontal="center" vertical="center"/>
    </xf>
    <xf numFmtId="181" fontId="11" fillId="6" borderId="10" xfId="0" applyNumberFormat="1" applyFont="1" applyFill="1" applyBorder="1" applyAlignment="1" applyProtection="1">
      <alignment horizontal="center" vertical="center"/>
    </xf>
    <xf numFmtId="181" fontId="11" fillId="6" borderId="11" xfId="0" applyNumberFormat="1" applyFont="1" applyFill="1" applyBorder="1" applyAlignment="1" applyProtection="1">
      <alignment horizontal="center" vertical="center"/>
    </xf>
    <xf numFmtId="38" fontId="11" fillId="6" borderId="6" xfId="2" applyFont="1" applyFill="1" applyBorder="1" applyAlignment="1" applyProtection="1">
      <alignment horizontal="center" vertical="center"/>
    </xf>
    <xf numFmtId="38" fontId="11" fillId="6" borderId="7" xfId="2" applyFont="1" applyFill="1" applyBorder="1" applyAlignment="1" applyProtection="1">
      <alignment horizontal="center" vertical="center"/>
    </xf>
    <xf numFmtId="38" fontId="11" fillId="6" borderId="3" xfId="2" applyFont="1" applyFill="1" applyBorder="1" applyAlignment="1" applyProtection="1">
      <alignment horizontal="center" vertical="center"/>
    </xf>
    <xf numFmtId="178" fontId="11" fillId="6" borderId="6" xfId="0" applyNumberFormat="1" applyFont="1" applyFill="1" applyBorder="1" applyAlignment="1" applyProtection="1">
      <alignment horizontal="center" vertical="center"/>
    </xf>
    <xf numFmtId="178" fontId="11" fillId="6" borderId="7" xfId="0" applyNumberFormat="1" applyFont="1" applyFill="1" applyBorder="1" applyAlignment="1" applyProtection="1">
      <alignment horizontal="center" vertical="center"/>
    </xf>
    <xf numFmtId="0" fontId="24" fillId="7" borderId="1" xfId="0" applyFont="1" applyFill="1" applyBorder="1" applyAlignment="1" applyProtection="1">
      <alignment horizontal="center" vertical="center"/>
    </xf>
    <xf numFmtId="0" fontId="11" fillId="6" borderId="1" xfId="0" applyFont="1" applyFill="1" applyBorder="1" applyAlignment="1" applyProtection="1">
      <alignment horizontal="center" vertical="center"/>
    </xf>
    <xf numFmtId="180" fontId="11" fillId="6" borderId="1" xfId="0" applyNumberFormat="1" applyFont="1" applyFill="1" applyBorder="1" applyAlignment="1" applyProtection="1">
      <alignment horizontal="center" vertical="center"/>
    </xf>
    <xf numFmtId="178" fontId="11" fillId="6" borderId="1" xfId="2" applyNumberFormat="1" applyFont="1" applyFill="1" applyBorder="1" applyAlignment="1" applyProtection="1">
      <alignment horizontal="center" vertical="center"/>
    </xf>
    <xf numFmtId="178" fontId="11" fillId="6" borderId="32" xfId="2" applyNumberFormat="1" applyFont="1" applyFill="1" applyBorder="1" applyAlignment="1" applyProtection="1">
      <alignment horizontal="center" vertical="center"/>
    </xf>
    <xf numFmtId="178" fontId="11" fillId="6" borderId="33" xfId="2" applyNumberFormat="1" applyFont="1" applyFill="1" applyBorder="1" applyAlignment="1" applyProtection="1">
      <alignment horizontal="center" vertical="center"/>
    </xf>
    <xf numFmtId="0" fontId="11" fillId="6" borderId="4" xfId="0" applyFont="1" applyFill="1" applyBorder="1" applyAlignment="1" applyProtection="1">
      <alignment horizontal="left" vertical="center" wrapText="1"/>
    </xf>
    <xf numFmtId="0" fontId="11" fillId="6" borderId="5" xfId="0" applyFont="1" applyFill="1" applyBorder="1" applyAlignment="1" applyProtection="1">
      <alignment horizontal="left" vertical="center" wrapText="1"/>
    </xf>
    <xf numFmtId="0" fontId="11" fillId="6" borderId="1" xfId="0" applyFont="1" applyFill="1" applyBorder="1" applyAlignment="1" applyProtection="1">
      <alignment horizontal="center" vertical="center" wrapText="1"/>
    </xf>
    <xf numFmtId="0" fontId="7" fillId="0" borderId="0" xfId="0" applyFont="1" applyAlignment="1">
      <alignment horizontal="right" vertical="center"/>
    </xf>
  </cellXfs>
  <cellStyles count="4">
    <cellStyle name="40% - アクセント 6" xfId="1" builtinId="51"/>
    <cellStyle name="桁区切り" xfId="2" builtinId="6"/>
    <cellStyle name="標準" xfId="0" builtinId="0"/>
    <cellStyle name="標準 3" xfId="3" xr:uid="{00000000-0005-0000-0000-000003000000}"/>
  </cellStyles>
  <dxfs count="0"/>
  <tableStyles count="0" defaultTableStyle="TableStyleMedium9" defaultPivotStyle="PivotStyleLight16"/>
  <colors>
    <mruColors>
      <color rgb="FFCCCCFF"/>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K32"/>
  <sheetViews>
    <sheetView showGridLines="0" tabSelected="1" view="pageBreakPreview" zoomScale="70" zoomScaleNormal="60" zoomScaleSheetLayoutView="70" workbookViewId="0"/>
  </sheetViews>
  <sheetFormatPr defaultColWidth="9" defaultRowHeight="14.25" x14ac:dyDescent="0.15"/>
  <cols>
    <col min="1" max="1" width="3.625" style="1" customWidth="1"/>
    <col min="2" max="3" width="12.625" style="1" customWidth="1"/>
    <col min="4" max="5" width="20.625" style="1" customWidth="1"/>
    <col min="6" max="7" width="12.625" style="1" customWidth="1"/>
    <col min="8" max="8" width="15.625" style="1" customWidth="1"/>
    <col min="9" max="9" width="90.625" style="1" customWidth="1"/>
    <col min="10" max="10" width="13.625" style="1" customWidth="1"/>
    <col min="11" max="11" width="20.625" style="1" customWidth="1"/>
    <col min="12" max="16384" width="9" style="1"/>
  </cols>
  <sheetData>
    <row r="1" spans="1:11" ht="18" customHeight="1" x14ac:dyDescent="0.15">
      <c r="K1" s="12" t="s">
        <v>112</v>
      </c>
    </row>
    <row r="2" spans="1:11" ht="18" customHeight="1" x14ac:dyDescent="0.15">
      <c r="K2" s="352" t="s">
        <v>244</v>
      </c>
    </row>
    <row r="3" spans="1:11" ht="27.75" customHeight="1" x14ac:dyDescent="0.15">
      <c r="A3" s="69" t="s">
        <v>196</v>
      </c>
      <c r="B3" s="18"/>
      <c r="C3" s="18"/>
      <c r="D3" s="18"/>
      <c r="E3" s="18"/>
      <c r="F3" s="18"/>
      <c r="G3" s="18"/>
      <c r="H3" s="18"/>
      <c r="I3" s="18"/>
      <c r="J3" s="18"/>
      <c r="K3" s="19"/>
    </row>
    <row r="5" spans="1:11" ht="18.75" customHeight="1" x14ac:dyDescent="0.15">
      <c r="A5" s="6" t="s">
        <v>113</v>
      </c>
      <c r="B5" s="6"/>
    </row>
    <row r="6" spans="1:11" ht="18.75" customHeight="1" x14ac:dyDescent="0.15">
      <c r="A6" s="6"/>
      <c r="B6" s="56" t="s">
        <v>91</v>
      </c>
      <c r="C6" s="56" t="s">
        <v>92</v>
      </c>
      <c r="D6" s="56" t="s">
        <v>93</v>
      </c>
      <c r="E6" s="56" t="s">
        <v>94</v>
      </c>
      <c r="F6" s="56" t="s">
        <v>95</v>
      </c>
      <c r="G6" s="56" t="s">
        <v>96</v>
      </c>
      <c r="H6" s="56" t="s">
        <v>97</v>
      </c>
      <c r="I6" s="56" t="s">
        <v>98</v>
      </c>
      <c r="J6" s="56" t="s">
        <v>99</v>
      </c>
      <c r="K6" s="56" t="s">
        <v>100</v>
      </c>
    </row>
    <row r="7" spans="1:11" s="10" customFormat="1" ht="39" customHeight="1" x14ac:dyDescent="0.15">
      <c r="B7" s="56" t="s">
        <v>101</v>
      </c>
      <c r="C7" s="56" t="s">
        <v>102</v>
      </c>
      <c r="D7" s="56" t="s">
        <v>103</v>
      </c>
      <c r="E7" s="56" t="s">
        <v>104</v>
      </c>
      <c r="F7" s="56" t="s">
        <v>105</v>
      </c>
      <c r="G7" s="56" t="s">
        <v>106</v>
      </c>
      <c r="H7" s="56" t="s">
        <v>107</v>
      </c>
      <c r="I7" s="56" t="s">
        <v>108</v>
      </c>
      <c r="J7" s="56" t="s">
        <v>109</v>
      </c>
      <c r="K7" s="56" t="s">
        <v>110</v>
      </c>
    </row>
    <row r="8" spans="1:11" ht="117" customHeight="1" x14ac:dyDescent="0.15">
      <c r="B8" s="57">
        <v>1</v>
      </c>
      <c r="C8" s="58" t="s">
        <v>114</v>
      </c>
      <c r="D8" s="59" t="s">
        <v>115</v>
      </c>
      <c r="E8" s="60" t="s">
        <v>43</v>
      </c>
      <c r="F8" s="61" t="s">
        <v>25</v>
      </c>
      <c r="G8" s="95" t="s">
        <v>27</v>
      </c>
      <c r="H8" s="96" t="s">
        <v>28</v>
      </c>
      <c r="I8" s="97" t="s">
        <v>241</v>
      </c>
      <c r="J8" s="95" t="s">
        <v>240</v>
      </c>
      <c r="K8" s="98" t="s">
        <v>146</v>
      </c>
    </row>
    <row r="9" spans="1:11" ht="300" customHeight="1" x14ac:dyDescent="0.15">
      <c r="B9" s="172">
        <v>2</v>
      </c>
      <c r="C9" s="174" t="s">
        <v>116</v>
      </c>
      <c r="D9" s="176" t="s">
        <v>117</v>
      </c>
      <c r="E9" s="178" t="s">
        <v>44</v>
      </c>
      <c r="F9" s="180" t="s">
        <v>26</v>
      </c>
      <c r="G9" s="182" t="s">
        <v>27</v>
      </c>
      <c r="H9" s="184" t="s">
        <v>55</v>
      </c>
      <c r="I9" s="186" t="s">
        <v>242</v>
      </c>
      <c r="J9" s="188" t="s">
        <v>240</v>
      </c>
      <c r="K9" s="190" t="s">
        <v>146</v>
      </c>
    </row>
    <row r="10" spans="1:11" ht="150" customHeight="1" x14ac:dyDescent="0.15">
      <c r="B10" s="173"/>
      <c r="C10" s="175"/>
      <c r="D10" s="177"/>
      <c r="E10" s="179"/>
      <c r="F10" s="181"/>
      <c r="G10" s="183"/>
      <c r="H10" s="185"/>
      <c r="I10" s="187"/>
      <c r="J10" s="189"/>
      <c r="K10" s="191"/>
    </row>
    <row r="11" spans="1:11" ht="159.94999999999999" customHeight="1" x14ac:dyDescent="0.15">
      <c r="B11" s="57">
        <v>3</v>
      </c>
      <c r="C11" s="58" t="s">
        <v>88</v>
      </c>
      <c r="D11" s="59" t="s">
        <v>118</v>
      </c>
      <c r="E11" s="60" t="s">
        <v>89</v>
      </c>
      <c r="F11" s="61" t="s">
        <v>26</v>
      </c>
      <c r="G11" s="95" t="s">
        <v>27</v>
      </c>
      <c r="H11" s="99" t="s">
        <v>55</v>
      </c>
      <c r="I11" s="100" t="s">
        <v>119</v>
      </c>
      <c r="J11" s="101" t="s">
        <v>54</v>
      </c>
      <c r="K11" s="102" t="s">
        <v>148</v>
      </c>
    </row>
    <row r="12" spans="1:11" ht="117" customHeight="1" x14ac:dyDescent="0.15">
      <c r="B12" s="57">
        <v>4</v>
      </c>
      <c r="C12" s="58" t="s">
        <v>120</v>
      </c>
      <c r="D12" s="59" t="s">
        <v>121</v>
      </c>
      <c r="E12" s="60" t="s">
        <v>44</v>
      </c>
      <c r="F12" s="61" t="s">
        <v>122</v>
      </c>
      <c r="G12" s="95" t="s">
        <v>57</v>
      </c>
      <c r="H12" s="103" t="s">
        <v>56</v>
      </c>
      <c r="I12" s="97" t="s">
        <v>243</v>
      </c>
      <c r="J12" s="95" t="s">
        <v>240</v>
      </c>
      <c r="K12" s="98" t="s">
        <v>146</v>
      </c>
    </row>
    <row r="13" spans="1:11" ht="99.95" customHeight="1" x14ac:dyDescent="0.15">
      <c r="B13" s="57" t="s">
        <v>72</v>
      </c>
      <c r="C13" s="58" t="s">
        <v>123</v>
      </c>
      <c r="D13" s="59" t="s">
        <v>124</v>
      </c>
      <c r="E13" s="107"/>
      <c r="F13" s="61" t="s">
        <v>80</v>
      </c>
      <c r="G13" s="95" t="s">
        <v>73</v>
      </c>
      <c r="H13" s="96" t="s">
        <v>74</v>
      </c>
      <c r="I13" s="104" t="s">
        <v>125</v>
      </c>
      <c r="J13" s="105" t="s">
        <v>126</v>
      </c>
      <c r="K13" s="106" t="s">
        <v>127</v>
      </c>
    </row>
    <row r="14" spans="1:11" ht="8.25" customHeight="1" x14ac:dyDescent="0.15">
      <c r="K14" s="62"/>
    </row>
    <row r="15" spans="1:11" ht="20.100000000000001" customHeight="1" x14ac:dyDescent="0.15">
      <c r="A15" s="6" t="s">
        <v>128</v>
      </c>
    </row>
    <row r="16" spans="1:11" ht="20.100000000000001" customHeight="1" x14ac:dyDescent="0.15">
      <c r="B16" s="63" t="s">
        <v>6</v>
      </c>
      <c r="C16" s="195" t="s">
        <v>7</v>
      </c>
      <c r="D16" s="195"/>
      <c r="E16" s="63" t="s">
        <v>8</v>
      </c>
      <c r="F16" s="63" t="s">
        <v>9</v>
      </c>
      <c r="G16" s="195" t="s">
        <v>10</v>
      </c>
      <c r="H16" s="195"/>
      <c r="I16" s="195"/>
      <c r="J16" s="195" t="s">
        <v>11</v>
      </c>
      <c r="K16" s="195"/>
    </row>
    <row r="17" spans="1:11" ht="39" customHeight="1" x14ac:dyDescent="0.15">
      <c r="B17" s="63" t="s">
        <v>12</v>
      </c>
      <c r="C17" s="195" t="s">
        <v>13</v>
      </c>
      <c r="D17" s="195"/>
      <c r="E17" s="63" t="s">
        <v>14</v>
      </c>
      <c r="F17" s="63" t="s">
        <v>15</v>
      </c>
      <c r="G17" s="195" t="s">
        <v>16</v>
      </c>
      <c r="H17" s="195"/>
      <c r="I17" s="195"/>
      <c r="J17" s="195" t="s">
        <v>17</v>
      </c>
      <c r="K17" s="195"/>
    </row>
    <row r="18" spans="1:11" ht="30" customHeight="1" x14ac:dyDescent="0.15">
      <c r="B18" s="61" t="s">
        <v>129</v>
      </c>
      <c r="C18" s="193" t="s">
        <v>24</v>
      </c>
      <c r="D18" s="193"/>
      <c r="E18" s="64">
        <f>'MPS(calc_process)'!F16</f>
        <v>89</v>
      </c>
      <c r="F18" s="61" t="s">
        <v>45</v>
      </c>
      <c r="G18" s="192" t="s">
        <v>71</v>
      </c>
      <c r="H18" s="192"/>
      <c r="I18" s="192"/>
      <c r="J18" s="192" t="s">
        <v>150</v>
      </c>
      <c r="K18" s="192"/>
    </row>
    <row r="19" spans="1:11" ht="99.95" customHeight="1" x14ac:dyDescent="0.15">
      <c r="B19" s="61" t="s">
        <v>130</v>
      </c>
      <c r="C19" s="193" t="s">
        <v>131</v>
      </c>
      <c r="D19" s="193"/>
      <c r="E19" s="61" t="s">
        <v>43</v>
      </c>
      <c r="F19" s="65" t="s">
        <v>132</v>
      </c>
      <c r="G19" s="192" t="s">
        <v>76</v>
      </c>
      <c r="H19" s="192"/>
      <c r="I19" s="192"/>
      <c r="J19" s="192" t="s">
        <v>146</v>
      </c>
      <c r="K19" s="192"/>
    </row>
    <row r="20" spans="1:11" ht="129.94999999999999" customHeight="1" x14ac:dyDescent="0.15">
      <c r="B20" s="61" t="s">
        <v>133</v>
      </c>
      <c r="C20" s="193" t="s">
        <v>134</v>
      </c>
      <c r="D20" s="193"/>
      <c r="E20" s="61" t="s">
        <v>44</v>
      </c>
      <c r="F20" s="65" t="s">
        <v>135</v>
      </c>
      <c r="G20" s="192" t="s">
        <v>53</v>
      </c>
      <c r="H20" s="192"/>
      <c r="I20" s="192"/>
      <c r="J20" s="192" t="s">
        <v>146</v>
      </c>
      <c r="K20" s="192"/>
    </row>
    <row r="21" spans="1:11" ht="99.95" customHeight="1" x14ac:dyDescent="0.15">
      <c r="B21" s="61" t="s">
        <v>136</v>
      </c>
      <c r="C21" s="193" t="s">
        <v>137</v>
      </c>
      <c r="D21" s="193"/>
      <c r="E21" s="61" t="s">
        <v>44</v>
      </c>
      <c r="F21" s="65" t="s">
        <v>138</v>
      </c>
      <c r="G21" s="192" t="s">
        <v>77</v>
      </c>
      <c r="H21" s="192"/>
      <c r="I21" s="192"/>
      <c r="J21" s="192" t="s">
        <v>146</v>
      </c>
      <c r="K21" s="192"/>
    </row>
    <row r="22" spans="1:11" ht="99.95" customHeight="1" x14ac:dyDescent="0.15">
      <c r="B22" s="61" t="s">
        <v>139</v>
      </c>
      <c r="C22" s="193" t="s">
        <v>140</v>
      </c>
      <c r="D22" s="193"/>
      <c r="E22" s="61" t="s">
        <v>44</v>
      </c>
      <c r="F22" s="65" t="s">
        <v>138</v>
      </c>
      <c r="G22" s="192" t="s">
        <v>78</v>
      </c>
      <c r="H22" s="192"/>
      <c r="I22" s="192"/>
      <c r="J22" s="192" t="s">
        <v>146</v>
      </c>
      <c r="K22" s="192"/>
    </row>
    <row r="23" spans="1:11" ht="99.95" customHeight="1" x14ac:dyDescent="0.15">
      <c r="B23" s="61" t="s">
        <v>141</v>
      </c>
      <c r="C23" s="194" t="s">
        <v>142</v>
      </c>
      <c r="D23" s="194"/>
      <c r="E23" s="61" t="s">
        <v>63</v>
      </c>
      <c r="F23" s="66" t="s">
        <v>64</v>
      </c>
      <c r="G23" s="192" t="s">
        <v>65</v>
      </c>
      <c r="H23" s="192"/>
      <c r="I23" s="192"/>
      <c r="J23" s="196" t="s">
        <v>147</v>
      </c>
      <c r="K23" s="197"/>
    </row>
    <row r="24" spans="1:11" ht="6.75" customHeight="1" x14ac:dyDescent="0.15"/>
    <row r="25" spans="1:11" ht="18.75" customHeight="1" x14ac:dyDescent="0.15">
      <c r="A25" s="4" t="s">
        <v>143</v>
      </c>
      <c r="B25" s="4"/>
    </row>
    <row r="26" spans="1:11" ht="17.25" thickBot="1" x14ac:dyDescent="0.2">
      <c r="B26" s="198" t="s">
        <v>144</v>
      </c>
      <c r="C26" s="199"/>
      <c r="D26" s="67" t="s">
        <v>15</v>
      </c>
    </row>
    <row r="27" spans="1:11" ht="19.5" thickBot="1" x14ac:dyDescent="0.2">
      <c r="B27" s="200">
        <f>ROUNDDOWN('MPS(calc_process)'!H6, 0)</f>
        <v>21793</v>
      </c>
      <c r="C27" s="201"/>
      <c r="D27" s="68" t="s">
        <v>145</v>
      </c>
    </row>
    <row r="28" spans="1:11" ht="20.100000000000001" customHeight="1" x14ac:dyDescent="0.15">
      <c r="B28" s="5"/>
      <c r="C28" s="5"/>
      <c r="F28" s="11"/>
      <c r="G28" s="11"/>
    </row>
    <row r="29" spans="1:11" ht="18.75" customHeight="1" x14ac:dyDescent="0.15">
      <c r="A29" s="6" t="s">
        <v>5</v>
      </c>
    </row>
    <row r="30" spans="1:11" ht="18" customHeight="1" x14ac:dyDescent="0.15">
      <c r="B30" s="70" t="s">
        <v>19</v>
      </c>
      <c r="C30" s="171" t="s">
        <v>20</v>
      </c>
      <c r="D30" s="171"/>
      <c r="E30" s="171"/>
      <c r="F30" s="171"/>
      <c r="G30" s="171"/>
      <c r="H30" s="171"/>
      <c r="I30" s="171"/>
      <c r="J30" s="171"/>
      <c r="K30" s="171"/>
    </row>
    <row r="31" spans="1:11" ht="18" customHeight="1" x14ac:dyDescent="0.15">
      <c r="B31" s="70" t="s">
        <v>18</v>
      </c>
      <c r="C31" s="171" t="s">
        <v>21</v>
      </c>
      <c r="D31" s="171"/>
      <c r="E31" s="171"/>
      <c r="F31" s="171"/>
      <c r="G31" s="171"/>
      <c r="H31" s="171"/>
      <c r="I31" s="171"/>
      <c r="J31" s="171"/>
      <c r="K31" s="171"/>
    </row>
    <row r="32" spans="1:11" ht="18" customHeight="1" x14ac:dyDescent="0.15">
      <c r="B32" s="70" t="s">
        <v>22</v>
      </c>
      <c r="C32" s="171" t="s">
        <v>23</v>
      </c>
      <c r="D32" s="171"/>
      <c r="E32" s="171"/>
      <c r="F32" s="171"/>
      <c r="G32" s="171"/>
      <c r="H32" s="171"/>
      <c r="I32" s="171"/>
      <c r="J32" s="171"/>
      <c r="K32" s="171"/>
    </row>
  </sheetData>
  <sheetProtection algorithmName="SHA-512" hashValue="p/li5xdy6NAznjpdpmbvwfdKhU4UlqYXHs49asNPcMMIXhzETOyC4w8dQHkSHXapCkhJlRtWY+QzDxYEiSTtow==" saltValue="2eBTEcYdXDmmbd0YqBXCdw==" spinCount="100000" sheet="1" formatCells="0" formatRows="0"/>
  <mergeCells count="39">
    <mergeCell ref="G16:I16"/>
    <mergeCell ref="J20:K20"/>
    <mergeCell ref="J21:K21"/>
    <mergeCell ref="G17:I17"/>
    <mergeCell ref="C30:K30"/>
    <mergeCell ref="J23:K23"/>
    <mergeCell ref="J22:K22"/>
    <mergeCell ref="J19:K19"/>
    <mergeCell ref="J16:K16"/>
    <mergeCell ref="J17:K17"/>
    <mergeCell ref="J18:K18"/>
    <mergeCell ref="C16:D16"/>
    <mergeCell ref="C17:D17"/>
    <mergeCell ref="B26:C26"/>
    <mergeCell ref="B27:C27"/>
    <mergeCell ref="C18:D18"/>
    <mergeCell ref="G23:I23"/>
    <mergeCell ref="G21:I21"/>
    <mergeCell ref="C19:D19"/>
    <mergeCell ref="C22:D22"/>
    <mergeCell ref="C20:D20"/>
    <mergeCell ref="C21:D21"/>
    <mergeCell ref="C23:D23"/>
    <mergeCell ref="C31:K31"/>
    <mergeCell ref="C32:K32"/>
    <mergeCell ref="B9:B10"/>
    <mergeCell ref="C9:C10"/>
    <mergeCell ref="D9:D10"/>
    <mergeCell ref="E9:E10"/>
    <mergeCell ref="F9:F10"/>
    <mergeCell ref="G9:G10"/>
    <mergeCell ref="H9:H10"/>
    <mergeCell ref="I9:I10"/>
    <mergeCell ref="J9:J10"/>
    <mergeCell ref="K9:K10"/>
    <mergeCell ref="G18:I18"/>
    <mergeCell ref="G19:I19"/>
    <mergeCell ref="G22:I22"/>
    <mergeCell ref="G20:I20"/>
  </mergeCells>
  <phoneticPr fontId="2"/>
  <pageMargins left="0.70866141732283472" right="0.70866141732283472" top="0.74803149606299213" bottom="0.74803149606299213" header="0.31496062992125984" footer="0.31496062992125984"/>
  <pageSetup paperSize="9" scale="35"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T62"/>
  <sheetViews>
    <sheetView showGridLines="0" view="pageBreakPreview" zoomScale="70" zoomScaleNormal="50" zoomScaleSheetLayoutView="70" workbookViewId="0"/>
  </sheetViews>
  <sheetFormatPr defaultColWidth="9" defaultRowHeight="14.25" x14ac:dyDescent="0.15"/>
  <cols>
    <col min="1" max="1" width="3.5" style="13" customWidth="1"/>
    <col min="2" max="2" width="17.125" style="13" customWidth="1"/>
    <col min="3" max="8" width="30.625" style="13" customWidth="1"/>
    <col min="9" max="9" width="7.125" style="13" customWidth="1"/>
    <col min="10" max="17" width="30.625" style="13" customWidth="1"/>
    <col min="18" max="22" width="20.625" style="13" customWidth="1"/>
    <col min="23" max="16384" width="9" style="13"/>
  </cols>
  <sheetData>
    <row r="1" spans="1:20" ht="18" customHeight="1" x14ac:dyDescent="0.15">
      <c r="J1" s="16"/>
      <c r="Q1" s="16" t="str">
        <f>'MPS(input)'!K1</f>
        <v>Monitoring Spreadsheet: JCM_ID_AM016_ver01.0</v>
      </c>
    </row>
    <row r="2" spans="1:20" ht="18" customHeight="1" x14ac:dyDescent="0.15">
      <c r="J2" s="16"/>
      <c r="Q2" s="16" t="str">
        <f>'MPS(input)'!K2</f>
        <v>Reference Number: ID019</v>
      </c>
    </row>
    <row r="3" spans="1:20" s="89" customFormat="1" ht="27.75" customHeight="1" x14ac:dyDescent="0.15">
      <c r="A3" s="69" t="s">
        <v>197</v>
      </c>
      <c r="B3" s="18"/>
      <c r="C3" s="18"/>
      <c r="D3" s="18"/>
      <c r="E3" s="18"/>
      <c r="F3" s="18"/>
      <c r="G3" s="18"/>
      <c r="H3" s="18"/>
      <c r="I3" s="18"/>
      <c r="J3" s="18"/>
      <c r="K3" s="18"/>
      <c r="L3" s="18"/>
      <c r="M3" s="18"/>
      <c r="N3" s="18"/>
      <c r="O3" s="18"/>
      <c r="P3" s="18"/>
      <c r="Q3" s="18"/>
      <c r="R3" s="18"/>
      <c r="S3" s="18"/>
      <c r="T3" s="19"/>
    </row>
    <row r="4" spans="1:20" s="17" customFormat="1" ht="13.5" customHeight="1" x14ac:dyDescent="0.15">
      <c r="A4" s="14"/>
      <c r="B4" s="14"/>
      <c r="C4" s="14"/>
      <c r="D4" s="14"/>
      <c r="E4" s="14"/>
      <c r="F4" s="14"/>
      <c r="G4" s="14"/>
      <c r="H4" s="14"/>
      <c r="I4" s="14"/>
      <c r="J4" s="14"/>
      <c r="K4" s="14"/>
      <c r="L4" s="14"/>
      <c r="M4" s="15"/>
    </row>
    <row r="5" spans="1:20" ht="15" x14ac:dyDescent="0.15">
      <c r="A5" s="71" t="s">
        <v>85</v>
      </c>
    </row>
    <row r="6" spans="1:20" ht="96" customHeight="1" x14ac:dyDescent="0.15">
      <c r="B6" s="195" t="s">
        <v>12</v>
      </c>
      <c r="C6" s="225" t="s">
        <v>31</v>
      </c>
      <c r="D6" s="225"/>
      <c r="E6" s="211" t="s">
        <v>151</v>
      </c>
      <c r="F6" s="212"/>
      <c r="G6" s="211" t="s">
        <v>152</v>
      </c>
      <c r="H6" s="237"/>
      <c r="I6" s="212"/>
      <c r="J6" s="72" t="s">
        <v>81</v>
      </c>
    </row>
    <row r="7" spans="1:20" ht="39" customHeight="1" x14ac:dyDescent="0.15">
      <c r="B7" s="195"/>
      <c r="C7" s="65" t="s">
        <v>29</v>
      </c>
      <c r="D7" s="65" t="s">
        <v>30</v>
      </c>
      <c r="E7" s="203" t="s">
        <v>153</v>
      </c>
      <c r="F7" s="204"/>
      <c r="G7" s="207" t="s">
        <v>154</v>
      </c>
      <c r="H7" s="238"/>
      <c r="I7" s="208"/>
      <c r="J7" s="65" t="s">
        <v>155</v>
      </c>
    </row>
    <row r="8" spans="1:20" ht="99.95" customHeight="1" x14ac:dyDescent="0.15">
      <c r="B8" s="63" t="s">
        <v>13</v>
      </c>
      <c r="C8" s="73" t="s">
        <v>38</v>
      </c>
      <c r="D8" s="73" t="s">
        <v>156</v>
      </c>
      <c r="E8" s="205" t="s">
        <v>157</v>
      </c>
      <c r="F8" s="206"/>
      <c r="G8" s="205" t="s">
        <v>158</v>
      </c>
      <c r="H8" s="239"/>
      <c r="I8" s="206"/>
      <c r="J8" s="74" t="s">
        <v>159</v>
      </c>
    </row>
    <row r="9" spans="1:20" ht="39" customHeight="1" x14ac:dyDescent="0.15">
      <c r="B9" s="63" t="s">
        <v>1</v>
      </c>
      <c r="C9" s="65" t="s">
        <v>32</v>
      </c>
      <c r="D9" s="65" t="s">
        <v>33</v>
      </c>
      <c r="E9" s="207" t="s">
        <v>25</v>
      </c>
      <c r="F9" s="208"/>
      <c r="G9" s="215" t="s">
        <v>160</v>
      </c>
      <c r="H9" s="240"/>
      <c r="I9" s="216"/>
      <c r="J9" s="65" t="s">
        <v>161</v>
      </c>
    </row>
    <row r="10" spans="1:20" ht="20.100000000000001" customHeight="1" x14ac:dyDescent="0.15">
      <c r="B10" s="225" t="s">
        <v>34</v>
      </c>
      <c r="C10" s="90">
        <v>1</v>
      </c>
      <c r="D10" s="90">
        <v>1</v>
      </c>
      <c r="E10" s="209">
        <v>42163</v>
      </c>
      <c r="F10" s="210"/>
      <c r="G10" s="241">
        <v>0.877</v>
      </c>
      <c r="H10" s="242"/>
      <c r="I10" s="243"/>
      <c r="J10" s="75">
        <f t="shared" ref="J10:J14" si="0">IF(OR(C10="",D10=""),"",E10*G10)</f>
        <v>36976.951000000001</v>
      </c>
    </row>
    <row r="11" spans="1:20" ht="20.100000000000001" customHeight="1" x14ac:dyDescent="0.15">
      <c r="B11" s="225"/>
      <c r="C11" s="90"/>
      <c r="D11" s="90"/>
      <c r="E11" s="209"/>
      <c r="F11" s="210"/>
      <c r="G11" s="241"/>
      <c r="H11" s="242"/>
      <c r="I11" s="243"/>
      <c r="J11" s="75" t="str">
        <f t="shared" si="0"/>
        <v/>
      </c>
    </row>
    <row r="12" spans="1:20" ht="20.100000000000001" customHeight="1" x14ac:dyDescent="0.15">
      <c r="B12" s="225"/>
      <c r="C12" s="90"/>
      <c r="D12" s="90"/>
      <c r="E12" s="209"/>
      <c r="F12" s="210"/>
      <c r="G12" s="241"/>
      <c r="H12" s="242"/>
      <c r="I12" s="243"/>
      <c r="J12" s="75" t="str">
        <f t="shared" si="0"/>
        <v/>
      </c>
    </row>
    <row r="13" spans="1:20" ht="20.100000000000001" customHeight="1" x14ac:dyDescent="0.15">
      <c r="B13" s="225"/>
      <c r="C13" s="90"/>
      <c r="D13" s="90"/>
      <c r="E13" s="209"/>
      <c r="F13" s="210"/>
      <c r="G13" s="241"/>
      <c r="H13" s="242"/>
      <c r="I13" s="243"/>
      <c r="J13" s="75" t="str">
        <f t="shared" si="0"/>
        <v/>
      </c>
    </row>
    <row r="14" spans="1:20" ht="20.100000000000001" customHeight="1" thickBot="1" x14ac:dyDescent="0.2">
      <c r="B14" s="225"/>
      <c r="C14" s="90"/>
      <c r="D14" s="90"/>
      <c r="E14" s="209"/>
      <c r="F14" s="210"/>
      <c r="G14" s="241"/>
      <c r="H14" s="242"/>
      <c r="I14" s="243"/>
      <c r="J14" s="75" t="str">
        <f t="shared" si="0"/>
        <v/>
      </c>
    </row>
    <row r="15" spans="1:20" ht="39" customHeight="1" thickBot="1" x14ac:dyDescent="0.2">
      <c r="B15" s="76" t="s">
        <v>39</v>
      </c>
      <c r="C15" s="65" t="s">
        <v>40</v>
      </c>
      <c r="D15" s="65" t="s">
        <v>41</v>
      </c>
      <c r="E15" s="215" t="s">
        <v>42</v>
      </c>
      <c r="F15" s="216"/>
      <c r="G15" s="215" t="s">
        <v>40</v>
      </c>
      <c r="H15" s="240"/>
      <c r="I15" s="249"/>
      <c r="J15" s="77">
        <f>SUM(J10:J14)</f>
        <v>36976.951000000001</v>
      </c>
    </row>
    <row r="16" spans="1:20" ht="13.5" customHeight="1" x14ac:dyDescent="0.15"/>
    <row r="17" spans="1:17" ht="15" x14ac:dyDescent="0.15">
      <c r="A17" s="71" t="s">
        <v>86</v>
      </c>
    </row>
    <row r="18" spans="1:17" ht="96" customHeight="1" x14ac:dyDescent="0.15">
      <c r="B18" s="195" t="s">
        <v>12</v>
      </c>
      <c r="C18" s="225" t="s">
        <v>31</v>
      </c>
      <c r="D18" s="225"/>
      <c r="E18" s="213" t="s">
        <v>162</v>
      </c>
      <c r="F18" s="214"/>
      <c r="G18" s="213" t="s">
        <v>163</v>
      </c>
      <c r="H18" s="254"/>
      <c r="I18" s="214"/>
      <c r="J18" s="72" t="s">
        <v>82</v>
      </c>
    </row>
    <row r="19" spans="1:17" ht="39" customHeight="1" x14ac:dyDescent="0.15">
      <c r="B19" s="195"/>
      <c r="C19" s="65" t="s">
        <v>29</v>
      </c>
      <c r="D19" s="65" t="s">
        <v>30</v>
      </c>
      <c r="E19" s="203" t="s">
        <v>164</v>
      </c>
      <c r="F19" s="204"/>
      <c r="G19" s="61" t="s">
        <v>165</v>
      </c>
      <c r="H19" s="207" t="s">
        <v>166</v>
      </c>
      <c r="I19" s="208"/>
      <c r="J19" s="65" t="s">
        <v>167</v>
      </c>
    </row>
    <row r="20" spans="1:17" ht="99.95" customHeight="1" x14ac:dyDescent="0.15">
      <c r="B20" s="63" t="s">
        <v>13</v>
      </c>
      <c r="C20" s="73" t="s">
        <v>37</v>
      </c>
      <c r="D20" s="73" t="s">
        <v>156</v>
      </c>
      <c r="E20" s="205" t="s">
        <v>168</v>
      </c>
      <c r="F20" s="206"/>
      <c r="G20" s="74" t="s">
        <v>49</v>
      </c>
      <c r="H20" s="205" t="s">
        <v>169</v>
      </c>
      <c r="I20" s="206"/>
      <c r="J20" s="74" t="s">
        <v>170</v>
      </c>
    </row>
    <row r="21" spans="1:17" ht="39" customHeight="1" x14ac:dyDescent="0.15">
      <c r="B21" s="63" t="s">
        <v>1</v>
      </c>
      <c r="C21" s="65" t="s">
        <v>32</v>
      </c>
      <c r="D21" s="65" t="s">
        <v>33</v>
      </c>
      <c r="E21" s="207" t="s">
        <v>26</v>
      </c>
      <c r="F21" s="208"/>
      <c r="G21" s="61" t="s">
        <v>35</v>
      </c>
      <c r="H21" s="215" t="s">
        <v>171</v>
      </c>
      <c r="I21" s="216"/>
      <c r="J21" s="65" t="s">
        <v>161</v>
      </c>
    </row>
    <row r="22" spans="1:17" ht="20.100000000000001" customHeight="1" x14ac:dyDescent="0.15">
      <c r="B22" s="225" t="s">
        <v>34</v>
      </c>
      <c r="C22" s="90">
        <v>1</v>
      </c>
      <c r="D22" s="90">
        <v>1</v>
      </c>
      <c r="E22" s="209">
        <v>60846</v>
      </c>
      <c r="F22" s="210"/>
      <c r="G22" s="250">
        <f>'MPS(calc_process)'!F16</f>
        <v>89</v>
      </c>
      <c r="H22" s="252">
        <v>5.4300000000000001E-2</v>
      </c>
      <c r="I22" s="253"/>
      <c r="J22" s="75">
        <f>IF(OR(C22="",D22=""),"",E22*(100/$G$22)*H22)</f>
        <v>3712.2896629213487</v>
      </c>
    </row>
    <row r="23" spans="1:17" ht="20.100000000000001" customHeight="1" x14ac:dyDescent="0.15">
      <c r="B23" s="225"/>
      <c r="C23" s="90"/>
      <c r="D23" s="90"/>
      <c r="E23" s="209"/>
      <c r="F23" s="210"/>
      <c r="G23" s="251"/>
      <c r="H23" s="252"/>
      <c r="I23" s="253"/>
      <c r="J23" s="75" t="str">
        <f>IF(OR(C23="",D23=""),"",E23*(100/$G$22)*H23)</f>
        <v/>
      </c>
    </row>
    <row r="24" spans="1:17" ht="20.100000000000001" customHeight="1" x14ac:dyDescent="0.15">
      <c r="B24" s="225"/>
      <c r="C24" s="90"/>
      <c r="D24" s="90"/>
      <c r="E24" s="209"/>
      <c r="F24" s="210"/>
      <c r="G24" s="251"/>
      <c r="H24" s="252"/>
      <c r="I24" s="253"/>
      <c r="J24" s="75" t="str">
        <f>IF(OR(C24="",D24=""),"",E24*(100/$G$22)*H24)</f>
        <v/>
      </c>
    </row>
    <row r="25" spans="1:17" ht="20.100000000000001" customHeight="1" x14ac:dyDescent="0.15">
      <c r="B25" s="225"/>
      <c r="C25" s="90"/>
      <c r="D25" s="90"/>
      <c r="E25" s="209"/>
      <c r="F25" s="210"/>
      <c r="G25" s="251"/>
      <c r="H25" s="252"/>
      <c r="I25" s="253"/>
      <c r="J25" s="75" t="str">
        <f>IF(OR(C25="",D25=""),"",E25*(100/$G$22)*H25)</f>
        <v/>
      </c>
    </row>
    <row r="26" spans="1:17" ht="20.100000000000001" customHeight="1" thickBot="1" x14ac:dyDescent="0.2">
      <c r="B26" s="225"/>
      <c r="C26" s="90"/>
      <c r="D26" s="90"/>
      <c r="E26" s="209"/>
      <c r="F26" s="210"/>
      <c r="G26" s="251"/>
      <c r="H26" s="252"/>
      <c r="I26" s="253"/>
      <c r="J26" s="75" t="str">
        <f>IF(OR(C26="",D26=""),"",E26*(100/$G$22)*H26)</f>
        <v/>
      </c>
    </row>
    <row r="27" spans="1:17" ht="39" customHeight="1" thickBot="1" x14ac:dyDescent="0.2">
      <c r="B27" s="76" t="s">
        <v>39</v>
      </c>
      <c r="C27" s="65" t="s">
        <v>40</v>
      </c>
      <c r="D27" s="65" t="s">
        <v>41</v>
      </c>
      <c r="E27" s="215" t="s">
        <v>42</v>
      </c>
      <c r="F27" s="216"/>
      <c r="G27" s="65" t="s">
        <v>40</v>
      </c>
      <c r="H27" s="215" t="s">
        <v>41</v>
      </c>
      <c r="I27" s="249"/>
      <c r="J27" s="77">
        <f>SUM(J22:J26)</f>
        <v>3712.2896629213487</v>
      </c>
    </row>
    <row r="28" spans="1:17" ht="13.5" customHeight="1" x14ac:dyDescent="0.15"/>
    <row r="29" spans="1:17" ht="15" x14ac:dyDescent="0.15">
      <c r="A29" s="78" t="s">
        <v>87</v>
      </c>
    </row>
    <row r="30" spans="1:17" ht="15" x14ac:dyDescent="0.15">
      <c r="A30" s="78"/>
      <c r="B30" s="20" t="s">
        <v>90</v>
      </c>
      <c r="C30" s="167" t="s">
        <v>111</v>
      </c>
    </row>
    <row r="31" spans="1:17" ht="96" customHeight="1" x14ac:dyDescent="0.15">
      <c r="B31" s="195" t="s">
        <v>12</v>
      </c>
      <c r="C31" s="211" t="s">
        <v>31</v>
      </c>
      <c r="D31" s="237"/>
      <c r="E31" s="237"/>
      <c r="F31" s="212"/>
      <c r="G31" s="211" t="s">
        <v>61</v>
      </c>
      <c r="H31" s="212"/>
      <c r="I31" s="79"/>
      <c r="J31" s="213" t="s">
        <v>162</v>
      </c>
      <c r="K31" s="254"/>
      <c r="L31" s="214"/>
      <c r="M31" s="213" t="s">
        <v>163</v>
      </c>
      <c r="N31" s="254"/>
      <c r="O31" s="254"/>
      <c r="P31" s="214"/>
      <c r="Q31" s="72" t="s">
        <v>82</v>
      </c>
    </row>
    <row r="32" spans="1:17" ht="39" customHeight="1" x14ac:dyDescent="0.15">
      <c r="B32" s="195"/>
      <c r="C32" s="65" t="s">
        <v>30</v>
      </c>
      <c r="D32" s="65" t="s">
        <v>29</v>
      </c>
      <c r="E32" s="215" t="s">
        <v>60</v>
      </c>
      <c r="F32" s="216"/>
      <c r="G32" s="80" t="s">
        <v>172</v>
      </c>
      <c r="H32" s="80" t="s">
        <v>173</v>
      </c>
      <c r="I32" s="247"/>
      <c r="J32" s="203" t="s">
        <v>174</v>
      </c>
      <c r="K32" s="204"/>
      <c r="L32" s="61" t="s">
        <v>175</v>
      </c>
      <c r="M32" s="61" t="s">
        <v>165</v>
      </c>
      <c r="N32" s="207" t="s">
        <v>166</v>
      </c>
      <c r="O32" s="208"/>
      <c r="P32" s="61" t="s">
        <v>176</v>
      </c>
      <c r="Q32" s="65" t="s">
        <v>167</v>
      </c>
    </row>
    <row r="33" spans="2:17" ht="99.75" customHeight="1" x14ac:dyDescent="0.15">
      <c r="B33" s="63" t="s">
        <v>13</v>
      </c>
      <c r="C33" s="73" t="s">
        <v>156</v>
      </c>
      <c r="D33" s="73" t="s">
        <v>37</v>
      </c>
      <c r="E33" s="81" t="s">
        <v>177</v>
      </c>
      <c r="F33" s="82" t="s">
        <v>68</v>
      </c>
      <c r="G33" s="81" t="s">
        <v>178</v>
      </c>
      <c r="H33" s="81" t="s">
        <v>179</v>
      </c>
      <c r="I33" s="248"/>
      <c r="J33" s="205" t="s">
        <v>180</v>
      </c>
      <c r="K33" s="206"/>
      <c r="L33" s="83" t="s">
        <v>181</v>
      </c>
      <c r="M33" s="74" t="s">
        <v>24</v>
      </c>
      <c r="N33" s="205" t="s">
        <v>169</v>
      </c>
      <c r="O33" s="206"/>
      <c r="P33" s="83" t="s">
        <v>66</v>
      </c>
      <c r="Q33" s="73" t="s">
        <v>182</v>
      </c>
    </row>
    <row r="34" spans="2:17" ht="39" customHeight="1" x14ac:dyDescent="0.15">
      <c r="B34" s="63" t="s">
        <v>1</v>
      </c>
      <c r="C34" s="65" t="s">
        <v>32</v>
      </c>
      <c r="D34" s="65" t="s">
        <v>32</v>
      </c>
      <c r="E34" s="80" t="s">
        <v>58</v>
      </c>
      <c r="F34" s="80" t="s">
        <v>58</v>
      </c>
      <c r="G34" s="80" t="s">
        <v>62</v>
      </c>
      <c r="H34" s="80" t="s">
        <v>62</v>
      </c>
      <c r="I34" s="84" t="s">
        <v>70</v>
      </c>
      <c r="J34" s="207" t="s">
        <v>26</v>
      </c>
      <c r="K34" s="208"/>
      <c r="L34" s="85" t="s">
        <v>79</v>
      </c>
      <c r="M34" s="61" t="s">
        <v>35</v>
      </c>
      <c r="N34" s="215" t="s">
        <v>138</v>
      </c>
      <c r="O34" s="216"/>
      <c r="P34" s="86" t="s">
        <v>67</v>
      </c>
      <c r="Q34" s="65" t="s">
        <v>183</v>
      </c>
    </row>
    <row r="35" spans="2:17" ht="20.100000000000001" customHeight="1" x14ac:dyDescent="0.15">
      <c r="B35" s="225" t="s">
        <v>34</v>
      </c>
      <c r="C35" s="228"/>
      <c r="D35" s="90"/>
      <c r="E35" s="91"/>
      <c r="F35" s="91"/>
      <c r="G35" s="87" t="str">
        <f>IF(AND(F35="Steam boiler",P35&lt;&gt;"",E35&lt;&gt;""),P35*24*$L$35*2257/10^6,
     IF(AND(F35="Hot water boiler",P35&lt;&gt;"",E35&lt;&gt;""),P35*24*$L$35*3.6/10^3,""))</f>
        <v/>
      </c>
      <c r="H35" s="220" t="str">
        <f>IF(AND(G35="",G36="",G37=""),"",SUM(G35:G37))</f>
        <v/>
      </c>
      <c r="I35" s="244" t="s">
        <v>70</v>
      </c>
      <c r="J35" s="231"/>
      <c r="K35" s="232"/>
      <c r="L35" s="261">
        <f>'MPS(input)'!E13</f>
        <v>0</v>
      </c>
      <c r="M35" s="229">
        <f>'MPS(calc_process)'!F16</f>
        <v>89</v>
      </c>
      <c r="N35" s="255"/>
      <c r="O35" s="256"/>
      <c r="P35" s="92"/>
      <c r="Q35" s="220" t="str">
        <f>IF(OR(C35="",D35=""),"",
     MIN(J35,H35)*(100/$M$35)*N35)</f>
        <v/>
      </c>
    </row>
    <row r="36" spans="2:17" ht="20.100000000000001" customHeight="1" x14ac:dyDescent="0.15">
      <c r="B36" s="225"/>
      <c r="C36" s="228"/>
      <c r="D36" s="90"/>
      <c r="E36" s="91"/>
      <c r="F36" s="91"/>
      <c r="G36" s="87" t="str">
        <f t="shared" ref="G36:G49" si="1">IF(AND(F36="Steam boiler",P36&lt;&gt;"",E36&lt;&gt;""),P36*24*$L$35*2257/10^6,
     IF(AND(F36="Hot water boiler",P36&lt;&gt;"",E36&lt;&gt;""),P36*24*$L$35*3.6/10^3,""))</f>
        <v/>
      </c>
      <c r="H36" s="223"/>
      <c r="I36" s="245"/>
      <c r="J36" s="233"/>
      <c r="K36" s="234"/>
      <c r="L36" s="262"/>
      <c r="M36" s="230"/>
      <c r="N36" s="257"/>
      <c r="O36" s="258"/>
      <c r="P36" s="92"/>
      <c r="Q36" s="223"/>
    </row>
    <row r="37" spans="2:17" ht="20.100000000000001" customHeight="1" x14ac:dyDescent="0.15">
      <c r="B37" s="225"/>
      <c r="C37" s="228"/>
      <c r="D37" s="90"/>
      <c r="E37" s="91"/>
      <c r="F37" s="91"/>
      <c r="G37" s="87" t="str">
        <f t="shared" si="1"/>
        <v/>
      </c>
      <c r="H37" s="224"/>
      <c r="I37" s="246"/>
      <c r="J37" s="235"/>
      <c r="K37" s="236"/>
      <c r="L37" s="262"/>
      <c r="M37" s="230"/>
      <c r="N37" s="259"/>
      <c r="O37" s="260"/>
      <c r="P37" s="92"/>
      <c r="Q37" s="224"/>
    </row>
    <row r="38" spans="2:17" ht="20.100000000000001" customHeight="1" x14ac:dyDescent="0.15">
      <c r="B38" s="225"/>
      <c r="C38" s="228"/>
      <c r="D38" s="90"/>
      <c r="E38" s="91"/>
      <c r="F38" s="91"/>
      <c r="G38" s="87" t="str">
        <f t="shared" si="1"/>
        <v/>
      </c>
      <c r="H38" s="220" t="str">
        <f t="shared" ref="H38" si="2">IF(AND(G38="",G39="",G40=""),"",SUM(G38:G40))</f>
        <v/>
      </c>
      <c r="I38" s="244" t="s">
        <v>70</v>
      </c>
      <c r="J38" s="231"/>
      <c r="K38" s="232"/>
      <c r="L38" s="262"/>
      <c r="M38" s="230"/>
      <c r="N38" s="255"/>
      <c r="O38" s="256"/>
      <c r="P38" s="92"/>
      <c r="Q38" s="220" t="str">
        <f>IF(OR(C38="",D38=""),"",
     MIN(J38,H38)*(100/$M$35)*N38)</f>
        <v/>
      </c>
    </row>
    <row r="39" spans="2:17" ht="20.100000000000001" customHeight="1" x14ac:dyDescent="0.15">
      <c r="B39" s="225"/>
      <c r="C39" s="228"/>
      <c r="D39" s="90"/>
      <c r="E39" s="91"/>
      <c r="F39" s="91"/>
      <c r="G39" s="87" t="str">
        <f t="shared" si="1"/>
        <v/>
      </c>
      <c r="H39" s="223"/>
      <c r="I39" s="245"/>
      <c r="J39" s="233"/>
      <c r="K39" s="234"/>
      <c r="L39" s="262"/>
      <c r="M39" s="230"/>
      <c r="N39" s="257"/>
      <c r="O39" s="258"/>
      <c r="P39" s="92"/>
      <c r="Q39" s="223"/>
    </row>
    <row r="40" spans="2:17" ht="20.100000000000001" customHeight="1" x14ac:dyDescent="0.15">
      <c r="B40" s="225"/>
      <c r="C40" s="228"/>
      <c r="D40" s="90"/>
      <c r="E40" s="91"/>
      <c r="F40" s="91"/>
      <c r="G40" s="87" t="str">
        <f t="shared" si="1"/>
        <v/>
      </c>
      <c r="H40" s="224"/>
      <c r="I40" s="246"/>
      <c r="J40" s="235"/>
      <c r="K40" s="236"/>
      <c r="L40" s="262"/>
      <c r="M40" s="230"/>
      <c r="N40" s="259"/>
      <c r="O40" s="260"/>
      <c r="P40" s="92"/>
      <c r="Q40" s="224"/>
    </row>
    <row r="41" spans="2:17" ht="20.100000000000001" customHeight="1" x14ac:dyDescent="0.15">
      <c r="B41" s="225"/>
      <c r="C41" s="228"/>
      <c r="D41" s="90"/>
      <c r="E41" s="91"/>
      <c r="F41" s="91"/>
      <c r="G41" s="87" t="str">
        <f t="shared" si="1"/>
        <v/>
      </c>
      <c r="H41" s="220" t="str">
        <f t="shared" ref="H41" si="3">IF(AND(G41="",G42="",G43=""),"",SUM(G41:G43))</f>
        <v/>
      </c>
      <c r="I41" s="244" t="s">
        <v>70</v>
      </c>
      <c r="J41" s="231"/>
      <c r="K41" s="232"/>
      <c r="L41" s="262"/>
      <c r="M41" s="230"/>
      <c r="N41" s="255"/>
      <c r="O41" s="256"/>
      <c r="P41" s="92"/>
      <c r="Q41" s="220" t="str">
        <f>IF(OR(C41="",D41=""),"",
     MIN(J41,H41)*(100/$M$35)*N41)</f>
        <v/>
      </c>
    </row>
    <row r="42" spans="2:17" ht="20.100000000000001" customHeight="1" x14ac:dyDescent="0.15">
      <c r="B42" s="225"/>
      <c r="C42" s="228"/>
      <c r="D42" s="90"/>
      <c r="E42" s="91"/>
      <c r="F42" s="91"/>
      <c r="G42" s="87" t="str">
        <f t="shared" si="1"/>
        <v/>
      </c>
      <c r="H42" s="223"/>
      <c r="I42" s="245"/>
      <c r="J42" s="233"/>
      <c r="K42" s="234"/>
      <c r="L42" s="262"/>
      <c r="M42" s="230"/>
      <c r="N42" s="257"/>
      <c r="O42" s="258"/>
      <c r="P42" s="92"/>
      <c r="Q42" s="223"/>
    </row>
    <row r="43" spans="2:17" ht="20.100000000000001" customHeight="1" x14ac:dyDescent="0.15">
      <c r="B43" s="225"/>
      <c r="C43" s="228"/>
      <c r="D43" s="90"/>
      <c r="E43" s="91"/>
      <c r="F43" s="91"/>
      <c r="G43" s="87" t="str">
        <f t="shared" si="1"/>
        <v/>
      </c>
      <c r="H43" s="224"/>
      <c r="I43" s="246"/>
      <c r="J43" s="235"/>
      <c r="K43" s="236"/>
      <c r="L43" s="262"/>
      <c r="M43" s="230"/>
      <c r="N43" s="259"/>
      <c r="O43" s="260"/>
      <c r="P43" s="92"/>
      <c r="Q43" s="224"/>
    </row>
    <row r="44" spans="2:17" ht="20.100000000000001" customHeight="1" x14ac:dyDescent="0.15">
      <c r="B44" s="225"/>
      <c r="C44" s="228"/>
      <c r="D44" s="90"/>
      <c r="E44" s="91"/>
      <c r="F44" s="91"/>
      <c r="G44" s="87" t="str">
        <f t="shared" si="1"/>
        <v/>
      </c>
      <c r="H44" s="220" t="str">
        <f t="shared" ref="H44" si="4">IF(AND(G44="",G45="",G46=""),"",SUM(G44:G46))</f>
        <v/>
      </c>
      <c r="I44" s="244" t="s">
        <v>70</v>
      </c>
      <c r="J44" s="231"/>
      <c r="K44" s="232"/>
      <c r="L44" s="262"/>
      <c r="M44" s="230"/>
      <c r="N44" s="255"/>
      <c r="O44" s="256"/>
      <c r="P44" s="92"/>
      <c r="Q44" s="220" t="str">
        <f>IF(OR(C44="",D44=""),"",
     MIN(J44,H44)*(100/$M$35)*N44)</f>
        <v/>
      </c>
    </row>
    <row r="45" spans="2:17" ht="20.100000000000001" customHeight="1" x14ac:dyDescent="0.15">
      <c r="B45" s="225"/>
      <c r="C45" s="228"/>
      <c r="D45" s="90"/>
      <c r="E45" s="91"/>
      <c r="F45" s="91"/>
      <c r="G45" s="87" t="str">
        <f t="shared" si="1"/>
        <v/>
      </c>
      <c r="H45" s="223"/>
      <c r="I45" s="245"/>
      <c r="J45" s="233"/>
      <c r="K45" s="234"/>
      <c r="L45" s="262"/>
      <c r="M45" s="230"/>
      <c r="N45" s="257"/>
      <c r="O45" s="258"/>
      <c r="P45" s="92"/>
      <c r="Q45" s="223"/>
    </row>
    <row r="46" spans="2:17" ht="20.100000000000001" customHeight="1" x14ac:dyDescent="0.15">
      <c r="B46" s="225"/>
      <c r="C46" s="228"/>
      <c r="D46" s="90"/>
      <c r="E46" s="91"/>
      <c r="F46" s="91"/>
      <c r="G46" s="87" t="str">
        <f t="shared" si="1"/>
        <v/>
      </c>
      <c r="H46" s="224"/>
      <c r="I46" s="246"/>
      <c r="J46" s="235"/>
      <c r="K46" s="236"/>
      <c r="L46" s="262"/>
      <c r="M46" s="230"/>
      <c r="N46" s="259"/>
      <c r="O46" s="260"/>
      <c r="P46" s="92"/>
      <c r="Q46" s="224"/>
    </row>
    <row r="47" spans="2:17" ht="20.100000000000001" customHeight="1" x14ac:dyDescent="0.15">
      <c r="B47" s="225"/>
      <c r="C47" s="228"/>
      <c r="D47" s="90"/>
      <c r="E47" s="91"/>
      <c r="F47" s="91"/>
      <c r="G47" s="87" t="str">
        <f t="shared" si="1"/>
        <v/>
      </c>
      <c r="H47" s="220" t="str">
        <f>IF(AND(G47="",G48="",G49=""),"",SUM(G47:G49))</f>
        <v/>
      </c>
      <c r="I47" s="244" t="s">
        <v>70</v>
      </c>
      <c r="J47" s="231"/>
      <c r="K47" s="232"/>
      <c r="L47" s="262"/>
      <c r="M47" s="230"/>
      <c r="N47" s="255"/>
      <c r="O47" s="256"/>
      <c r="P47" s="92"/>
      <c r="Q47" s="220" t="str">
        <f>IF(OR(C47="",D47=""),"",
     MIN(J47,H47)*(100/$M$35)*N47)</f>
        <v/>
      </c>
    </row>
    <row r="48" spans="2:17" ht="20.100000000000001" customHeight="1" x14ac:dyDescent="0.15">
      <c r="B48" s="225"/>
      <c r="C48" s="228"/>
      <c r="D48" s="90"/>
      <c r="E48" s="91"/>
      <c r="F48" s="91"/>
      <c r="G48" s="87" t="str">
        <f t="shared" si="1"/>
        <v/>
      </c>
      <c r="H48" s="223"/>
      <c r="I48" s="245"/>
      <c r="J48" s="233"/>
      <c r="K48" s="234"/>
      <c r="L48" s="262"/>
      <c r="M48" s="230"/>
      <c r="N48" s="257"/>
      <c r="O48" s="258"/>
      <c r="P48" s="92"/>
      <c r="Q48" s="223"/>
    </row>
    <row r="49" spans="1:17" ht="20.100000000000001" customHeight="1" thickBot="1" x14ac:dyDescent="0.2">
      <c r="B49" s="225"/>
      <c r="C49" s="228"/>
      <c r="D49" s="90"/>
      <c r="E49" s="91"/>
      <c r="F49" s="91"/>
      <c r="G49" s="87" t="str">
        <f t="shared" si="1"/>
        <v/>
      </c>
      <c r="H49" s="224"/>
      <c r="I49" s="246"/>
      <c r="J49" s="235"/>
      <c r="K49" s="236"/>
      <c r="L49" s="263"/>
      <c r="M49" s="230"/>
      <c r="N49" s="259"/>
      <c r="O49" s="260"/>
      <c r="P49" s="92"/>
      <c r="Q49" s="224"/>
    </row>
    <row r="50" spans="1:17" ht="39" customHeight="1" thickBot="1" x14ac:dyDescent="0.2">
      <c r="B50" s="76" t="s">
        <v>39</v>
      </c>
      <c r="C50" s="65" t="s">
        <v>32</v>
      </c>
      <c r="D50" s="65" t="s">
        <v>32</v>
      </c>
      <c r="E50" s="80" t="s">
        <v>69</v>
      </c>
      <c r="F50" s="80" t="s">
        <v>69</v>
      </c>
      <c r="G50" s="80" t="s">
        <v>69</v>
      </c>
      <c r="H50" s="80" t="s">
        <v>69</v>
      </c>
      <c r="I50" s="80" t="s">
        <v>69</v>
      </c>
      <c r="J50" s="215" t="s">
        <v>32</v>
      </c>
      <c r="K50" s="216"/>
      <c r="L50" s="88" t="s">
        <v>75</v>
      </c>
      <c r="M50" s="65" t="s">
        <v>32</v>
      </c>
      <c r="N50" s="217" t="s">
        <v>32</v>
      </c>
      <c r="O50" s="217"/>
      <c r="P50" s="65" t="s">
        <v>69</v>
      </c>
      <c r="Q50" s="77">
        <f>SUM(Q35:Q49)</f>
        <v>0</v>
      </c>
    </row>
    <row r="51" spans="1:17" ht="13.5" customHeight="1" x14ac:dyDescent="0.15"/>
    <row r="52" spans="1:17" ht="15" x14ac:dyDescent="0.15">
      <c r="A52" s="71" t="s">
        <v>59</v>
      </c>
    </row>
    <row r="53" spans="1:17" ht="96" customHeight="1" x14ac:dyDescent="0.15">
      <c r="B53" s="195" t="s">
        <v>12</v>
      </c>
      <c r="C53" s="211" t="s">
        <v>31</v>
      </c>
      <c r="D53" s="212"/>
      <c r="E53" s="211" t="s">
        <v>184</v>
      </c>
      <c r="F53" s="212"/>
      <c r="G53" s="213" t="s">
        <v>185</v>
      </c>
      <c r="H53" s="214"/>
      <c r="I53" s="202" t="s">
        <v>36</v>
      </c>
      <c r="J53" s="202"/>
    </row>
    <row r="54" spans="1:17" ht="39" customHeight="1" x14ac:dyDescent="0.15">
      <c r="B54" s="195"/>
      <c r="C54" s="215" t="s">
        <v>29</v>
      </c>
      <c r="D54" s="216"/>
      <c r="E54" s="203" t="s">
        <v>186</v>
      </c>
      <c r="F54" s="204"/>
      <c r="G54" s="61" t="s">
        <v>187</v>
      </c>
      <c r="H54" s="61" t="s">
        <v>188</v>
      </c>
      <c r="I54" s="217" t="s">
        <v>189</v>
      </c>
      <c r="J54" s="217"/>
    </row>
    <row r="55" spans="1:17" ht="84.75" customHeight="1" x14ac:dyDescent="0.15">
      <c r="B55" s="63" t="s">
        <v>13</v>
      </c>
      <c r="C55" s="226" t="s">
        <v>37</v>
      </c>
      <c r="D55" s="227"/>
      <c r="E55" s="205" t="s">
        <v>190</v>
      </c>
      <c r="F55" s="206"/>
      <c r="G55" s="74" t="s">
        <v>191</v>
      </c>
      <c r="H55" s="74" t="s">
        <v>192</v>
      </c>
      <c r="I55" s="218" t="s">
        <v>193</v>
      </c>
      <c r="J55" s="218"/>
    </row>
    <row r="56" spans="1:17" ht="39" customHeight="1" x14ac:dyDescent="0.15">
      <c r="B56" s="63" t="s">
        <v>1</v>
      </c>
      <c r="C56" s="217" t="s">
        <v>32</v>
      </c>
      <c r="D56" s="217"/>
      <c r="E56" s="207" t="s">
        <v>194</v>
      </c>
      <c r="F56" s="208"/>
      <c r="G56" s="65" t="s">
        <v>195</v>
      </c>
      <c r="H56" s="65" t="s">
        <v>138</v>
      </c>
      <c r="I56" s="217" t="s">
        <v>161</v>
      </c>
      <c r="J56" s="217"/>
    </row>
    <row r="57" spans="1:17" ht="19.5" customHeight="1" x14ac:dyDescent="0.15">
      <c r="B57" s="225" t="s">
        <v>34</v>
      </c>
      <c r="C57" s="228">
        <v>1</v>
      </c>
      <c r="D57" s="228"/>
      <c r="E57" s="209">
        <v>8904075</v>
      </c>
      <c r="F57" s="210"/>
      <c r="G57" s="168">
        <v>36.4</v>
      </c>
      <c r="H57" s="169">
        <v>5.8299999999999998E-2</v>
      </c>
      <c r="I57" s="219">
        <f>IF(C57="","",(E57*G57*10^(-3)*H57))</f>
        <v>18895.515639000001</v>
      </c>
      <c r="J57" s="219"/>
    </row>
    <row r="58" spans="1:17" ht="20.100000000000001" customHeight="1" x14ac:dyDescent="0.15">
      <c r="B58" s="225"/>
      <c r="C58" s="228"/>
      <c r="D58" s="228"/>
      <c r="E58" s="209"/>
      <c r="F58" s="210"/>
      <c r="G58" s="93"/>
      <c r="H58" s="94"/>
      <c r="I58" s="219" t="str">
        <f t="shared" ref="I58:I61" si="5">IF(C58="","",(E58*G58*10^(-3)*H58))</f>
        <v/>
      </c>
      <c r="J58" s="219"/>
    </row>
    <row r="59" spans="1:17" ht="20.100000000000001" customHeight="1" x14ac:dyDescent="0.15">
      <c r="B59" s="225"/>
      <c r="C59" s="228"/>
      <c r="D59" s="228"/>
      <c r="E59" s="209"/>
      <c r="F59" s="210"/>
      <c r="G59" s="93"/>
      <c r="H59" s="94"/>
      <c r="I59" s="219" t="str">
        <f t="shared" si="5"/>
        <v/>
      </c>
      <c r="J59" s="219"/>
    </row>
    <row r="60" spans="1:17" ht="20.100000000000001" customHeight="1" x14ac:dyDescent="0.15">
      <c r="B60" s="225"/>
      <c r="C60" s="228"/>
      <c r="D60" s="228"/>
      <c r="E60" s="209"/>
      <c r="F60" s="210"/>
      <c r="G60" s="93"/>
      <c r="H60" s="94"/>
      <c r="I60" s="219" t="str">
        <f t="shared" si="5"/>
        <v/>
      </c>
      <c r="J60" s="219"/>
    </row>
    <row r="61" spans="1:17" ht="20.100000000000001" customHeight="1" thickBot="1" x14ac:dyDescent="0.2">
      <c r="B61" s="225"/>
      <c r="C61" s="228"/>
      <c r="D61" s="228"/>
      <c r="E61" s="209"/>
      <c r="F61" s="210"/>
      <c r="G61" s="93"/>
      <c r="H61" s="94"/>
      <c r="I61" s="220" t="str">
        <f t="shared" si="5"/>
        <v/>
      </c>
      <c r="J61" s="220"/>
    </row>
    <row r="62" spans="1:17" ht="39" customHeight="1" thickBot="1" x14ac:dyDescent="0.2">
      <c r="B62" s="76" t="s">
        <v>39</v>
      </c>
      <c r="C62" s="217" t="s">
        <v>40</v>
      </c>
      <c r="D62" s="217"/>
      <c r="E62" s="215" t="s">
        <v>42</v>
      </c>
      <c r="F62" s="216"/>
      <c r="G62" s="65" t="s">
        <v>40</v>
      </c>
      <c r="H62" s="80" t="s">
        <v>41</v>
      </c>
      <c r="I62" s="221">
        <f>SUM(I57:I61)</f>
        <v>18895.515639000001</v>
      </c>
      <c r="J62" s="222"/>
    </row>
  </sheetData>
  <sheetProtection algorithmName="SHA-512" hashValue="SHKVt5FQIroKEtc3UUMJr0VHa5+Ocp+68FOHlUIHucWCMNPZ/mvBvt9TK0ltWXCpYnnXktVSSoEHwuwUzia1hA==" saltValue="71RwfeWiWQo5unlmhRwfhQ==" spinCount="100000" sheet="1" objects="1" scenarios="1" formatCells="0" formatRows="0"/>
  <mergeCells count="128">
    <mergeCell ref="C35:C37"/>
    <mergeCell ref="C38:C40"/>
    <mergeCell ref="C41:C43"/>
    <mergeCell ref="C44:C46"/>
    <mergeCell ref="C47:C49"/>
    <mergeCell ref="H38:H40"/>
    <mergeCell ref="H41:H43"/>
    <mergeCell ref="H44:H46"/>
    <mergeCell ref="H47:H49"/>
    <mergeCell ref="H35:H37"/>
    <mergeCell ref="H21:I21"/>
    <mergeCell ref="N35:O37"/>
    <mergeCell ref="N38:O40"/>
    <mergeCell ref="N41:O43"/>
    <mergeCell ref="N44:O46"/>
    <mergeCell ref="N47:O49"/>
    <mergeCell ref="J50:K50"/>
    <mergeCell ref="N50:O50"/>
    <mergeCell ref="L35:L49"/>
    <mergeCell ref="N32:O32"/>
    <mergeCell ref="J33:K33"/>
    <mergeCell ref="N33:O33"/>
    <mergeCell ref="J34:K34"/>
    <mergeCell ref="N34:O34"/>
    <mergeCell ref="M31:P31"/>
    <mergeCell ref="B31:B32"/>
    <mergeCell ref="J32:K32"/>
    <mergeCell ref="G15:I15"/>
    <mergeCell ref="B22:B26"/>
    <mergeCell ref="B18:B19"/>
    <mergeCell ref="C18:D18"/>
    <mergeCell ref="E24:F24"/>
    <mergeCell ref="E25:F25"/>
    <mergeCell ref="E26:F26"/>
    <mergeCell ref="E15:F15"/>
    <mergeCell ref="E19:F19"/>
    <mergeCell ref="E20:F20"/>
    <mergeCell ref="E21:F21"/>
    <mergeCell ref="E22:F22"/>
    <mergeCell ref="E18:F18"/>
    <mergeCell ref="C31:F31"/>
    <mergeCell ref="E32:F32"/>
    <mergeCell ref="G31:H31"/>
    <mergeCell ref="J31:L31"/>
    <mergeCell ref="H25:I25"/>
    <mergeCell ref="H26:I26"/>
    <mergeCell ref="G18:I18"/>
    <mergeCell ref="H19:I19"/>
    <mergeCell ref="H20:I20"/>
    <mergeCell ref="E27:F27"/>
    <mergeCell ref="I35:I37"/>
    <mergeCell ref="I38:I40"/>
    <mergeCell ref="I41:I43"/>
    <mergeCell ref="I44:I46"/>
    <mergeCell ref="I47:I49"/>
    <mergeCell ref="I32:I33"/>
    <mergeCell ref="H27:I27"/>
    <mergeCell ref="G22:G26"/>
    <mergeCell ref="H22:I22"/>
    <mergeCell ref="H23:I23"/>
    <mergeCell ref="H24:I24"/>
    <mergeCell ref="E23:F23"/>
    <mergeCell ref="G6:I6"/>
    <mergeCell ref="G7:I7"/>
    <mergeCell ref="G8:I8"/>
    <mergeCell ref="G9:I9"/>
    <mergeCell ref="G10:I10"/>
    <mergeCell ref="G11:I11"/>
    <mergeCell ref="G12:I12"/>
    <mergeCell ref="G13:I13"/>
    <mergeCell ref="G14:I14"/>
    <mergeCell ref="B6:B7"/>
    <mergeCell ref="B10:B14"/>
    <mergeCell ref="C6:D6"/>
    <mergeCell ref="E6:F6"/>
    <mergeCell ref="E7:F7"/>
    <mergeCell ref="E8:F8"/>
    <mergeCell ref="E9:F9"/>
    <mergeCell ref="E10:F10"/>
    <mergeCell ref="E11:F11"/>
    <mergeCell ref="E12:F12"/>
    <mergeCell ref="E13:F13"/>
    <mergeCell ref="E14:F14"/>
    <mergeCell ref="Q35:Q37"/>
    <mergeCell ref="Q38:Q40"/>
    <mergeCell ref="Q41:Q43"/>
    <mergeCell ref="Q44:Q46"/>
    <mergeCell ref="Q47:Q49"/>
    <mergeCell ref="C62:D62"/>
    <mergeCell ref="C53:D53"/>
    <mergeCell ref="C54:D54"/>
    <mergeCell ref="B57:B61"/>
    <mergeCell ref="C55:D55"/>
    <mergeCell ref="C56:D56"/>
    <mergeCell ref="C57:D57"/>
    <mergeCell ref="C58:D58"/>
    <mergeCell ref="C59:D59"/>
    <mergeCell ref="C60:D60"/>
    <mergeCell ref="C61:D61"/>
    <mergeCell ref="B53:B54"/>
    <mergeCell ref="B35:B49"/>
    <mergeCell ref="M35:M49"/>
    <mergeCell ref="J35:K37"/>
    <mergeCell ref="J38:K40"/>
    <mergeCell ref="J41:K43"/>
    <mergeCell ref="J44:K46"/>
    <mergeCell ref="J47:K49"/>
    <mergeCell ref="E62:F62"/>
    <mergeCell ref="I54:J54"/>
    <mergeCell ref="I55:J55"/>
    <mergeCell ref="I56:J56"/>
    <mergeCell ref="I57:J57"/>
    <mergeCell ref="I58:J58"/>
    <mergeCell ref="I59:J59"/>
    <mergeCell ref="I60:J60"/>
    <mergeCell ref="I61:J61"/>
    <mergeCell ref="I62:J62"/>
    <mergeCell ref="I53:J53"/>
    <mergeCell ref="E54:F54"/>
    <mergeCell ref="E55:F55"/>
    <mergeCell ref="E56:F56"/>
    <mergeCell ref="E57:F57"/>
    <mergeCell ref="E58:F58"/>
    <mergeCell ref="E59:F59"/>
    <mergeCell ref="E60:F60"/>
    <mergeCell ref="E61:F61"/>
    <mergeCell ref="E53:F53"/>
    <mergeCell ref="G53:H53"/>
  </mergeCells>
  <phoneticPr fontId="10"/>
  <dataValidations count="2">
    <dataValidation type="list" allowBlank="1" showInputMessage="1" showErrorMessage="1" sqref="F35:F49" xr:uid="{00000000-0002-0000-0100-000000000000}">
      <formula1>"Steam boiler, Hot water boiler"</formula1>
    </dataValidation>
    <dataValidation type="list" allowBlank="1" showInputMessage="1" showErrorMessage="1" sqref="C30" xr:uid="{00000000-0002-0000-0100-000001000000}">
      <formula1>"Yes,No"</formula1>
    </dataValidation>
  </dataValidations>
  <pageMargins left="0.70866141732283472" right="0.70866141732283472" top="0.74803149606299213" bottom="0.74803149606299213" header="0.31496062992125984" footer="0.31496062992125984"/>
  <pageSetup paperSize="9" scale="2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J17"/>
  <sheetViews>
    <sheetView showGridLines="0" view="pageBreakPreview" zoomScale="80" zoomScaleNormal="100" zoomScaleSheetLayoutView="80" workbookViewId="0"/>
  </sheetViews>
  <sheetFormatPr defaultColWidth="9" defaultRowHeight="14.25" x14ac:dyDescent="0.15"/>
  <cols>
    <col min="1" max="4" width="3.625" style="1" customWidth="1"/>
    <col min="5" max="5" width="29.125" style="1" customWidth="1"/>
    <col min="6" max="6" width="8.625" style="1" customWidth="1"/>
    <col min="7" max="7" width="12.625" style="1" customWidth="1"/>
    <col min="8" max="8" width="20.625" style="1" customWidth="1"/>
    <col min="9" max="9" width="12.625" style="7" customWidth="1"/>
    <col min="10" max="10" width="12.625" style="1" customWidth="1"/>
    <col min="11" max="16384" width="9" style="1"/>
  </cols>
  <sheetData>
    <row r="1" spans="1:10" ht="18" customHeight="1" x14ac:dyDescent="0.15">
      <c r="I1" s="1"/>
      <c r="J1" s="12" t="str">
        <f>'MPS(input)'!K1</f>
        <v>Monitoring Spreadsheet: JCM_ID_AM016_ver01.0</v>
      </c>
    </row>
    <row r="2" spans="1:10" ht="18" customHeight="1" x14ac:dyDescent="0.15">
      <c r="I2" s="1"/>
      <c r="J2" s="12" t="str">
        <f>'MPS(input)'!K2</f>
        <v>Reference Number: ID019</v>
      </c>
    </row>
    <row r="3" spans="1:10" ht="27.75" customHeight="1" x14ac:dyDescent="0.15">
      <c r="A3" s="266" t="s">
        <v>198</v>
      </c>
      <c r="B3" s="266"/>
      <c r="C3" s="266"/>
      <c r="D3" s="266"/>
      <c r="E3" s="266"/>
      <c r="F3" s="266"/>
      <c r="G3" s="266"/>
      <c r="H3" s="266"/>
      <c r="I3" s="266"/>
      <c r="J3" s="266"/>
    </row>
    <row r="4" spans="1:10" ht="11.25" customHeight="1" x14ac:dyDescent="0.15">
      <c r="I4" s="1"/>
      <c r="J4" s="7"/>
    </row>
    <row r="5" spans="1:10" ht="18.75" customHeight="1" thickBot="1" x14ac:dyDescent="0.2">
      <c r="A5" s="27" t="s">
        <v>2</v>
      </c>
      <c r="B5" s="32"/>
      <c r="C5" s="33"/>
      <c r="D5" s="33"/>
      <c r="E5" s="34"/>
      <c r="F5" s="35"/>
      <c r="G5" s="24" t="s">
        <v>3</v>
      </c>
      <c r="H5" s="48" t="s">
        <v>0</v>
      </c>
      <c r="I5" s="24" t="s">
        <v>1</v>
      </c>
      <c r="J5" s="25" t="s">
        <v>4</v>
      </c>
    </row>
    <row r="6" spans="1:10" ht="18.75" customHeight="1" thickBot="1" x14ac:dyDescent="0.2">
      <c r="A6" s="28"/>
      <c r="B6" s="36" t="s">
        <v>199</v>
      </c>
      <c r="C6" s="37"/>
      <c r="D6" s="37"/>
      <c r="E6" s="37"/>
      <c r="F6" s="38"/>
      <c r="G6" s="46" t="s">
        <v>150</v>
      </c>
      <c r="H6" s="52">
        <f>H8-H13</f>
        <v>21793.72502392135</v>
      </c>
      <c r="I6" s="47" t="s">
        <v>200</v>
      </c>
      <c r="J6" s="26" t="s">
        <v>201</v>
      </c>
    </row>
    <row r="7" spans="1:10" ht="18.75" customHeight="1" thickBot="1" x14ac:dyDescent="0.2">
      <c r="A7" s="27" t="s">
        <v>46</v>
      </c>
      <c r="B7" s="39"/>
      <c r="C7" s="33"/>
      <c r="D7" s="40"/>
      <c r="E7" s="40"/>
      <c r="F7" s="41"/>
      <c r="G7" s="24"/>
      <c r="H7" s="49"/>
      <c r="I7" s="22"/>
      <c r="J7" s="24"/>
    </row>
    <row r="8" spans="1:10" ht="18.75" customHeight="1" thickBot="1" x14ac:dyDescent="0.2">
      <c r="A8" s="29"/>
      <c r="B8" s="42" t="s">
        <v>202</v>
      </c>
      <c r="C8" s="37"/>
      <c r="D8" s="37"/>
      <c r="E8" s="37"/>
      <c r="F8" s="38"/>
      <c r="G8" s="46" t="s">
        <v>149</v>
      </c>
      <c r="H8" s="53">
        <f>SUM(H9:H10)</f>
        <v>40689.240662921351</v>
      </c>
      <c r="I8" s="47" t="s">
        <v>200</v>
      </c>
      <c r="J8" s="50" t="s">
        <v>203</v>
      </c>
    </row>
    <row r="9" spans="1:10" ht="37.5" customHeight="1" x14ac:dyDescent="0.15">
      <c r="A9" s="29"/>
      <c r="B9" s="30"/>
      <c r="C9" s="267" t="s">
        <v>83</v>
      </c>
      <c r="D9" s="268"/>
      <c r="E9" s="268"/>
      <c r="F9" s="269"/>
      <c r="G9" s="50" t="s">
        <v>149</v>
      </c>
      <c r="H9" s="54">
        <f>'MPS(input_separate)'!J15</f>
        <v>36976.951000000001</v>
      </c>
      <c r="I9" s="50" t="s">
        <v>200</v>
      </c>
      <c r="J9" s="50" t="s">
        <v>204</v>
      </c>
    </row>
    <row r="10" spans="1:10" ht="18.75" customHeight="1" x14ac:dyDescent="0.15">
      <c r="A10" s="29"/>
      <c r="B10" s="30"/>
      <c r="C10" s="267" t="s">
        <v>84</v>
      </c>
      <c r="D10" s="268"/>
      <c r="E10" s="268"/>
      <c r="F10" s="269"/>
      <c r="G10" s="265" t="s">
        <v>150</v>
      </c>
      <c r="H10" s="270">
        <f>IF('MPS(input_separate)'!C30="No",'MPS(input_separate)'!J27,
IF('MPS(input_separate)'!C30="Yes",'MPS(input_separate)'!Q50,""))</f>
        <v>3712.2896629213487</v>
      </c>
      <c r="I10" s="265" t="s">
        <v>200</v>
      </c>
      <c r="J10" s="265" t="s">
        <v>205</v>
      </c>
    </row>
    <row r="11" spans="1:10" ht="18.75" customHeight="1" x14ac:dyDescent="0.15">
      <c r="A11" s="28"/>
      <c r="B11" s="31"/>
      <c r="C11" s="267" t="str">
        <f>"("&amp;IF('MPS(input_separate)'!C30="Yes","Option 2", IF('MPS(input_separate)'!C30="No","Option 1",""))&amp;" is selected)"</f>
        <v>(Option 1 is selected)</v>
      </c>
      <c r="D11" s="268"/>
      <c r="E11" s="268"/>
      <c r="F11" s="51"/>
      <c r="G11" s="265"/>
      <c r="H11" s="270"/>
      <c r="I11" s="265"/>
      <c r="J11" s="265"/>
    </row>
    <row r="12" spans="1:10" ht="18.75" customHeight="1" thickBot="1" x14ac:dyDescent="0.2">
      <c r="A12" s="27" t="s">
        <v>47</v>
      </c>
      <c r="B12" s="23"/>
      <c r="C12" s="23"/>
      <c r="D12" s="23"/>
      <c r="E12" s="22"/>
      <c r="F12" s="22"/>
      <c r="G12" s="24"/>
      <c r="H12" s="27"/>
      <c r="I12" s="22"/>
      <c r="J12" s="24"/>
    </row>
    <row r="13" spans="1:10" ht="18.75" customHeight="1" thickBot="1" x14ac:dyDescent="0.2">
      <c r="A13" s="28"/>
      <c r="B13" s="43" t="s">
        <v>48</v>
      </c>
      <c r="C13" s="44"/>
      <c r="D13" s="44"/>
      <c r="E13" s="44"/>
      <c r="F13" s="45"/>
      <c r="G13" s="46" t="s">
        <v>149</v>
      </c>
      <c r="H13" s="53">
        <f>'MPS(input_separate)'!I62</f>
        <v>18895.515639000001</v>
      </c>
      <c r="I13" s="47" t="s">
        <v>200</v>
      </c>
      <c r="J13" s="50" t="s">
        <v>206</v>
      </c>
    </row>
    <row r="14" spans="1:10" x14ac:dyDescent="0.15">
      <c r="A14" s="2"/>
      <c r="B14" s="2"/>
      <c r="C14" s="2"/>
      <c r="D14" s="2"/>
      <c r="E14" s="2"/>
      <c r="F14" s="9"/>
      <c r="G14" s="8"/>
      <c r="H14" s="8"/>
      <c r="I14" s="3"/>
    </row>
    <row r="15" spans="1:10" ht="21.75" customHeight="1" x14ac:dyDescent="0.15">
      <c r="B15" s="1" t="s">
        <v>51</v>
      </c>
      <c r="E15" s="2"/>
      <c r="F15" s="5"/>
    </row>
    <row r="16" spans="1:10" ht="21.75" customHeight="1" x14ac:dyDescent="0.15">
      <c r="B16" s="264" t="s">
        <v>207</v>
      </c>
      <c r="C16" s="264"/>
      <c r="D16" s="264" t="s">
        <v>50</v>
      </c>
      <c r="E16" s="264"/>
      <c r="F16" s="55">
        <v>89</v>
      </c>
      <c r="G16" s="21" t="s">
        <v>52</v>
      </c>
      <c r="H16" s="3"/>
    </row>
    <row r="17" spans="5:8" s="7" customFormat="1" x14ac:dyDescent="0.15">
      <c r="E17" s="2"/>
      <c r="F17" s="2"/>
      <c r="G17" s="2"/>
      <c r="H17" s="2"/>
    </row>
  </sheetData>
  <sheetProtection algorithmName="SHA-512" hashValue="loxQNGQ2NemWz9ISTO3yaiYlm/i6NGna7OVxw7L7OXy85TScbzEGax/i4jbBXJgbBqS4/KZhk19G6DxIisLK+A==" saltValue="MqMiMwUJ9/wQVIStUHdUQg==" spinCount="100000" sheet="1" objects="1" scenarios="1"/>
  <mergeCells count="10">
    <mergeCell ref="B16:C16"/>
    <mergeCell ref="D16:E16"/>
    <mergeCell ref="J10:J11"/>
    <mergeCell ref="A3:J3"/>
    <mergeCell ref="C9:F9"/>
    <mergeCell ref="C10:F10"/>
    <mergeCell ref="G10:G11"/>
    <mergeCell ref="H10:H11"/>
    <mergeCell ref="I10:I11"/>
    <mergeCell ref="C11:E11"/>
  </mergeCells>
  <phoneticPr fontId="2"/>
  <pageMargins left="0.70866141732283472" right="0.70866141732283472" top="0.74803149606299213" bottom="0.74803149606299213" header="0.31496062992125984" footer="0.31496062992125984"/>
  <pageSetup paperSize="9" scale="79" fitToHeight="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108" customWidth="1"/>
    <col min="2" max="2" width="36.375" style="108" customWidth="1"/>
    <col min="3" max="3" width="49.125" style="108" customWidth="1"/>
    <col min="4" max="256" width="9" style="108"/>
    <col min="257" max="257" width="3.625" style="108" customWidth="1"/>
    <col min="258" max="258" width="36.375" style="108" customWidth="1"/>
    <col min="259" max="259" width="49.125" style="108" customWidth="1"/>
    <col min="260" max="512" width="9" style="108"/>
    <col min="513" max="513" width="3.625" style="108" customWidth="1"/>
    <col min="514" max="514" width="36.375" style="108" customWidth="1"/>
    <col min="515" max="515" width="49.125" style="108" customWidth="1"/>
    <col min="516" max="768" width="9" style="108"/>
    <col min="769" max="769" width="3.625" style="108" customWidth="1"/>
    <col min="770" max="770" width="36.375" style="108" customWidth="1"/>
    <col min="771" max="771" width="49.125" style="108" customWidth="1"/>
    <col min="772" max="1024" width="9" style="108"/>
    <col min="1025" max="1025" width="3.625" style="108" customWidth="1"/>
    <col min="1026" max="1026" width="36.375" style="108" customWidth="1"/>
    <col min="1027" max="1027" width="49.125" style="108" customWidth="1"/>
    <col min="1028" max="1280" width="9" style="108"/>
    <col min="1281" max="1281" width="3.625" style="108" customWidth="1"/>
    <col min="1282" max="1282" width="36.375" style="108" customWidth="1"/>
    <col min="1283" max="1283" width="49.125" style="108" customWidth="1"/>
    <col min="1284" max="1536" width="9" style="108"/>
    <col min="1537" max="1537" width="3.625" style="108" customWidth="1"/>
    <col min="1538" max="1538" width="36.375" style="108" customWidth="1"/>
    <col min="1539" max="1539" width="49.125" style="108" customWidth="1"/>
    <col min="1540" max="1792" width="9" style="108"/>
    <col min="1793" max="1793" width="3.625" style="108" customWidth="1"/>
    <col min="1794" max="1794" width="36.375" style="108" customWidth="1"/>
    <col min="1795" max="1795" width="49.125" style="108" customWidth="1"/>
    <col min="1796" max="2048" width="9" style="108"/>
    <col min="2049" max="2049" width="3.625" style="108" customWidth="1"/>
    <col min="2050" max="2050" width="36.375" style="108" customWidth="1"/>
    <col min="2051" max="2051" width="49.125" style="108" customWidth="1"/>
    <col min="2052" max="2304" width="9" style="108"/>
    <col min="2305" max="2305" width="3.625" style="108" customWidth="1"/>
    <col min="2306" max="2306" width="36.375" style="108" customWidth="1"/>
    <col min="2307" max="2307" width="49.125" style="108" customWidth="1"/>
    <col min="2308" max="2560" width="9" style="108"/>
    <col min="2561" max="2561" width="3.625" style="108" customWidth="1"/>
    <col min="2562" max="2562" width="36.375" style="108" customWidth="1"/>
    <col min="2563" max="2563" width="49.125" style="108" customWidth="1"/>
    <col min="2564" max="2816" width="9" style="108"/>
    <col min="2817" max="2817" width="3.625" style="108" customWidth="1"/>
    <col min="2818" max="2818" width="36.375" style="108" customWidth="1"/>
    <col min="2819" max="2819" width="49.125" style="108" customWidth="1"/>
    <col min="2820" max="3072" width="9" style="108"/>
    <col min="3073" max="3073" width="3.625" style="108" customWidth="1"/>
    <col min="3074" max="3074" width="36.375" style="108" customWidth="1"/>
    <col min="3075" max="3075" width="49.125" style="108" customWidth="1"/>
    <col min="3076" max="3328" width="9" style="108"/>
    <col min="3329" max="3329" width="3.625" style="108" customWidth="1"/>
    <col min="3330" max="3330" width="36.375" style="108" customWidth="1"/>
    <col min="3331" max="3331" width="49.125" style="108" customWidth="1"/>
    <col min="3332" max="3584" width="9" style="108"/>
    <col min="3585" max="3585" width="3.625" style="108" customWidth="1"/>
    <col min="3586" max="3586" width="36.375" style="108" customWidth="1"/>
    <col min="3587" max="3587" width="49.125" style="108" customWidth="1"/>
    <col min="3588" max="3840" width="9" style="108"/>
    <col min="3841" max="3841" width="3.625" style="108" customWidth="1"/>
    <col min="3842" max="3842" width="36.375" style="108" customWidth="1"/>
    <col min="3843" max="3843" width="49.125" style="108" customWidth="1"/>
    <col min="3844" max="4096" width="9" style="108"/>
    <col min="4097" max="4097" width="3.625" style="108" customWidth="1"/>
    <col min="4098" max="4098" width="36.375" style="108" customWidth="1"/>
    <col min="4099" max="4099" width="49.125" style="108" customWidth="1"/>
    <col min="4100" max="4352" width="9" style="108"/>
    <col min="4353" max="4353" width="3.625" style="108" customWidth="1"/>
    <col min="4354" max="4354" width="36.375" style="108" customWidth="1"/>
    <col min="4355" max="4355" width="49.125" style="108" customWidth="1"/>
    <col min="4356" max="4608" width="9" style="108"/>
    <col min="4609" max="4609" width="3.625" style="108" customWidth="1"/>
    <col min="4610" max="4610" width="36.375" style="108" customWidth="1"/>
    <col min="4611" max="4611" width="49.125" style="108" customWidth="1"/>
    <col min="4612" max="4864" width="9" style="108"/>
    <col min="4865" max="4865" width="3.625" style="108" customWidth="1"/>
    <col min="4866" max="4866" width="36.375" style="108" customWidth="1"/>
    <col min="4867" max="4867" width="49.125" style="108" customWidth="1"/>
    <col min="4868" max="5120" width="9" style="108"/>
    <col min="5121" max="5121" width="3.625" style="108" customWidth="1"/>
    <col min="5122" max="5122" width="36.375" style="108" customWidth="1"/>
    <col min="5123" max="5123" width="49.125" style="108" customWidth="1"/>
    <col min="5124" max="5376" width="9" style="108"/>
    <col min="5377" max="5377" width="3.625" style="108" customWidth="1"/>
    <col min="5378" max="5378" width="36.375" style="108" customWidth="1"/>
    <col min="5379" max="5379" width="49.125" style="108" customWidth="1"/>
    <col min="5380" max="5632" width="9" style="108"/>
    <col min="5633" max="5633" width="3.625" style="108" customWidth="1"/>
    <col min="5634" max="5634" width="36.375" style="108" customWidth="1"/>
    <col min="5635" max="5635" width="49.125" style="108" customWidth="1"/>
    <col min="5636" max="5888" width="9" style="108"/>
    <col min="5889" max="5889" width="3.625" style="108" customWidth="1"/>
    <col min="5890" max="5890" width="36.375" style="108" customWidth="1"/>
    <col min="5891" max="5891" width="49.125" style="108" customWidth="1"/>
    <col min="5892" max="6144" width="9" style="108"/>
    <col min="6145" max="6145" width="3.625" style="108" customWidth="1"/>
    <col min="6146" max="6146" width="36.375" style="108" customWidth="1"/>
    <col min="6147" max="6147" width="49.125" style="108" customWidth="1"/>
    <col min="6148" max="6400" width="9" style="108"/>
    <col min="6401" max="6401" width="3.625" style="108" customWidth="1"/>
    <col min="6402" max="6402" width="36.375" style="108" customWidth="1"/>
    <col min="6403" max="6403" width="49.125" style="108" customWidth="1"/>
    <col min="6404" max="6656" width="9" style="108"/>
    <col min="6657" max="6657" width="3.625" style="108" customWidth="1"/>
    <col min="6658" max="6658" width="36.375" style="108" customWidth="1"/>
    <col min="6659" max="6659" width="49.125" style="108" customWidth="1"/>
    <col min="6660" max="6912" width="9" style="108"/>
    <col min="6913" max="6913" width="3.625" style="108" customWidth="1"/>
    <col min="6914" max="6914" width="36.375" style="108" customWidth="1"/>
    <col min="6915" max="6915" width="49.125" style="108" customWidth="1"/>
    <col min="6916" max="7168" width="9" style="108"/>
    <col min="7169" max="7169" width="3.625" style="108" customWidth="1"/>
    <col min="7170" max="7170" width="36.375" style="108" customWidth="1"/>
    <col min="7171" max="7171" width="49.125" style="108" customWidth="1"/>
    <col min="7172" max="7424" width="9" style="108"/>
    <col min="7425" max="7425" width="3.625" style="108" customWidth="1"/>
    <col min="7426" max="7426" width="36.375" style="108" customWidth="1"/>
    <col min="7427" max="7427" width="49.125" style="108" customWidth="1"/>
    <col min="7428" max="7680" width="9" style="108"/>
    <col min="7681" max="7681" width="3.625" style="108" customWidth="1"/>
    <col min="7682" max="7682" width="36.375" style="108" customWidth="1"/>
    <col min="7683" max="7683" width="49.125" style="108" customWidth="1"/>
    <col min="7684" max="7936" width="9" style="108"/>
    <col min="7937" max="7937" width="3.625" style="108" customWidth="1"/>
    <col min="7938" max="7938" width="36.375" style="108" customWidth="1"/>
    <col min="7939" max="7939" width="49.125" style="108" customWidth="1"/>
    <col min="7940" max="8192" width="9" style="108"/>
    <col min="8193" max="8193" width="3.625" style="108" customWidth="1"/>
    <col min="8194" max="8194" width="36.375" style="108" customWidth="1"/>
    <col min="8195" max="8195" width="49.125" style="108" customWidth="1"/>
    <col min="8196" max="8448" width="9" style="108"/>
    <col min="8449" max="8449" width="3.625" style="108" customWidth="1"/>
    <col min="8450" max="8450" width="36.375" style="108" customWidth="1"/>
    <col min="8451" max="8451" width="49.125" style="108" customWidth="1"/>
    <col min="8452" max="8704" width="9" style="108"/>
    <col min="8705" max="8705" width="3.625" style="108" customWidth="1"/>
    <col min="8706" max="8706" width="36.375" style="108" customWidth="1"/>
    <col min="8707" max="8707" width="49.125" style="108" customWidth="1"/>
    <col min="8708" max="8960" width="9" style="108"/>
    <col min="8961" max="8961" width="3.625" style="108" customWidth="1"/>
    <col min="8962" max="8962" width="36.375" style="108" customWidth="1"/>
    <col min="8963" max="8963" width="49.125" style="108" customWidth="1"/>
    <col min="8964" max="9216" width="9" style="108"/>
    <col min="9217" max="9217" width="3.625" style="108" customWidth="1"/>
    <col min="9218" max="9218" width="36.375" style="108" customWidth="1"/>
    <col min="9219" max="9219" width="49.125" style="108" customWidth="1"/>
    <col min="9220" max="9472" width="9" style="108"/>
    <col min="9473" max="9473" width="3.625" style="108" customWidth="1"/>
    <col min="9474" max="9474" width="36.375" style="108" customWidth="1"/>
    <col min="9475" max="9475" width="49.125" style="108" customWidth="1"/>
    <col min="9476" max="9728" width="9" style="108"/>
    <col min="9729" max="9729" width="3.625" style="108" customWidth="1"/>
    <col min="9730" max="9730" width="36.375" style="108" customWidth="1"/>
    <col min="9731" max="9731" width="49.125" style="108" customWidth="1"/>
    <col min="9732" max="9984" width="9" style="108"/>
    <col min="9985" max="9985" width="3.625" style="108" customWidth="1"/>
    <col min="9986" max="9986" width="36.375" style="108" customWidth="1"/>
    <col min="9987" max="9987" width="49.125" style="108" customWidth="1"/>
    <col min="9988" max="10240" width="9" style="108"/>
    <col min="10241" max="10241" width="3.625" style="108" customWidth="1"/>
    <col min="10242" max="10242" width="36.375" style="108" customWidth="1"/>
    <col min="10243" max="10243" width="49.125" style="108" customWidth="1"/>
    <col min="10244" max="10496" width="9" style="108"/>
    <col min="10497" max="10497" width="3.625" style="108" customWidth="1"/>
    <col min="10498" max="10498" width="36.375" style="108" customWidth="1"/>
    <col min="10499" max="10499" width="49.125" style="108" customWidth="1"/>
    <col min="10500" max="10752" width="9" style="108"/>
    <col min="10753" max="10753" width="3.625" style="108" customWidth="1"/>
    <col min="10754" max="10754" width="36.375" style="108" customWidth="1"/>
    <col min="10755" max="10755" width="49.125" style="108" customWidth="1"/>
    <col min="10756" max="11008" width="9" style="108"/>
    <col min="11009" max="11009" width="3.625" style="108" customWidth="1"/>
    <col min="11010" max="11010" width="36.375" style="108" customWidth="1"/>
    <col min="11011" max="11011" width="49.125" style="108" customWidth="1"/>
    <col min="11012" max="11264" width="9" style="108"/>
    <col min="11265" max="11265" width="3.625" style="108" customWidth="1"/>
    <col min="11266" max="11266" width="36.375" style="108" customWidth="1"/>
    <col min="11267" max="11267" width="49.125" style="108" customWidth="1"/>
    <col min="11268" max="11520" width="9" style="108"/>
    <col min="11521" max="11521" width="3.625" style="108" customWidth="1"/>
    <col min="11522" max="11522" width="36.375" style="108" customWidth="1"/>
    <col min="11523" max="11523" width="49.125" style="108" customWidth="1"/>
    <col min="11524" max="11776" width="9" style="108"/>
    <col min="11777" max="11777" width="3.625" style="108" customWidth="1"/>
    <col min="11778" max="11778" width="36.375" style="108" customWidth="1"/>
    <col min="11779" max="11779" width="49.125" style="108" customWidth="1"/>
    <col min="11780" max="12032" width="9" style="108"/>
    <col min="12033" max="12033" width="3.625" style="108" customWidth="1"/>
    <col min="12034" max="12034" width="36.375" style="108" customWidth="1"/>
    <col min="12035" max="12035" width="49.125" style="108" customWidth="1"/>
    <col min="12036" max="12288" width="9" style="108"/>
    <col min="12289" max="12289" width="3.625" style="108" customWidth="1"/>
    <col min="12290" max="12290" width="36.375" style="108" customWidth="1"/>
    <col min="12291" max="12291" width="49.125" style="108" customWidth="1"/>
    <col min="12292" max="12544" width="9" style="108"/>
    <col min="12545" max="12545" width="3.625" style="108" customWidth="1"/>
    <col min="12546" max="12546" width="36.375" style="108" customWidth="1"/>
    <col min="12547" max="12547" width="49.125" style="108" customWidth="1"/>
    <col min="12548" max="12800" width="9" style="108"/>
    <col min="12801" max="12801" width="3.625" style="108" customWidth="1"/>
    <col min="12802" max="12802" width="36.375" style="108" customWidth="1"/>
    <col min="12803" max="12803" width="49.125" style="108" customWidth="1"/>
    <col min="12804" max="13056" width="9" style="108"/>
    <col min="13057" max="13057" width="3.625" style="108" customWidth="1"/>
    <col min="13058" max="13058" width="36.375" style="108" customWidth="1"/>
    <col min="13059" max="13059" width="49.125" style="108" customWidth="1"/>
    <col min="13060" max="13312" width="9" style="108"/>
    <col min="13313" max="13313" width="3.625" style="108" customWidth="1"/>
    <col min="13314" max="13314" width="36.375" style="108" customWidth="1"/>
    <col min="13315" max="13315" width="49.125" style="108" customWidth="1"/>
    <col min="13316" max="13568" width="9" style="108"/>
    <col min="13569" max="13569" width="3.625" style="108" customWidth="1"/>
    <col min="13570" max="13570" width="36.375" style="108" customWidth="1"/>
    <col min="13571" max="13571" width="49.125" style="108" customWidth="1"/>
    <col min="13572" max="13824" width="9" style="108"/>
    <col min="13825" max="13825" width="3.625" style="108" customWidth="1"/>
    <col min="13826" max="13826" width="36.375" style="108" customWidth="1"/>
    <col min="13827" max="13827" width="49.125" style="108" customWidth="1"/>
    <col min="13828" max="14080" width="9" style="108"/>
    <col min="14081" max="14081" width="3.625" style="108" customWidth="1"/>
    <col min="14082" max="14082" width="36.375" style="108" customWidth="1"/>
    <col min="14083" max="14083" width="49.125" style="108" customWidth="1"/>
    <col min="14084" max="14336" width="9" style="108"/>
    <col min="14337" max="14337" width="3.625" style="108" customWidth="1"/>
    <col min="14338" max="14338" width="36.375" style="108" customWidth="1"/>
    <col min="14339" max="14339" width="49.125" style="108" customWidth="1"/>
    <col min="14340" max="14592" width="9" style="108"/>
    <col min="14593" max="14593" width="3.625" style="108" customWidth="1"/>
    <col min="14594" max="14594" width="36.375" style="108" customWidth="1"/>
    <col min="14595" max="14595" width="49.125" style="108" customWidth="1"/>
    <col min="14596" max="14848" width="9" style="108"/>
    <col min="14849" max="14849" width="3.625" style="108" customWidth="1"/>
    <col min="14850" max="14850" width="36.375" style="108" customWidth="1"/>
    <col min="14851" max="14851" width="49.125" style="108" customWidth="1"/>
    <col min="14852" max="15104" width="9" style="108"/>
    <col min="15105" max="15105" width="3.625" style="108" customWidth="1"/>
    <col min="15106" max="15106" width="36.375" style="108" customWidth="1"/>
    <col min="15107" max="15107" width="49.125" style="108" customWidth="1"/>
    <col min="15108" max="15360" width="9" style="108"/>
    <col min="15361" max="15361" width="3.625" style="108" customWidth="1"/>
    <col min="15362" max="15362" width="36.375" style="108" customWidth="1"/>
    <col min="15363" max="15363" width="49.125" style="108" customWidth="1"/>
    <col min="15364" max="15616" width="9" style="108"/>
    <col min="15617" max="15617" width="3.625" style="108" customWidth="1"/>
    <col min="15618" max="15618" width="36.375" style="108" customWidth="1"/>
    <col min="15619" max="15619" width="49.125" style="108" customWidth="1"/>
    <col min="15620" max="15872" width="9" style="108"/>
    <col min="15873" max="15873" width="3.625" style="108" customWidth="1"/>
    <col min="15874" max="15874" width="36.375" style="108" customWidth="1"/>
    <col min="15875" max="15875" width="49.125" style="108" customWidth="1"/>
    <col min="15876" max="16128" width="9" style="108"/>
    <col min="16129" max="16129" width="3.625" style="108" customWidth="1"/>
    <col min="16130" max="16130" width="36.375" style="108" customWidth="1"/>
    <col min="16131" max="16131" width="49.125" style="108" customWidth="1"/>
    <col min="16132" max="16384" width="9" style="108"/>
  </cols>
  <sheetData>
    <row r="1" spans="1:3" ht="18" customHeight="1" x14ac:dyDescent="0.15">
      <c r="C1" s="109" t="str">
        <f>'MPS(input)'!K1</f>
        <v>Monitoring Spreadsheet: JCM_ID_AM016_ver01.0</v>
      </c>
    </row>
    <row r="2" spans="1:3" ht="18" customHeight="1" x14ac:dyDescent="0.15">
      <c r="C2" s="109" t="str">
        <f>'MPS(input)'!K2</f>
        <v>Reference Number: ID019</v>
      </c>
    </row>
    <row r="3" spans="1:3" ht="24" customHeight="1" x14ac:dyDescent="0.15">
      <c r="A3" s="271" t="s">
        <v>208</v>
      </c>
      <c r="B3" s="271"/>
      <c r="C3" s="271"/>
    </row>
    <row r="5" spans="1:3" ht="21" customHeight="1" x14ac:dyDescent="0.15">
      <c r="B5" s="110" t="s">
        <v>209</v>
      </c>
      <c r="C5" s="110" t="s">
        <v>210</v>
      </c>
    </row>
    <row r="6" spans="1:3" ht="54" customHeight="1" x14ac:dyDescent="0.15">
      <c r="B6" s="111" t="s">
        <v>231</v>
      </c>
      <c r="C6" s="170" t="s">
        <v>232</v>
      </c>
    </row>
    <row r="7" spans="1:3" ht="54" customHeight="1" x14ac:dyDescent="0.15">
      <c r="B7" s="111" t="s">
        <v>233</v>
      </c>
      <c r="C7" s="170" t="s">
        <v>234</v>
      </c>
    </row>
    <row r="8" spans="1:3" ht="57" x14ac:dyDescent="0.15">
      <c r="B8" s="111" t="s">
        <v>235</v>
      </c>
      <c r="C8" s="170" t="s">
        <v>236</v>
      </c>
    </row>
    <row r="9" spans="1:3" ht="57" x14ac:dyDescent="0.15">
      <c r="B9" s="111" t="s">
        <v>237</v>
      </c>
      <c r="C9" s="170" t="s">
        <v>238</v>
      </c>
    </row>
    <row r="10" spans="1:3" ht="54" customHeight="1" x14ac:dyDescent="0.15">
      <c r="B10" s="111"/>
      <c r="C10" s="111"/>
    </row>
    <row r="11" spans="1:3" ht="54" customHeight="1" x14ac:dyDescent="0.15">
      <c r="B11" s="111"/>
      <c r="C11" s="111"/>
    </row>
    <row r="12" spans="1:3" ht="54" customHeight="1" x14ac:dyDescent="0.15">
      <c r="B12" s="111"/>
      <c r="C12" s="111"/>
    </row>
  </sheetData>
  <sheetProtection algorithmName="SHA-512" hashValue="j6icPTzP5zvisIgHgUcJ6rf4Z+n5K1F8OVpd1F7tlKAVEZjGdWoigeHleMIjwu93ge9UWRZHgOzSSaBgFmCbEA==" saltValue="7IxOlwIYExfChaqV5/pIhQ==" spinCount="100000" sheet="1" objects="1" scenarios="1" formatCells="0" formatRows="0" insertRows="0"/>
  <mergeCells count="1">
    <mergeCell ref="A3:C3"/>
  </mergeCells>
  <phoneticPr fontId="10"/>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A1:L32"/>
  <sheetViews>
    <sheetView showGridLines="0" view="pageBreakPreview" zoomScale="70" zoomScaleNormal="60" zoomScaleSheetLayoutView="70" workbookViewId="0"/>
  </sheetViews>
  <sheetFormatPr defaultColWidth="9" defaultRowHeight="14.25" x14ac:dyDescent="0.15"/>
  <cols>
    <col min="1" max="1" width="3.625" style="145" customWidth="1"/>
    <col min="2" max="2" width="20.625" style="145" customWidth="1"/>
    <col min="3" max="4" width="12.625" style="145" customWidth="1"/>
    <col min="5" max="6" width="20.625" style="145" customWidth="1"/>
    <col min="7" max="8" width="12.625" style="145" customWidth="1"/>
    <col min="9" max="9" width="15.625" style="145" customWidth="1"/>
    <col min="10" max="10" width="90.625" style="145" customWidth="1"/>
    <col min="11" max="11" width="13.625" style="145" customWidth="1"/>
    <col min="12" max="12" width="20.625" style="145" customWidth="1"/>
    <col min="13" max="16384" width="9" style="145"/>
  </cols>
  <sheetData>
    <row r="1" spans="1:12" ht="18" customHeight="1" x14ac:dyDescent="0.15">
      <c r="L1" s="146" t="str">
        <f>'MPS(input)'!K1</f>
        <v>Monitoring Spreadsheet: JCM_ID_AM016_ver01.0</v>
      </c>
    </row>
    <row r="2" spans="1:12" ht="18" customHeight="1" x14ac:dyDescent="0.15">
      <c r="L2" s="146" t="str">
        <f>'MPS(input)'!K2</f>
        <v>Reference Number: ID019</v>
      </c>
    </row>
    <row r="3" spans="1:12" ht="27.75" customHeight="1" x14ac:dyDescent="0.15">
      <c r="A3" s="114" t="s">
        <v>211</v>
      </c>
      <c r="B3" s="114"/>
      <c r="C3" s="115"/>
      <c r="D3" s="115"/>
      <c r="E3" s="115"/>
      <c r="F3" s="115"/>
      <c r="G3" s="115"/>
      <c r="H3" s="115"/>
      <c r="I3" s="115"/>
      <c r="J3" s="115"/>
      <c r="K3" s="115"/>
      <c r="L3" s="116"/>
    </row>
    <row r="5" spans="1:12" ht="18.75" customHeight="1" x14ac:dyDescent="0.15">
      <c r="A5" s="147" t="s">
        <v>214</v>
      </c>
      <c r="B5" s="147"/>
      <c r="C5" s="147"/>
    </row>
    <row r="6" spans="1:12" ht="18.75" customHeight="1" x14ac:dyDescent="0.15">
      <c r="A6" s="147"/>
      <c r="B6" s="148" t="s">
        <v>91</v>
      </c>
      <c r="C6" s="148" t="s">
        <v>92</v>
      </c>
      <c r="D6" s="148" t="s">
        <v>93</v>
      </c>
      <c r="E6" s="148" t="s">
        <v>94</v>
      </c>
      <c r="F6" s="148" t="s">
        <v>95</v>
      </c>
      <c r="G6" s="148" t="s">
        <v>96</v>
      </c>
      <c r="H6" s="148" t="s">
        <v>97</v>
      </c>
      <c r="I6" s="148" t="s">
        <v>98</v>
      </c>
      <c r="J6" s="148" t="s">
        <v>99</v>
      </c>
      <c r="K6" s="148" t="s">
        <v>100</v>
      </c>
      <c r="L6" s="148" t="s">
        <v>218</v>
      </c>
    </row>
    <row r="7" spans="1:12" s="149" customFormat="1" ht="39" customHeight="1" x14ac:dyDescent="0.15">
      <c r="B7" s="148" t="s">
        <v>217</v>
      </c>
      <c r="C7" s="148" t="s">
        <v>101</v>
      </c>
      <c r="D7" s="148" t="s">
        <v>102</v>
      </c>
      <c r="E7" s="148" t="s">
        <v>103</v>
      </c>
      <c r="F7" s="148" t="s">
        <v>220</v>
      </c>
      <c r="G7" s="148" t="s">
        <v>105</v>
      </c>
      <c r="H7" s="148" t="s">
        <v>106</v>
      </c>
      <c r="I7" s="148" t="s">
        <v>107</v>
      </c>
      <c r="J7" s="148" t="s">
        <v>108</v>
      </c>
      <c r="K7" s="148" t="s">
        <v>109</v>
      </c>
      <c r="L7" s="148" t="s">
        <v>110</v>
      </c>
    </row>
    <row r="8" spans="1:12" ht="150" customHeight="1" x14ac:dyDescent="0.15">
      <c r="A8" s="162"/>
      <c r="B8" s="163"/>
      <c r="C8" s="150">
        <v>1</v>
      </c>
      <c r="D8" s="151" t="s">
        <v>114</v>
      </c>
      <c r="E8" s="152" t="s">
        <v>115</v>
      </c>
      <c r="F8" s="153" t="s">
        <v>43</v>
      </c>
      <c r="G8" s="131" t="s">
        <v>25</v>
      </c>
      <c r="H8" s="95" t="s">
        <v>27</v>
      </c>
      <c r="I8" s="96" t="s">
        <v>28</v>
      </c>
      <c r="J8" s="97" t="s">
        <v>241</v>
      </c>
      <c r="K8" s="95" t="s">
        <v>240</v>
      </c>
      <c r="L8" s="98" t="s">
        <v>229</v>
      </c>
    </row>
    <row r="9" spans="1:12" ht="409.5" customHeight="1" x14ac:dyDescent="0.15">
      <c r="A9" s="162"/>
      <c r="B9" s="286"/>
      <c r="C9" s="272">
        <v>2</v>
      </c>
      <c r="D9" s="274" t="s">
        <v>116</v>
      </c>
      <c r="E9" s="276" t="s">
        <v>117</v>
      </c>
      <c r="F9" s="278" t="s">
        <v>43</v>
      </c>
      <c r="G9" s="280" t="s">
        <v>26</v>
      </c>
      <c r="H9" s="182" t="s">
        <v>27</v>
      </c>
      <c r="I9" s="184" t="s">
        <v>55</v>
      </c>
      <c r="J9" s="186" t="s">
        <v>242</v>
      </c>
      <c r="K9" s="188" t="s">
        <v>239</v>
      </c>
      <c r="L9" s="190" t="s">
        <v>229</v>
      </c>
    </row>
    <row r="10" spans="1:12" ht="198.75" customHeight="1" x14ac:dyDescent="0.15">
      <c r="A10" s="162"/>
      <c r="B10" s="287"/>
      <c r="C10" s="273"/>
      <c r="D10" s="275"/>
      <c r="E10" s="277"/>
      <c r="F10" s="279"/>
      <c r="G10" s="281"/>
      <c r="H10" s="183"/>
      <c r="I10" s="185"/>
      <c r="J10" s="187"/>
      <c r="K10" s="189"/>
      <c r="L10" s="191"/>
    </row>
    <row r="11" spans="1:12" ht="159.94999999999999" customHeight="1" x14ac:dyDescent="0.15">
      <c r="A11" s="162"/>
      <c r="B11" s="163"/>
      <c r="C11" s="150">
        <v>3</v>
      </c>
      <c r="D11" s="151" t="s">
        <v>88</v>
      </c>
      <c r="E11" s="152" t="s">
        <v>118</v>
      </c>
      <c r="F11" s="153" t="s">
        <v>43</v>
      </c>
      <c r="G11" s="131" t="s">
        <v>26</v>
      </c>
      <c r="H11" s="95" t="s">
        <v>27</v>
      </c>
      <c r="I11" s="99" t="s">
        <v>55</v>
      </c>
      <c r="J11" s="100" t="s">
        <v>119</v>
      </c>
      <c r="K11" s="101" t="s">
        <v>54</v>
      </c>
      <c r="L11" s="102" t="s">
        <v>230</v>
      </c>
    </row>
    <row r="12" spans="1:12" ht="200.1" customHeight="1" x14ac:dyDescent="0.15">
      <c r="A12" s="162"/>
      <c r="B12" s="163"/>
      <c r="C12" s="150">
        <v>4</v>
      </c>
      <c r="D12" s="151" t="s">
        <v>120</v>
      </c>
      <c r="E12" s="152" t="s">
        <v>121</v>
      </c>
      <c r="F12" s="153" t="s">
        <v>43</v>
      </c>
      <c r="G12" s="131" t="s">
        <v>122</v>
      </c>
      <c r="H12" s="95" t="s">
        <v>57</v>
      </c>
      <c r="I12" s="103" t="s">
        <v>56</v>
      </c>
      <c r="J12" s="97" t="s">
        <v>243</v>
      </c>
      <c r="K12" s="95" t="s">
        <v>240</v>
      </c>
      <c r="L12" s="98" t="s">
        <v>229</v>
      </c>
    </row>
    <row r="13" spans="1:12" ht="99.95" customHeight="1" x14ac:dyDescent="0.15">
      <c r="A13" s="162"/>
      <c r="B13" s="163"/>
      <c r="C13" s="150" t="s">
        <v>72</v>
      </c>
      <c r="D13" s="151" t="s">
        <v>123</v>
      </c>
      <c r="E13" s="152" t="s">
        <v>124</v>
      </c>
      <c r="F13" s="107"/>
      <c r="G13" s="131" t="s">
        <v>80</v>
      </c>
      <c r="H13" s="95" t="s">
        <v>73</v>
      </c>
      <c r="I13" s="96" t="s">
        <v>74</v>
      </c>
      <c r="J13" s="104" t="s">
        <v>125</v>
      </c>
      <c r="K13" s="105" t="s">
        <v>126</v>
      </c>
      <c r="L13" s="106" t="s">
        <v>127</v>
      </c>
    </row>
    <row r="14" spans="1:12" ht="8.25" customHeight="1" x14ac:dyDescent="0.15">
      <c r="L14" s="154"/>
    </row>
    <row r="15" spans="1:12" ht="20.100000000000001" customHeight="1" x14ac:dyDescent="0.15">
      <c r="A15" s="147" t="s">
        <v>215</v>
      </c>
      <c r="B15" s="147"/>
    </row>
    <row r="16" spans="1:12" ht="20.100000000000001" customHeight="1" x14ac:dyDescent="0.15">
      <c r="B16" s="289" t="s">
        <v>6</v>
      </c>
      <c r="C16" s="290"/>
      <c r="D16" s="282" t="s">
        <v>7</v>
      </c>
      <c r="E16" s="282"/>
      <c r="F16" s="124" t="s">
        <v>8</v>
      </c>
      <c r="G16" s="124" t="s">
        <v>9</v>
      </c>
      <c r="H16" s="282" t="s">
        <v>10</v>
      </c>
      <c r="I16" s="282"/>
      <c r="J16" s="282"/>
      <c r="K16" s="282" t="s">
        <v>11</v>
      </c>
      <c r="L16" s="282"/>
    </row>
    <row r="17" spans="1:12" ht="39" customHeight="1" x14ac:dyDescent="0.15">
      <c r="B17" s="289" t="s">
        <v>12</v>
      </c>
      <c r="C17" s="290"/>
      <c r="D17" s="282" t="s">
        <v>13</v>
      </c>
      <c r="E17" s="282"/>
      <c r="F17" s="124" t="s">
        <v>14</v>
      </c>
      <c r="G17" s="124" t="s">
        <v>15</v>
      </c>
      <c r="H17" s="282" t="s">
        <v>16</v>
      </c>
      <c r="I17" s="282"/>
      <c r="J17" s="282"/>
      <c r="K17" s="282" t="s">
        <v>17</v>
      </c>
      <c r="L17" s="282"/>
    </row>
    <row r="18" spans="1:12" ht="30" customHeight="1" x14ac:dyDescent="0.15">
      <c r="B18" s="291" t="s">
        <v>129</v>
      </c>
      <c r="C18" s="292"/>
      <c r="D18" s="283" t="s">
        <v>24</v>
      </c>
      <c r="E18" s="283"/>
      <c r="F18" s="155">
        <f>'MPS(input)'!E18</f>
        <v>89</v>
      </c>
      <c r="G18" s="131" t="s">
        <v>45</v>
      </c>
      <c r="H18" s="284" t="str">
        <f>'MPS(input)'!G18</f>
        <v>Value derived from the result of survey. The default value, 89.0 [%], should be revised if necessary.</v>
      </c>
      <c r="I18" s="284"/>
      <c r="J18" s="284"/>
      <c r="K18" s="284" t="str">
        <f>'MPS(input)'!J18</f>
        <v>N/A</v>
      </c>
      <c r="L18" s="284"/>
    </row>
    <row r="19" spans="1:12" ht="99.95" customHeight="1" x14ac:dyDescent="0.15">
      <c r="B19" s="291" t="s">
        <v>130</v>
      </c>
      <c r="C19" s="292"/>
      <c r="D19" s="283" t="s">
        <v>131</v>
      </c>
      <c r="E19" s="283"/>
      <c r="F19" s="155" t="str">
        <f>'MPS(input)'!E19</f>
        <v>-</v>
      </c>
      <c r="G19" s="123" t="s">
        <v>132</v>
      </c>
      <c r="H19" s="284" t="str">
        <f>'MPS(input)'!G19</f>
        <v>In the order of preference:
a) value provided by fuel supplier;
b) value measured by the project participants;
c) regional or national default value; or
d) IPCC default value provided in table 1.2 of Ch.1 Vol.2 of 2006 IPCC Guidelines on National GHG Inventories. Upper value is applied.</v>
      </c>
      <c r="I19" s="284"/>
      <c r="J19" s="284"/>
      <c r="K19" s="284" t="str">
        <f>'MPS(input)'!J19</f>
        <v>Values are input on "MPS(input_separate)" sheet.</v>
      </c>
      <c r="L19" s="284"/>
    </row>
    <row r="20" spans="1:12" ht="129.94999999999999" customHeight="1" x14ac:dyDescent="0.15">
      <c r="B20" s="291" t="s">
        <v>133</v>
      </c>
      <c r="C20" s="292"/>
      <c r="D20" s="283" t="s">
        <v>134</v>
      </c>
      <c r="E20" s="283"/>
      <c r="F20" s="155" t="str">
        <f>'MPS(input)'!E20</f>
        <v>-</v>
      </c>
      <c r="G20" s="123" t="s">
        <v>135</v>
      </c>
      <c r="H20" s="284" t="str">
        <f>'MPS(input)'!G20</f>
        <v>[Grid electricity]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CDM approved small scale methodology AMS-I.A.</v>
      </c>
      <c r="I20" s="284"/>
      <c r="J20" s="284"/>
      <c r="K20" s="284" t="str">
        <f>'MPS(input)'!J20</f>
        <v>Values are input on "MPS(input_separate)" sheet.</v>
      </c>
      <c r="L20" s="284"/>
    </row>
    <row r="21" spans="1:12" ht="99.95" customHeight="1" x14ac:dyDescent="0.15">
      <c r="B21" s="291" t="s">
        <v>136</v>
      </c>
      <c r="C21" s="292"/>
      <c r="D21" s="283" t="s">
        <v>137</v>
      </c>
      <c r="E21" s="283"/>
      <c r="F21" s="155" t="str">
        <f>'MPS(input)'!E21</f>
        <v>-</v>
      </c>
      <c r="G21" s="123" t="s">
        <v>138</v>
      </c>
      <c r="H21" s="284" t="str">
        <f>'MPS(input)'!G21</f>
        <v>In the order of preference:
a) value provided by fuel supplier;
b) value measured by the project participants;
c) regional or national default value; or
d) IPCC default value provided in table 1.4 of Ch.1 Vol.2 of 2006 IPCC Guidelines on National GHG Inventories. Lower value is applied.</v>
      </c>
      <c r="I21" s="284"/>
      <c r="J21" s="284"/>
      <c r="K21" s="284" t="str">
        <f>'MPS(input)'!J21</f>
        <v>Values are input on "MPS(input_separate)" sheet.</v>
      </c>
      <c r="L21" s="284"/>
    </row>
    <row r="22" spans="1:12" ht="99.95" customHeight="1" x14ac:dyDescent="0.15">
      <c r="B22" s="291" t="s">
        <v>139</v>
      </c>
      <c r="C22" s="292"/>
      <c r="D22" s="283" t="s">
        <v>140</v>
      </c>
      <c r="E22" s="283"/>
      <c r="F22" s="155" t="str">
        <f>'MPS(input)'!E22</f>
        <v>-</v>
      </c>
      <c r="G22" s="123" t="s">
        <v>138</v>
      </c>
      <c r="H22" s="284" t="str">
        <f>'MPS(input)'!G22</f>
        <v>In the order of preference:
a) value provided by fuel supplier;
b) value measured by the project participants;
c) regional or national default value; or
d) IPCC default value provided in table 1.4 of Ch.1 Vol.2 of 2006 IPCC Guidelines on National GHG Inventories. Higher value is applied.</v>
      </c>
      <c r="I22" s="284"/>
      <c r="J22" s="284"/>
      <c r="K22" s="284" t="str">
        <f>'MPS(input)'!J22</f>
        <v>Values are input on "MPS(input_separate)" sheet.</v>
      </c>
      <c r="L22" s="284"/>
    </row>
    <row r="23" spans="1:12" ht="99.95" customHeight="1" x14ac:dyDescent="0.15">
      <c r="B23" s="291" t="s">
        <v>141</v>
      </c>
      <c r="C23" s="292"/>
      <c r="D23" s="284" t="s">
        <v>142</v>
      </c>
      <c r="E23" s="284"/>
      <c r="F23" s="155" t="str">
        <f>'MPS(input)'!E23</f>
        <v>-</v>
      </c>
      <c r="G23" s="156" t="s">
        <v>64</v>
      </c>
      <c r="H23" s="284" t="str">
        <f>'MPS(input)'!G23</f>
        <v>Catalogs, specifications prepared for the quotation or factory acceptance test data by manufacturer.</v>
      </c>
      <c r="I23" s="284"/>
      <c r="J23" s="284"/>
      <c r="K23" s="284" t="str">
        <f>'MPS(input)'!J23</f>
        <v>Values are input on "MPS(input_separate)" sheet, if Option 2 for HGi,j,p is selected.</v>
      </c>
      <c r="L23" s="284"/>
    </row>
    <row r="24" spans="1:12" ht="6.75" customHeight="1" x14ac:dyDescent="0.15"/>
    <row r="25" spans="1:12" ht="18.75" customHeight="1" x14ac:dyDescent="0.15">
      <c r="A25" s="157" t="s">
        <v>216</v>
      </c>
      <c r="B25" s="157"/>
      <c r="C25" s="157"/>
    </row>
    <row r="26" spans="1:12" ht="17.25" thickBot="1" x14ac:dyDescent="0.2">
      <c r="B26" s="158" t="s">
        <v>219</v>
      </c>
      <c r="C26" s="293" t="s">
        <v>144</v>
      </c>
      <c r="D26" s="294"/>
      <c r="E26" s="158" t="s">
        <v>15</v>
      </c>
    </row>
    <row r="27" spans="1:12" ht="19.5" thickBot="1" x14ac:dyDescent="0.2">
      <c r="B27" s="164"/>
      <c r="C27" s="295">
        <f>ROUNDDOWN('MRS(calc_process)'!H6, 0)</f>
        <v>0</v>
      </c>
      <c r="D27" s="296"/>
      <c r="E27" s="159" t="s">
        <v>145</v>
      </c>
    </row>
    <row r="28" spans="1:12" ht="20.100000000000001" customHeight="1" x14ac:dyDescent="0.15">
      <c r="C28" s="160"/>
      <c r="D28" s="160"/>
      <c r="G28" s="161"/>
      <c r="H28" s="161"/>
    </row>
    <row r="29" spans="1:12" ht="18.75" customHeight="1" x14ac:dyDescent="0.15">
      <c r="A29" s="147" t="s">
        <v>5</v>
      </c>
      <c r="B29" s="147"/>
    </row>
    <row r="30" spans="1:12" ht="18" customHeight="1" x14ac:dyDescent="0.15">
      <c r="B30" s="288" t="s">
        <v>19</v>
      </c>
      <c r="C30" s="288"/>
      <c r="D30" s="285" t="s">
        <v>20</v>
      </c>
      <c r="E30" s="285"/>
      <c r="F30" s="285"/>
      <c r="G30" s="285"/>
      <c r="H30" s="285"/>
      <c r="I30" s="285"/>
      <c r="J30" s="285"/>
      <c r="K30" s="285"/>
      <c r="L30" s="285"/>
    </row>
    <row r="31" spans="1:12" ht="18" customHeight="1" x14ac:dyDescent="0.15">
      <c r="B31" s="288" t="s">
        <v>18</v>
      </c>
      <c r="C31" s="288"/>
      <c r="D31" s="285" t="s">
        <v>21</v>
      </c>
      <c r="E31" s="285"/>
      <c r="F31" s="285"/>
      <c r="G31" s="285"/>
      <c r="H31" s="285"/>
      <c r="I31" s="285"/>
      <c r="J31" s="285"/>
      <c r="K31" s="285"/>
      <c r="L31" s="285"/>
    </row>
    <row r="32" spans="1:12" ht="18" customHeight="1" x14ac:dyDescent="0.15">
      <c r="B32" s="288" t="s">
        <v>22</v>
      </c>
      <c r="C32" s="288"/>
      <c r="D32" s="285" t="s">
        <v>23</v>
      </c>
      <c r="E32" s="285"/>
      <c r="F32" s="285"/>
      <c r="G32" s="285"/>
      <c r="H32" s="285"/>
      <c r="I32" s="285"/>
      <c r="J32" s="285"/>
      <c r="K32" s="285"/>
      <c r="L32" s="285"/>
    </row>
  </sheetData>
  <sheetProtection algorithmName="SHA-512" hashValue="QGrqR2T0Nyqc8jFvLxRfA2BQ9kC+oILAsKnSPzW04k+F/72OAb4F/5a3cJEvz3pXz2Juhbeqy8KDGqam/0TRjw==" saltValue="d8vLLonPdVAuKaeqzI0oMQ==" spinCount="100000" sheet="1" objects="1" scenarios="1" formatCells="0" formatRows="0"/>
  <mergeCells count="51">
    <mergeCell ref="B20:C20"/>
    <mergeCell ref="B21:C21"/>
    <mergeCell ref="B22:C22"/>
    <mergeCell ref="B23:C23"/>
    <mergeCell ref="D31:L31"/>
    <mergeCell ref="H21:J21"/>
    <mergeCell ref="K21:L21"/>
    <mergeCell ref="D22:E22"/>
    <mergeCell ref="H22:J22"/>
    <mergeCell ref="K22:L22"/>
    <mergeCell ref="D32:L32"/>
    <mergeCell ref="B9:B10"/>
    <mergeCell ref="B30:C30"/>
    <mergeCell ref="B31:C31"/>
    <mergeCell ref="B32:C32"/>
    <mergeCell ref="B16:C16"/>
    <mergeCell ref="B17:C17"/>
    <mergeCell ref="B18:C18"/>
    <mergeCell ref="B19:C19"/>
    <mergeCell ref="D23:E23"/>
    <mergeCell ref="H23:J23"/>
    <mergeCell ref="K23:L23"/>
    <mergeCell ref="C26:D26"/>
    <mergeCell ref="C27:D27"/>
    <mergeCell ref="D30:L30"/>
    <mergeCell ref="D21:E21"/>
    <mergeCell ref="D19:E19"/>
    <mergeCell ref="H19:J19"/>
    <mergeCell ref="K19:L19"/>
    <mergeCell ref="D20:E20"/>
    <mergeCell ref="H20:J20"/>
    <mergeCell ref="K20:L20"/>
    <mergeCell ref="D17:E17"/>
    <mergeCell ref="H17:J17"/>
    <mergeCell ref="K17:L17"/>
    <mergeCell ref="D18:E18"/>
    <mergeCell ref="H18:J18"/>
    <mergeCell ref="K18:L18"/>
    <mergeCell ref="I9:I10"/>
    <mergeCell ref="J9:J10"/>
    <mergeCell ref="K9:K10"/>
    <mergeCell ref="L9:L10"/>
    <mergeCell ref="D16:E16"/>
    <mergeCell ref="H16:J16"/>
    <mergeCell ref="K16:L16"/>
    <mergeCell ref="H9:H10"/>
    <mergeCell ref="C9:C10"/>
    <mergeCell ref="D9:D10"/>
    <mergeCell ref="E9:E10"/>
    <mergeCell ref="F9:F10"/>
    <mergeCell ref="G9:G10"/>
  </mergeCells>
  <phoneticPr fontId="10"/>
  <pageMargins left="0.70866141732283472" right="0.70866141732283472" top="0.74803149606299213" bottom="0.74803149606299213" header="0.31496062992125984" footer="0.31496062992125984"/>
  <pageSetup paperSize="9" scale="35"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39997558519241921"/>
  </sheetPr>
  <dimension ref="A1:T62"/>
  <sheetViews>
    <sheetView showGridLines="0" view="pageBreakPreview" zoomScale="70" zoomScaleNormal="50" zoomScaleSheetLayoutView="70" workbookViewId="0"/>
  </sheetViews>
  <sheetFormatPr defaultColWidth="9" defaultRowHeight="14.25" x14ac:dyDescent="0.15"/>
  <cols>
    <col min="1" max="1" width="3.5" style="112" customWidth="1"/>
    <col min="2" max="2" width="17.125" style="112" customWidth="1"/>
    <col min="3" max="8" width="30.625" style="112" customWidth="1"/>
    <col min="9" max="9" width="7.125" style="112" customWidth="1"/>
    <col min="10" max="17" width="30.625" style="112" customWidth="1"/>
    <col min="18" max="22" width="20.625" style="112" customWidth="1"/>
    <col min="23" max="16384" width="9" style="112"/>
  </cols>
  <sheetData>
    <row r="1" spans="1:20" ht="18" customHeight="1" x14ac:dyDescent="0.15">
      <c r="J1" s="113"/>
      <c r="Q1" s="113" t="str">
        <f>'MPS(input)'!K1</f>
        <v>Monitoring Spreadsheet: JCM_ID_AM016_ver01.0</v>
      </c>
    </row>
    <row r="2" spans="1:20" ht="18" customHeight="1" x14ac:dyDescent="0.15">
      <c r="J2" s="113"/>
      <c r="Q2" s="113" t="str">
        <f>'MPS(input)'!K2</f>
        <v>Reference Number: ID019</v>
      </c>
    </row>
    <row r="3" spans="1:20" s="117" customFormat="1" ht="27.75" customHeight="1" x14ac:dyDescent="0.15">
      <c r="A3" s="114" t="s">
        <v>212</v>
      </c>
      <c r="B3" s="115"/>
      <c r="C3" s="115"/>
      <c r="D3" s="115"/>
      <c r="E3" s="115"/>
      <c r="F3" s="115"/>
      <c r="G3" s="115"/>
      <c r="H3" s="115"/>
      <c r="I3" s="115"/>
      <c r="J3" s="115"/>
      <c r="K3" s="115"/>
      <c r="L3" s="115"/>
      <c r="M3" s="115"/>
      <c r="N3" s="115"/>
      <c r="O3" s="115"/>
      <c r="P3" s="115"/>
      <c r="Q3" s="115"/>
      <c r="R3" s="115"/>
      <c r="S3" s="115"/>
      <c r="T3" s="116"/>
    </row>
    <row r="4" spans="1:20" s="120" customFormat="1" ht="13.5" customHeight="1" x14ac:dyDescent="0.15">
      <c r="A4" s="118"/>
      <c r="B4" s="118"/>
      <c r="C4" s="118"/>
      <c r="D4" s="118"/>
      <c r="E4" s="118"/>
      <c r="F4" s="118"/>
      <c r="G4" s="118"/>
      <c r="H4" s="118"/>
      <c r="I4" s="118"/>
      <c r="J4" s="118"/>
      <c r="K4" s="118"/>
      <c r="L4" s="118"/>
      <c r="M4" s="119"/>
    </row>
    <row r="5" spans="1:20" ht="15" x14ac:dyDescent="0.15">
      <c r="A5" s="121" t="s">
        <v>85</v>
      </c>
    </row>
    <row r="6" spans="1:20" ht="96" customHeight="1" x14ac:dyDescent="0.15">
      <c r="B6" s="282" t="s">
        <v>12</v>
      </c>
      <c r="C6" s="297" t="s">
        <v>31</v>
      </c>
      <c r="D6" s="297"/>
      <c r="E6" s="301" t="s">
        <v>221</v>
      </c>
      <c r="F6" s="302"/>
      <c r="G6" s="301" t="s">
        <v>222</v>
      </c>
      <c r="H6" s="303"/>
      <c r="I6" s="302"/>
      <c r="J6" s="122" t="s">
        <v>81</v>
      </c>
    </row>
    <row r="7" spans="1:20" ht="39" customHeight="1" x14ac:dyDescent="0.15">
      <c r="B7" s="282"/>
      <c r="C7" s="123" t="s">
        <v>29</v>
      </c>
      <c r="D7" s="123" t="s">
        <v>30</v>
      </c>
      <c r="E7" s="304" t="s">
        <v>153</v>
      </c>
      <c r="F7" s="305"/>
      <c r="G7" s="291" t="s">
        <v>154</v>
      </c>
      <c r="H7" s="306"/>
      <c r="I7" s="292"/>
      <c r="J7" s="123" t="s">
        <v>155</v>
      </c>
    </row>
    <row r="8" spans="1:20" ht="99.95" customHeight="1" x14ac:dyDescent="0.15">
      <c r="B8" s="124" t="s">
        <v>13</v>
      </c>
      <c r="C8" s="125" t="s">
        <v>38</v>
      </c>
      <c r="D8" s="125" t="s">
        <v>156</v>
      </c>
      <c r="E8" s="311" t="s">
        <v>157</v>
      </c>
      <c r="F8" s="312"/>
      <c r="G8" s="311" t="s">
        <v>158</v>
      </c>
      <c r="H8" s="313"/>
      <c r="I8" s="312"/>
      <c r="J8" s="126" t="s">
        <v>159</v>
      </c>
    </row>
    <row r="9" spans="1:20" ht="39" customHeight="1" x14ac:dyDescent="0.15">
      <c r="B9" s="124" t="s">
        <v>1</v>
      </c>
      <c r="C9" s="123" t="s">
        <v>32</v>
      </c>
      <c r="D9" s="123" t="s">
        <v>33</v>
      </c>
      <c r="E9" s="291" t="s">
        <v>25</v>
      </c>
      <c r="F9" s="292"/>
      <c r="G9" s="307" t="s">
        <v>160</v>
      </c>
      <c r="H9" s="309"/>
      <c r="I9" s="308"/>
      <c r="J9" s="123" t="s">
        <v>161</v>
      </c>
    </row>
    <row r="10" spans="1:20" ht="20.100000000000001" customHeight="1" x14ac:dyDescent="0.15">
      <c r="B10" s="297" t="s">
        <v>226</v>
      </c>
      <c r="C10" s="127">
        <f>IF('MPS(input_separate)'!C10&lt;&gt;"",'MPS(input_separate)'!C10,"")</f>
        <v>1</v>
      </c>
      <c r="D10" s="127">
        <f>IF('MPS(input_separate)'!D10&lt;&gt;"",'MPS(input_separate)'!D10,"")</f>
        <v>1</v>
      </c>
      <c r="E10" s="209"/>
      <c r="F10" s="210"/>
      <c r="G10" s="298">
        <f>IF('MPS(input_separate)'!G10&lt;&gt;"",'MPS(input_separate)'!G10,"")</f>
        <v>0.877</v>
      </c>
      <c r="H10" s="299"/>
      <c r="I10" s="300"/>
      <c r="J10" s="128">
        <f t="shared" ref="J10:J14" si="0">IF(OR(C10="",D10=""),"",E10*G10)</f>
        <v>0</v>
      </c>
    </row>
    <row r="11" spans="1:20" ht="20.100000000000001" customHeight="1" x14ac:dyDescent="0.15">
      <c r="B11" s="297"/>
      <c r="C11" s="127" t="str">
        <f>IF('MPS(input_separate)'!C11&lt;&gt;"",'MPS(input_separate)'!C11,"")</f>
        <v/>
      </c>
      <c r="D11" s="127" t="str">
        <f>IF('MPS(input_separate)'!D11&lt;&gt;"",'MPS(input_separate)'!D11,"")</f>
        <v/>
      </c>
      <c r="E11" s="209"/>
      <c r="F11" s="210"/>
      <c r="G11" s="298" t="str">
        <f>IF('MPS(input_separate)'!G11&lt;&gt;"",'MPS(input_separate)'!G11,"")</f>
        <v/>
      </c>
      <c r="H11" s="299"/>
      <c r="I11" s="300"/>
      <c r="J11" s="128" t="str">
        <f t="shared" si="0"/>
        <v/>
      </c>
    </row>
    <row r="12" spans="1:20" ht="20.100000000000001" customHeight="1" x14ac:dyDescent="0.15">
      <c r="B12" s="297"/>
      <c r="C12" s="127" t="str">
        <f>IF('MPS(input_separate)'!C12&lt;&gt;"",'MPS(input_separate)'!C12,"")</f>
        <v/>
      </c>
      <c r="D12" s="127" t="str">
        <f>IF('MPS(input_separate)'!D12&lt;&gt;"",'MPS(input_separate)'!D12,"")</f>
        <v/>
      </c>
      <c r="E12" s="209"/>
      <c r="F12" s="210"/>
      <c r="G12" s="298" t="str">
        <f>IF('MPS(input_separate)'!G12&lt;&gt;"",'MPS(input_separate)'!G12,"")</f>
        <v/>
      </c>
      <c r="H12" s="299"/>
      <c r="I12" s="300"/>
      <c r="J12" s="128" t="str">
        <f t="shared" si="0"/>
        <v/>
      </c>
    </row>
    <row r="13" spans="1:20" ht="20.100000000000001" customHeight="1" x14ac:dyDescent="0.15">
      <c r="B13" s="297"/>
      <c r="C13" s="127" t="str">
        <f>IF('MPS(input_separate)'!C13&lt;&gt;"",'MPS(input_separate)'!C13,"")</f>
        <v/>
      </c>
      <c r="D13" s="127" t="str">
        <f>IF('MPS(input_separate)'!D13&lt;&gt;"",'MPS(input_separate)'!D13,"")</f>
        <v/>
      </c>
      <c r="E13" s="209"/>
      <c r="F13" s="210"/>
      <c r="G13" s="298" t="str">
        <f>IF('MPS(input_separate)'!G13&lt;&gt;"",'MPS(input_separate)'!G13,"")</f>
        <v/>
      </c>
      <c r="H13" s="299"/>
      <c r="I13" s="300"/>
      <c r="J13" s="128" t="str">
        <f t="shared" si="0"/>
        <v/>
      </c>
    </row>
    <row r="14" spans="1:20" ht="20.100000000000001" customHeight="1" thickBot="1" x14ac:dyDescent="0.2">
      <c r="B14" s="297"/>
      <c r="C14" s="127" t="str">
        <f>IF('MPS(input_separate)'!C14&lt;&gt;"",'MPS(input_separate)'!C14,"")</f>
        <v/>
      </c>
      <c r="D14" s="127" t="str">
        <f>IF('MPS(input_separate)'!D14&lt;&gt;"",'MPS(input_separate)'!D14,"")</f>
        <v/>
      </c>
      <c r="E14" s="209"/>
      <c r="F14" s="210"/>
      <c r="G14" s="298" t="str">
        <f>IF('MPS(input_separate)'!G14&lt;&gt;"",'MPS(input_separate)'!G14,"")</f>
        <v/>
      </c>
      <c r="H14" s="299"/>
      <c r="I14" s="300"/>
      <c r="J14" s="128" t="str">
        <f t="shared" si="0"/>
        <v/>
      </c>
    </row>
    <row r="15" spans="1:20" ht="39" customHeight="1" thickBot="1" x14ac:dyDescent="0.2">
      <c r="B15" s="129" t="s">
        <v>39</v>
      </c>
      <c r="C15" s="123" t="s">
        <v>40</v>
      </c>
      <c r="D15" s="123" t="s">
        <v>40</v>
      </c>
      <c r="E15" s="307" t="s">
        <v>42</v>
      </c>
      <c r="F15" s="308"/>
      <c r="G15" s="307" t="s">
        <v>40</v>
      </c>
      <c r="H15" s="309"/>
      <c r="I15" s="310"/>
      <c r="J15" s="130">
        <f>SUM(J10:J14)</f>
        <v>0</v>
      </c>
    </row>
    <row r="16" spans="1:20" ht="13.5" customHeight="1" x14ac:dyDescent="0.15"/>
    <row r="17" spans="1:17" ht="15" x14ac:dyDescent="0.15">
      <c r="A17" s="121" t="s">
        <v>86</v>
      </c>
    </row>
    <row r="18" spans="1:17" ht="96" customHeight="1" x14ac:dyDescent="0.15">
      <c r="B18" s="282" t="s">
        <v>12</v>
      </c>
      <c r="C18" s="297" t="s">
        <v>31</v>
      </c>
      <c r="D18" s="297"/>
      <c r="E18" s="318" t="s">
        <v>221</v>
      </c>
      <c r="F18" s="319"/>
      <c r="G18" s="318" t="s">
        <v>223</v>
      </c>
      <c r="H18" s="320"/>
      <c r="I18" s="319"/>
      <c r="J18" s="122" t="s">
        <v>82</v>
      </c>
    </row>
    <row r="19" spans="1:17" ht="39" customHeight="1" x14ac:dyDescent="0.15">
      <c r="B19" s="282"/>
      <c r="C19" s="123" t="s">
        <v>29</v>
      </c>
      <c r="D19" s="123" t="s">
        <v>30</v>
      </c>
      <c r="E19" s="304" t="s">
        <v>164</v>
      </c>
      <c r="F19" s="305"/>
      <c r="G19" s="131" t="s">
        <v>165</v>
      </c>
      <c r="H19" s="291" t="s">
        <v>166</v>
      </c>
      <c r="I19" s="292"/>
      <c r="J19" s="123" t="s">
        <v>167</v>
      </c>
    </row>
    <row r="20" spans="1:17" ht="99.95" customHeight="1" x14ac:dyDescent="0.15">
      <c r="B20" s="124" t="s">
        <v>13</v>
      </c>
      <c r="C20" s="125" t="s">
        <v>37</v>
      </c>
      <c r="D20" s="125" t="s">
        <v>156</v>
      </c>
      <c r="E20" s="311" t="s">
        <v>168</v>
      </c>
      <c r="F20" s="312"/>
      <c r="G20" s="126" t="s">
        <v>49</v>
      </c>
      <c r="H20" s="311" t="s">
        <v>169</v>
      </c>
      <c r="I20" s="312"/>
      <c r="J20" s="126" t="s">
        <v>170</v>
      </c>
    </row>
    <row r="21" spans="1:17" ht="39" customHeight="1" x14ac:dyDescent="0.15">
      <c r="B21" s="124" t="s">
        <v>1</v>
      </c>
      <c r="C21" s="123" t="s">
        <v>32</v>
      </c>
      <c r="D21" s="123" t="s">
        <v>33</v>
      </c>
      <c r="E21" s="291" t="s">
        <v>26</v>
      </c>
      <c r="F21" s="292"/>
      <c r="G21" s="131" t="s">
        <v>35</v>
      </c>
      <c r="H21" s="307" t="s">
        <v>171</v>
      </c>
      <c r="I21" s="308"/>
      <c r="J21" s="123" t="s">
        <v>161</v>
      </c>
    </row>
    <row r="22" spans="1:17" ht="20.100000000000001" customHeight="1" x14ac:dyDescent="0.15">
      <c r="B22" s="297" t="s">
        <v>226</v>
      </c>
      <c r="C22" s="127">
        <f>IF('MPS(input_separate)'!C22&lt;&gt;"",'MPS(input_separate)'!C22,"")</f>
        <v>1</v>
      </c>
      <c r="D22" s="127">
        <f>IF('MPS(input_separate)'!D22&lt;&gt;"",'MPS(input_separate)'!D22,"")</f>
        <v>1</v>
      </c>
      <c r="E22" s="209"/>
      <c r="F22" s="210"/>
      <c r="G22" s="314">
        <f>'MRS(calc_process)'!F16</f>
        <v>89</v>
      </c>
      <c r="H22" s="316">
        <f>IF('MPS(input_separate)'!H22&lt;&gt;"",'MPS(input_separate)'!H22,"")</f>
        <v>5.4300000000000001E-2</v>
      </c>
      <c r="I22" s="317"/>
      <c r="J22" s="128">
        <f>IF(OR(C22="",D22=""),"",E22*(100/$G$22)*H22)</f>
        <v>0</v>
      </c>
    </row>
    <row r="23" spans="1:17" ht="20.100000000000001" customHeight="1" x14ac:dyDescent="0.15">
      <c r="B23" s="297"/>
      <c r="C23" s="127" t="str">
        <f>IF('MPS(input_separate)'!C23&lt;&gt;"",'MPS(input_separate)'!C23,"")</f>
        <v/>
      </c>
      <c r="D23" s="127" t="str">
        <f>IF('MPS(input_separate)'!D23&lt;&gt;"",'MPS(input_separate)'!D23,"")</f>
        <v/>
      </c>
      <c r="E23" s="209"/>
      <c r="F23" s="210"/>
      <c r="G23" s="315"/>
      <c r="H23" s="316" t="str">
        <f>IF('MPS(input_separate)'!H23&lt;&gt;"",'MPS(input_separate)'!H23,"")</f>
        <v/>
      </c>
      <c r="I23" s="317"/>
      <c r="J23" s="128" t="str">
        <f>IF(OR(C23="",D23=""),"",E23*(100/$G$22)*H23)</f>
        <v/>
      </c>
    </row>
    <row r="24" spans="1:17" ht="20.100000000000001" customHeight="1" x14ac:dyDescent="0.15">
      <c r="B24" s="297"/>
      <c r="C24" s="127" t="str">
        <f>IF('MPS(input_separate)'!C24&lt;&gt;"",'MPS(input_separate)'!C24,"")</f>
        <v/>
      </c>
      <c r="D24" s="127" t="str">
        <f>IF('MPS(input_separate)'!D24&lt;&gt;"",'MPS(input_separate)'!D24,"")</f>
        <v/>
      </c>
      <c r="E24" s="209"/>
      <c r="F24" s="210"/>
      <c r="G24" s="315"/>
      <c r="H24" s="316" t="str">
        <f>IF('MPS(input_separate)'!H24&lt;&gt;"",'MPS(input_separate)'!H24,"")</f>
        <v/>
      </c>
      <c r="I24" s="317"/>
      <c r="J24" s="128" t="str">
        <f>IF(OR(C24="",D24=""),"",E24*(100/$G$22)*H24)</f>
        <v/>
      </c>
    </row>
    <row r="25" spans="1:17" ht="20.100000000000001" customHeight="1" x14ac:dyDescent="0.15">
      <c r="B25" s="297"/>
      <c r="C25" s="127" t="str">
        <f>IF('MPS(input_separate)'!C25&lt;&gt;"",'MPS(input_separate)'!C25,"")</f>
        <v/>
      </c>
      <c r="D25" s="127" t="str">
        <f>IF('MPS(input_separate)'!D25&lt;&gt;"",'MPS(input_separate)'!D25,"")</f>
        <v/>
      </c>
      <c r="E25" s="209"/>
      <c r="F25" s="210"/>
      <c r="G25" s="315"/>
      <c r="H25" s="316" t="str">
        <f>IF('MPS(input_separate)'!H25&lt;&gt;"",'MPS(input_separate)'!H25,"")</f>
        <v/>
      </c>
      <c r="I25" s="317"/>
      <c r="J25" s="128" t="str">
        <f>IF(OR(C25="",D25=""),"",E25*(100/$G$22)*H25)</f>
        <v/>
      </c>
    </row>
    <row r="26" spans="1:17" ht="20.100000000000001" customHeight="1" thickBot="1" x14ac:dyDescent="0.2">
      <c r="B26" s="297"/>
      <c r="C26" s="127" t="str">
        <f>IF('MPS(input_separate)'!C26&lt;&gt;"",'MPS(input_separate)'!C26,"")</f>
        <v/>
      </c>
      <c r="D26" s="127" t="str">
        <f>IF('MPS(input_separate)'!D26&lt;&gt;"",'MPS(input_separate)'!D26,"")</f>
        <v/>
      </c>
      <c r="E26" s="209"/>
      <c r="F26" s="210"/>
      <c r="G26" s="315"/>
      <c r="H26" s="316" t="str">
        <f>IF('MPS(input_separate)'!H26&lt;&gt;"",'MPS(input_separate)'!H26,"")</f>
        <v/>
      </c>
      <c r="I26" s="317"/>
      <c r="J26" s="128" t="str">
        <f>IF(OR(C26="",D26=""),"",E26*(100/$G$22)*H26)</f>
        <v/>
      </c>
    </row>
    <row r="27" spans="1:17" ht="39" customHeight="1" thickBot="1" x14ac:dyDescent="0.2">
      <c r="B27" s="129" t="s">
        <v>39</v>
      </c>
      <c r="C27" s="123" t="s">
        <v>40</v>
      </c>
      <c r="D27" s="123" t="s">
        <v>40</v>
      </c>
      <c r="E27" s="307" t="s">
        <v>42</v>
      </c>
      <c r="F27" s="308"/>
      <c r="G27" s="123" t="s">
        <v>40</v>
      </c>
      <c r="H27" s="307" t="s">
        <v>40</v>
      </c>
      <c r="I27" s="310"/>
      <c r="J27" s="130">
        <f>SUM(J22:J26)</f>
        <v>0</v>
      </c>
    </row>
    <row r="28" spans="1:17" ht="13.5" customHeight="1" x14ac:dyDescent="0.15"/>
    <row r="29" spans="1:17" ht="15" x14ac:dyDescent="0.15">
      <c r="A29" s="132" t="s">
        <v>87</v>
      </c>
    </row>
    <row r="30" spans="1:17" ht="15" x14ac:dyDescent="0.15">
      <c r="A30" s="132"/>
      <c r="B30" s="133" t="s">
        <v>90</v>
      </c>
      <c r="C30" s="167" t="s">
        <v>111</v>
      </c>
    </row>
    <row r="31" spans="1:17" ht="96" customHeight="1" x14ac:dyDescent="0.15">
      <c r="B31" s="282" t="s">
        <v>12</v>
      </c>
      <c r="C31" s="301" t="s">
        <v>31</v>
      </c>
      <c r="D31" s="303"/>
      <c r="E31" s="303"/>
      <c r="F31" s="302"/>
      <c r="G31" s="301" t="s">
        <v>61</v>
      </c>
      <c r="H31" s="302"/>
      <c r="I31" s="134"/>
      <c r="J31" s="318" t="s">
        <v>224</v>
      </c>
      <c r="K31" s="320"/>
      <c r="L31" s="319"/>
      <c r="M31" s="318" t="s">
        <v>222</v>
      </c>
      <c r="N31" s="320"/>
      <c r="O31" s="320"/>
      <c r="P31" s="319"/>
      <c r="Q31" s="122" t="s">
        <v>82</v>
      </c>
    </row>
    <row r="32" spans="1:17" ht="39" customHeight="1" x14ac:dyDescent="0.15">
      <c r="B32" s="282"/>
      <c r="C32" s="123" t="s">
        <v>30</v>
      </c>
      <c r="D32" s="123" t="s">
        <v>29</v>
      </c>
      <c r="E32" s="307" t="s">
        <v>60</v>
      </c>
      <c r="F32" s="308"/>
      <c r="G32" s="135" t="s">
        <v>172</v>
      </c>
      <c r="H32" s="135" t="s">
        <v>173</v>
      </c>
      <c r="I32" s="330"/>
      <c r="J32" s="304" t="s">
        <v>174</v>
      </c>
      <c r="K32" s="305"/>
      <c r="L32" s="131" t="s">
        <v>175</v>
      </c>
      <c r="M32" s="131" t="s">
        <v>165</v>
      </c>
      <c r="N32" s="291" t="s">
        <v>166</v>
      </c>
      <c r="O32" s="292"/>
      <c r="P32" s="131" t="s">
        <v>176</v>
      </c>
      <c r="Q32" s="123" t="s">
        <v>167</v>
      </c>
    </row>
    <row r="33" spans="2:17" ht="99.75" customHeight="1" x14ac:dyDescent="0.15">
      <c r="B33" s="124" t="s">
        <v>13</v>
      </c>
      <c r="C33" s="125" t="s">
        <v>156</v>
      </c>
      <c r="D33" s="125" t="s">
        <v>37</v>
      </c>
      <c r="E33" s="136" t="s">
        <v>177</v>
      </c>
      <c r="F33" s="137" t="s">
        <v>68</v>
      </c>
      <c r="G33" s="136" t="s">
        <v>178</v>
      </c>
      <c r="H33" s="136" t="s">
        <v>179</v>
      </c>
      <c r="I33" s="331"/>
      <c r="J33" s="311" t="s">
        <v>180</v>
      </c>
      <c r="K33" s="312"/>
      <c r="L33" s="138" t="s">
        <v>181</v>
      </c>
      <c r="M33" s="126" t="s">
        <v>24</v>
      </c>
      <c r="N33" s="311" t="s">
        <v>169</v>
      </c>
      <c r="O33" s="312"/>
      <c r="P33" s="138" t="s">
        <v>66</v>
      </c>
      <c r="Q33" s="125" t="s">
        <v>182</v>
      </c>
    </row>
    <row r="34" spans="2:17" ht="39" customHeight="1" x14ac:dyDescent="0.15">
      <c r="B34" s="124" t="s">
        <v>1</v>
      </c>
      <c r="C34" s="123" t="s">
        <v>32</v>
      </c>
      <c r="D34" s="123" t="s">
        <v>32</v>
      </c>
      <c r="E34" s="135" t="s">
        <v>40</v>
      </c>
      <c r="F34" s="135" t="s">
        <v>40</v>
      </c>
      <c r="G34" s="135" t="s">
        <v>62</v>
      </c>
      <c r="H34" s="135" t="s">
        <v>62</v>
      </c>
      <c r="I34" s="139" t="s">
        <v>70</v>
      </c>
      <c r="J34" s="291" t="s">
        <v>26</v>
      </c>
      <c r="K34" s="292"/>
      <c r="L34" s="140" t="s">
        <v>79</v>
      </c>
      <c r="M34" s="131" t="s">
        <v>35</v>
      </c>
      <c r="N34" s="307" t="s">
        <v>138</v>
      </c>
      <c r="O34" s="308"/>
      <c r="P34" s="141" t="s">
        <v>67</v>
      </c>
      <c r="Q34" s="123" t="s">
        <v>183</v>
      </c>
    </row>
    <row r="35" spans="2:17" ht="20.100000000000001" customHeight="1" x14ac:dyDescent="0.15">
      <c r="B35" s="297" t="s">
        <v>227</v>
      </c>
      <c r="C35" s="321" t="str">
        <f>IF('MPS(input_separate)'!C35&lt;&gt;"",'MPS(input_separate)'!C35,"")</f>
        <v/>
      </c>
      <c r="D35" s="127" t="str">
        <f>IF('MPS(input_separate)'!D35&lt;&gt;"",'MPS(input_separate)'!D35,"")</f>
        <v/>
      </c>
      <c r="E35" s="127" t="str">
        <f>IF('MPS(input_separate)'!E35&lt;&gt;"",'MPS(input_separate)'!E35,"")</f>
        <v/>
      </c>
      <c r="F35" s="127" t="str">
        <f>IF('MPS(input_separate)'!F35&lt;&gt;"",'MPS(input_separate)'!F35,"")</f>
        <v/>
      </c>
      <c r="G35" s="142" t="str">
        <f>IF(AND(F35="Steam boiler",P35&lt;&gt;"",E35&lt;&gt;""),P35*24*$L$35*2257/10^6,
     IF(AND(F35="Hot water boiler",P35&lt;&gt;"",E35&lt;&gt;""),P35*24*$L$35*3.6/10^3,""))</f>
        <v/>
      </c>
      <c r="H35" s="324" t="str">
        <f>IF(AND(G35="",G36="",G37=""),"",SUM(G35:G37))</f>
        <v/>
      </c>
      <c r="I35" s="327" t="s">
        <v>70</v>
      </c>
      <c r="J35" s="231"/>
      <c r="K35" s="232"/>
      <c r="L35" s="338">
        <f>'MRS(input)'!F13</f>
        <v>0</v>
      </c>
      <c r="M35" s="341">
        <f>'MRS(calc_process)'!F16</f>
        <v>89</v>
      </c>
      <c r="N35" s="332" t="str">
        <f>IF('MPS(input_separate)'!N35&lt;&gt;"",'MPS(input_separate)'!N35,"")</f>
        <v/>
      </c>
      <c r="O35" s="333"/>
      <c r="P35" s="143" t="str">
        <f>IF('MPS(input_separate)'!P35&lt;&gt;"",'MPS(input_separate)'!P35,"")</f>
        <v/>
      </c>
      <c r="Q35" s="324" t="str">
        <f>IF(OR(C35="",D35=""),"",
     MIN(J35,H35)*(100/$M$35)*N35)</f>
        <v/>
      </c>
    </row>
    <row r="36" spans="2:17" ht="20.100000000000001" customHeight="1" x14ac:dyDescent="0.15">
      <c r="B36" s="297"/>
      <c r="C36" s="322"/>
      <c r="D36" s="127" t="str">
        <f>IF('MPS(input_separate)'!D36&lt;&gt;"",'MPS(input_separate)'!D36,"")</f>
        <v/>
      </c>
      <c r="E36" s="127" t="str">
        <f>IF('MPS(input_separate)'!E36&lt;&gt;"",'MPS(input_separate)'!E36,"")</f>
        <v/>
      </c>
      <c r="F36" s="127" t="str">
        <f>IF('MPS(input_separate)'!F36&lt;&gt;"",'MPS(input_separate)'!F36,"")</f>
        <v/>
      </c>
      <c r="G36" s="142" t="str">
        <f t="shared" ref="G36:G49" si="1">IF(AND(F36="Steam boiler",P36&lt;&gt;"",E36&lt;&gt;""),P36*24*$L$35*2257/10^6,
     IF(AND(F36="Hot water boiler",P36&lt;&gt;"",E36&lt;&gt;""),P36*24*$L$35*3.6/10^3,""))</f>
        <v/>
      </c>
      <c r="H36" s="325"/>
      <c r="I36" s="328"/>
      <c r="J36" s="233"/>
      <c r="K36" s="234"/>
      <c r="L36" s="339"/>
      <c r="M36" s="342"/>
      <c r="N36" s="334"/>
      <c r="O36" s="335"/>
      <c r="P36" s="143" t="str">
        <f>IF('MPS(input_separate)'!P36&lt;&gt;"",'MPS(input_separate)'!P36,"")</f>
        <v/>
      </c>
      <c r="Q36" s="325"/>
    </row>
    <row r="37" spans="2:17" ht="20.100000000000001" customHeight="1" x14ac:dyDescent="0.15">
      <c r="B37" s="297"/>
      <c r="C37" s="323"/>
      <c r="D37" s="127" t="str">
        <f>IF('MPS(input_separate)'!D37&lt;&gt;"",'MPS(input_separate)'!D37,"")</f>
        <v/>
      </c>
      <c r="E37" s="127" t="str">
        <f>IF('MPS(input_separate)'!E37&lt;&gt;"",'MPS(input_separate)'!E37,"")</f>
        <v/>
      </c>
      <c r="F37" s="127" t="str">
        <f>IF('MPS(input_separate)'!F37&lt;&gt;"",'MPS(input_separate)'!F37,"")</f>
        <v/>
      </c>
      <c r="G37" s="142" t="str">
        <f t="shared" si="1"/>
        <v/>
      </c>
      <c r="H37" s="326"/>
      <c r="I37" s="329"/>
      <c r="J37" s="235"/>
      <c r="K37" s="236"/>
      <c r="L37" s="339"/>
      <c r="M37" s="342"/>
      <c r="N37" s="336"/>
      <c r="O37" s="337"/>
      <c r="P37" s="143" t="str">
        <f>IF('MPS(input_separate)'!P37&lt;&gt;"",'MPS(input_separate)'!P37,"")</f>
        <v/>
      </c>
      <c r="Q37" s="326"/>
    </row>
    <row r="38" spans="2:17" ht="20.100000000000001" customHeight="1" x14ac:dyDescent="0.15">
      <c r="B38" s="297"/>
      <c r="C38" s="321" t="str">
        <f>IF('MPS(input_separate)'!C38&lt;&gt;"",'MPS(input_separate)'!C38,"")</f>
        <v/>
      </c>
      <c r="D38" s="127" t="str">
        <f>IF('MPS(input_separate)'!D38&lt;&gt;"",'MPS(input_separate)'!D38,"")</f>
        <v/>
      </c>
      <c r="E38" s="127" t="str">
        <f>IF('MPS(input_separate)'!E38&lt;&gt;"",'MPS(input_separate)'!E38,"")</f>
        <v/>
      </c>
      <c r="F38" s="127" t="str">
        <f>IF('MPS(input_separate)'!F38&lt;&gt;"",'MPS(input_separate)'!F38,"")</f>
        <v/>
      </c>
      <c r="G38" s="142" t="str">
        <f t="shared" si="1"/>
        <v/>
      </c>
      <c r="H38" s="324" t="str">
        <f t="shared" ref="H38" si="2">IF(AND(G38="",G39="",G40=""),"",SUM(G38:G40))</f>
        <v/>
      </c>
      <c r="I38" s="327" t="s">
        <v>70</v>
      </c>
      <c r="J38" s="231"/>
      <c r="K38" s="232"/>
      <c r="L38" s="339"/>
      <c r="M38" s="342"/>
      <c r="N38" s="332" t="str">
        <f>IF('MPS(input_separate)'!N38&lt;&gt;"",'MPS(input_separate)'!N38,"")</f>
        <v/>
      </c>
      <c r="O38" s="333"/>
      <c r="P38" s="143" t="str">
        <f>IF('MPS(input_separate)'!P38&lt;&gt;"",'MPS(input_separate)'!P38,"")</f>
        <v/>
      </c>
      <c r="Q38" s="324" t="str">
        <f>IF(OR(C38="",D38=""),"",
     MIN(J38,H38)*(100/$M$35)*N38)</f>
        <v/>
      </c>
    </row>
    <row r="39" spans="2:17" ht="20.100000000000001" customHeight="1" x14ac:dyDescent="0.15">
      <c r="B39" s="297"/>
      <c r="C39" s="322"/>
      <c r="D39" s="127" t="str">
        <f>IF('MPS(input_separate)'!D39&lt;&gt;"",'MPS(input_separate)'!D39,"")</f>
        <v/>
      </c>
      <c r="E39" s="127" t="str">
        <f>IF('MPS(input_separate)'!E39&lt;&gt;"",'MPS(input_separate)'!E39,"")</f>
        <v/>
      </c>
      <c r="F39" s="127" t="str">
        <f>IF('MPS(input_separate)'!F39&lt;&gt;"",'MPS(input_separate)'!F39,"")</f>
        <v/>
      </c>
      <c r="G39" s="142" t="str">
        <f t="shared" si="1"/>
        <v/>
      </c>
      <c r="H39" s="325"/>
      <c r="I39" s="328"/>
      <c r="J39" s="233"/>
      <c r="K39" s="234"/>
      <c r="L39" s="339"/>
      <c r="M39" s="342"/>
      <c r="N39" s="334"/>
      <c r="O39" s="335"/>
      <c r="P39" s="143" t="str">
        <f>IF('MPS(input_separate)'!P39&lt;&gt;"",'MPS(input_separate)'!P39,"")</f>
        <v/>
      </c>
      <c r="Q39" s="325"/>
    </row>
    <row r="40" spans="2:17" ht="20.100000000000001" customHeight="1" x14ac:dyDescent="0.15">
      <c r="B40" s="297"/>
      <c r="C40" s="323"/>
      <c r="D40" s="127" t="str">
        <f>IF('MPS(input_separate)'!D40&lt;&gt;"",'MPS(input_separate)'!D40,"")</f>
        <v/>
      </c>
      <c r="E40" s="127" t="str">
        <f>IF('MPS(input_separate)'!E40&lt;&gt;"",'MPS(input_separate)'!E40,"")</f>
        <v/>
      </c>
      <c r="F40" s="127" t="str">
        <f>IF('MPS(input_separate)'!F40&lt;&gt;"",'MPS(input_separate)'!F40,"")</f>
        <v/>
      </c>
      <c r="G40" s="142" t="str">
        <f t="shared" si="1"/>
        <v/>
      </c>
      <c r="H40" s="326"/>
      <c r="I40" s="329"/>
      <c r="J40" s="235"/>
      <c r="K40" s="236"/>
      <c r="L40" s="339"/>
      <c r="M40" s="342"/>
      <c r="N40" s="336"/>
      <c r="O40" s="337"/>
      <c r="P40" s="143" t="str">
        <f>IF('MPS(input_separate)'!P40&lt;&gt;"",'MPS(input_separate)'!P40,"")</f>
        <v/>
      </c>
      <c r="Q40" s="326"/>
    </row>
    <row r="41" spans="2:17" ht="20.100000000000001" customHeight="1" x14ac:dyDescent="0.15">
      <c r="B41" s="297"/>
      <c r="C41" s="321" t="str">
        <f>IF('MPS(input_separate)'!C41&lt;&gt;"",'MPS(input_separate)'!C41,"")</f>
        <v/>
      </c>
      <c r="D41" s="127" t="str">
        <f>IF('MPS(input_separate)'!D41&lt;&gt;"",'MPS(input_separate)'!D41,"")</f>
        <v/>
      </c>
      <c r="E41" s="127" t="str">
        <f>IF('MPS(input_separate)'!E41&lt;&gt;"",'MPS(input_separate)'!E41,"")</f>
        <v/>
      </c>
      <c r="F41" s="127" t="str">
        <f>IF('MPS(input_separate)'!F41&lt;&gt;"",'MPS(input_separate)'!F41,"")</f>
        <v/>
      </c>
      <c r="G41" s="142" t="str">
        <f t="shared" si="1"/>
        <v/>
      </c>
      <c r="H41" s="324" t="str">
        <f t="shared" ref="H41" si="3">IF(AND(G41="",G42="",G43=""),"",SUM(G41:G43))</f>
        <v/>
      </c>
      <c r="I41" s="327" t="s">
        <v>70</v>
      </c>
      <c r="J41" s="231"/>
      <c r="K41" s="232"/>
      <c r="L41" s="339"/>
      <c r="M41" s="342"/>
      <c r="N41" s="332" t="str">
        <f>IF('MPS(input_separate)'!N41&lt;&gt;"",'MPS(input_separate)'!N41,"")</f>
        <v/>
      </c>
      <c r="O41" s="333"/>
      <c r="P41" s="143" t="str">
        <f>IF('MPS(input_separate)'!P41&lt;&gt;"",'MPS(input_separate)'!P41,"")</f>
        <v/>
      </c>
      <c r="Q41" s="324" t="str">
        <f>IF(OR(C41="",D41=""),"",
     MIN(J41,H41)*(100/$M$35)*N41)</f>
        <v/>
      </c>
    </row>
    <row r="42" spans="2:17" ht="20.100000000000001" customHeight="1" x14ac:dyDescent="0.15">
      <c r="B42" s="297"/>
      <c r="C42" s="322"/>
      <c r="D42" s="127" t="str">
        <f>IF('MPS(input_separate)'!D42&lt;&gt;"",'MPS(input_separate)'!D42,"")</f>
        <v/>
      </c>
      <c r="E42" s="127" t="str">
        <f>IF('MPS(input_separate)'!E42&lt;&gt;"",'MPS(input_separate)'!E42,"")</f>
        <v/>
      </c>
      <c r="F42" s="127" t="str">
        <f>IF('MPS(input_separate)'!F42&lt;&gt;"",'MPS(input_separate)'!F42,"")</f>
        <v/>
      </c>
      <c r="G42" s="142" t="str">
        <f t="shared" si="1"/>
        <v/>
      </c>
      <c r="H42" s="325"/>
      <c r="I42" s="328"/>
      <c r="J42" s="233"/>
      <c r="K42" s="234"/>
      <c r="L42" s="339"/>
      <c r="M42" s="342"/>
      <c r="N42" s="334"/>
      <c r="O42" s="335"/>
      <c r="P42" s="143" t="str">
        <f>IF('MPS(input_separate)'!P42&lt;&gt;"",'MPS(input_separate)'!P42,"")</f>
        <v/>
      </c>
      <c r="Q42" s="325"/>
    </row>
    <row r="43" spans="2:17" ht="20.100000000000001" customHeight="1" x14ac:dyDescent="0.15">
      <c r="B43" s="297"/>
      <c r="C43" s="323"/>
      <c r="D43" s="127" t="str">
        <f>IF('MPS(input_separate)'!D43&lt;&gt;"",'MPS(input_separate)'!D43,"")</f>
        <v/>
      </c>
      <c r="E43" s="127" t="str">
        <f>IF('MPS(input_separate)'!E43&lt;&gt;"",'MPS(input_separate)'!E43,"")</f>
        <v/>
      </c>
      <c r="F43" s="127" t="str">
        <f>IF('MPS(input_separate)'!F43&lt;&gt;"",'MPS(input_separate)'!F43,"")</f>
        <v/>
      </c>
      <c r="G43" s="142" t="str">
        <f t="shared" si="1"/>
        <v/>
      </c>
      <c r="H43" s="326"/>
      <c r="I43" s="329"/>
      <c r="J43" s="235"/>
      <c r="K43" s="236"/>
      <c r="L43" s="339"/>
      <c r="M43" s="342"/>
      <c r="N43" s="336"/>
      <c r="O43" s="337"/>
      <c r="P43" s="143" t="str">
        <f>IF('MPS(input_separate)'!P43&lt;&gt;"",'MPS(input_separate)'!P43,"")</f>
        <v/>
      </c>
      <c r="Q43" s="326"/>
    </row>
    <row r="44" spans="2:17" ht="20.100000000000001" customHeight="1" x14ac:dyDescent="0.15">
      <c r="B44" s="297"/>
      <c r="C44" s="321" t="str">
        <f>IF('MPS(input_separate)'!C44&lt;&gt;"",'MPS(input_separate)'!C44,"")</f>
        <v/>
      </c>
      <c r="D44" s="127" t="str">
        <f>IF('MPS(input_separate)'!D44&lt;&gt;"",'MPS(input_separate)'!D44,"")</f>
        <v/>
      </c>
      <c r="E44" s="127" t="str">
        <f>IF('MPS(input_separate)'!E44&lt;&gt;"",'MPS(input_separate)'!E44,"")</f>
        <v/>
      </c>
      <c r="F44" s="127" t="str">
        <f>IF('MPS(input_separate)'!F44&lt;&gt;"",'MPS(input_separate)'!F44,"")</f>
        <v/>
      </c>
      <c r="G44" s="142" t="str">
        <f t="shared" si="1"/>
        <v/>
      </c>
      <c r="H44" s="324" t="str">
        <f t="shared" ref="H44" si="4">IF(AND(G44="",G45="",G46=""),"",SUM(G44:G46))</f>
        <v/>
      </c>
      <c r="I44" s="327" t="s">
        <v>70</v>
      </c>
      <c r="J44" s="231"/>
      <c r="K44" s="232"/>
      <c r="L44" s="339"/>
      <c r="M44" s="342"/>
      <c r="N44" s="332" t="str">
        <f>IF('MPS(input_separate)'!N44&lt;&gt;"",'MPS(input_separate)'!N44,"")</f>
        <v/>
      </c>
      <c r="O44" s="333"/>
      <c r="P44" s="143" t="str">
        <f>IF('MPS(input_separate)'!P44&lt;&gt;"",'MPS(input_separate)'!P44,"")</f>
        <v/>
      </c>
      <c r="Q44" s="324" t="str">
        <f>IF(OR(C44="",D44=""),"",
     MIN(J44,H44)*(100/$M$35)*N44)</f>
        <v/>
      </c>
    </row>
    <row r="45" spans="2:17" ht="20.100000000000001" customHeight="1" x14ac:dyDescent="0.15">
      <c r="B45" s="297"/>
      <c r="C45" s="322"/>
      <c r="D45" s="127" t="str">
        <f>IF('MPS(input_separate)'!D45&lt;&gt;"",'MPS(input_separate)'!D45,"")</f>
        <v/>
      </c>
      <c r="E45" s="127" t="str">
        <f>IF('MPS(input_separate)'!E45&lt;&gt;"",'MPS(input_separate)'!E45,"")</f>
        <v/>
      </c>
      <c r="F45" s="127" t="str">
        <f>IF('MPS(input_separate)'!F45&lt;&gt;"",'MPS(input_separate)'!F45,"")</f>
        <v/>
      </c>
      <c r="G45" s="142" t="str">
        <f t="shared" si="1"/>
        <v/>
      </c>
      <c r="H45" s="325"/>
      <c r="I45" s="328"/>
      <c r="J45" s="233"/>
      <c r="K45" s="234"/>
      <c r="L45" s="339"/>
      <c r="M45" s="342"/>
      <c r="N45" s="334"/>
      <c r="O45" s="335"/>
      <c r="P45" s="143" t="str">
        <f>IF('MPS(input_separate)'!P45&lt;&gt;"",'MPS(input_separate)'!P45,"")</f>
        <v/>
      </c>
      <c r="Q45" s="325"/>
    </row>
    <row r="46" spans="2:17" ht="20.100000000000001" customHeight="1" x14ac:dyDescent="0.15">
      <c r="B46" s="297"/>
      <c r="C46" s="323"/>
      <c r="D46" s="127" t="str">
        <f>IF('MPS(input_separate)'!D46&lt;&gt;"",'MPS(input_separate)'!D46,"")</f>
        <v/>
      </c>
      <c r="E46" s="127" t="str">
        <f>IF('MPS(input_separate)'!E46&lt;&gt;"",'MPS(input_separate)'!E46,"")</f>
        <v/>
      </c>
      <c r="F46" s="127" t="str">
        <f>IF('MPS(input_separate)'!F46&lt;&gt;"",'MPS(input_separate)'!F46,"")</f>
        <v/>
      </c>
      <c r="G46" s="142" t="str">
        <f t="shared" si="1"/>
        <v/>
      </c>
      <c r="H46" s="326"/>
      <c r="I46" s="329"/>
      <c r="J46" s="235"/>
      <c r="K46" s="236"/>
      <c r="L46" s="339"/>
      <c r="M46" s="342"/>
      <c r="N46" s="336"/>
      <c r="O46" s="337"/>
      <c r="P46" s="143" t="str">
        <f>IF('MPS(input_separate)'!P46&lt;&gt;"",'MPS(input_separate)'!P46,"")</f>
        <v/>
      </c>
      <c r="Q46" s="326"/>
    </row>
    <row r="47" spans="2:17" ht="20.100000000000001" customHeight="1" x14ac:dyDescent="0.15">
      <c r="B47" s="297"/>
      <c r="C47" s="321" t="str">
        <f>IF('MPS(input_separate)'!C47&lt;&gt;"",'MPS(input_separate)'!C47,"")</f>
        <v/>
      </c>
      <c r="D47" s="127" t="str">
        <f>IF('MPS(input_separate)'!D47&lt;&gt;"",'MPS(input_separate)'!D47,"")</f>
        <v/>
      </c>
      <c r="E47" s="127" t="str">
        <f>IF('MPS(input_separate)'!E47&lt;&gt;"",'MPS(input_separate)'!E47,"")</f>
        <v/>
      </c>
      <c r="F47" s="127" t="str">
        <f>IF('MPS(input_separate)'!F47&lt;&gt;"",'MPS(input_separate)'!F47,"")</f>
        <v/>
      </c>
      <c r="G47" s="142" t="str">
        <f t="shared" si="1"/>
        <v/>
      </c>
      <c r="H47" s="324" t="str">
        <f>IF(AND(G47="",G48="",G49=""),"",SUM(G47:G49))</f>
        <v/>
      </c>
      <c r="I47" s="327" t="s">
        <v>70</v>
      </c>
      <c r="J47" s="231"/>
      <c r="K47" s="232"/>
      <c r="L47" s="339"/>
      <c r="M47" s="342"/>
      <c r="N47" s="332" t="str">
        <f>IF('MPS(input_separate)'!N47&lt;&gt;"",'MPS(input_separate)'!N47,"")</f>
        <v/>
      </c>
      <c r="O47" s="333"/>
      <c r="P47" s="143" t="str">
        <f>IF('MPS(input_separate)'!P47&lt;&gt;"",'MPS(input_separate)'!P47,"")</f>
        <v/>
      </c>
      <c r="Q47" s="324" t="str">
        <f>IF(OR(C47="",D47=""),"",
     MIN(J47,H47)*(100/$M$35)*N47)</f>
        <v/>
      </c>
    </row>
    <row r="48" spans="2:17" ht="20.100000000000001" customHeight="1" x14ac:dyDescent="0.15">
      <c r="B48" s="297"/>
      <c r="C48" s="322"/>
      <c r="D48" s="127" t="str">
        <f>IF('MPS(input_separate)'!D48&lt;&gt;"",'MPS(input_separate)'!D48,"")</f>
        <v/>
      </c>
      <c r="E48" s="127" t="str">
        <f>IF('MPS(input_separate)'!E48&lt;&gt;"",'MPS(input_separate)'!E48,"")</f>
        <v/>
      </c>
      <c r="F48" s="127" t="str">
        <f>IF('MPS(input_separate)'!F48&lt;&gt;"",'MPS(input_separate)'!F48,"")</f>
        <v/>
      </c>
      <c r="G48" s="142" t="str">
        <f t="shared" si="1"/>
        <v/>
      </c>
      <c r="H48" s="325"/>
      <c r="I48" s="328"/>
      <c r="J48" s="233"/>
      <c r="K48" s="234"/>
      <c r="L48" s="339"/>
      <c r="M48" s="342"/>
      <c r="N48" s="334"/>
      <c r="O48" s="335"/>
      <c r="P48" s="143" t="str">
        <f>IF('MPS(input_separate)'!P48&lt;&gt;"",'MPS(input_separate)'!P48,"")</f>
        <v/>
      </c>
      <c r="Q48" s="325"/>
    </row>
    <row r="49" spans="1:17" ht="20.100000000000001" customHeight="1" thickBot="1" x14ac:dyDescent="0.2">
      <c r="B49" s="297"/>
      <c r="C49" s="323"/>
      <c r="D49" s="127" t="str">
        <f>IF('MPS(input_separate)'!D49&lt;&gt;"",'MPS(input_separate)'!D49,"")</f>
        <v/>
      </c>
      <c r="E49" s="127" t="str">
        <f>IF('MPS(input_separate)'!E49&lt;&gt;"",'MPS(input_separate)'!E49,"")</f>
        <v/>
      </c>
      <c r="F49" s="127" t="str">
        <f>IF('MPS(input_separate)'!F49&lt;&gt;"",'MPS(input_separate)'!F49,"")</f>
        <v/>
      </c>
      <c r="G49" s="142" t="str">
        <f t="shared" si="1"/>
        <v/>
      </c>
      <c r="H49" s="326"/>
      <c r="I49" s="329"/>
      <c r="J49" s="235"/>
      <c r="K49" s="236"/>
      <c r="L49" s="340"/>
      <c r="M49" s="342"/>
      <c r="N49" s="336"/>
      <c r="O49" s="337"/>
      <c r="P49" s="143" t="str">
        <f>IF('MPS(input_separate)'!P49&lt;&gt;"",'MPS(input_separate)'!P49,"")</f>
        <v/>
      </c>
      <c r="Q49" s="326"/>
    </row>
    <row r="50" spans="1:17" ht="39" customHeight="1" thickBot="1" x14ac:dyDescent="0.2">
      <c r="B50" s="129" t="s">
        <v>39</v>
      </c>
      <c r="C50" s="123" t="s">
        <v>32</v>
      </c>
      <c r="D50" s="123" t="s">
        <v>32</v>
      </c>
      <c r="E50" s="135" t="s">
        <v>40</v>
      </c>
      <c r="F50" s="135" t="s">
        <v>40</v>
      </c>
      <c r="G50" s="135" t="s">
        <v>40</v>
      </c>
      <c r="H50" s="135" t="s">
        <v>40</v>
      </c>
      <c r="I50" s="135" t="s">
        <v>40</v>
      </c>
      <c r="J50" s="307" t="s">
        <v>32</v>
      </c>
      <c r="K50" s="308"/>
      <c r="L50" s="144" t="s">
        <v>40</v>
      </c>
      <c r="M50" s="123" t="s">
        <v>32</v>
      </c>
      <c r="N50" s="344" t="s">
        <v>32</v>
      </c>
      <c r="O50" s="344"/>
      <c r="P50" s="123" t="s">
        <v>40</v>
      </c>
      <c r="Q50" s="130">
        <f>SUM(Q35:Q49)</f>
        <v>0</v>
      </c>
    </row>
    <row r="51" spans="1:17" ht="13.5" customHeight="1" x14ac:dyDescent="0.15"/>
    <row r="52" spans="1:17" ht="15" x14ac:dyDescent="0.15">
      <c r="A52" s="121" t="s">
        <v>59</v>
      </c>
    </row>
    <row r="53" spans="1:17" ht="96" customHeight="1" x14ac:dyDescent="0.15">
      <c r="B53" s="282" t="s">
        <v>12</v>
      </c>
      <c r="C53" s="301" t="s">
        <v>31</v>
      </c>
      <c r="D53" s="302"/>
      <c r="E53" s="301" t="s">
        <v>225</v>
      </c>
      <c r="F53" s="302"/>
      <c r="G53" s="318" t="s">
        <v>223</v>
      </c>
      <c r="H53" s="319"/>
      <c r="I53" s="343" t="s">
        <v>36</v>
      </c>
      <c r="J53" s="343"/>
    </row>
    <row r="54" spans="1:17" ht="39" customHeight="1" x14ac:dyDescent="0.15">
      <c r="B54" s="282"/>
      <c r="C54" s="307" t="s">
        <v>29</v>
      </c>
      <c r="D54" s="308"/>
      <c r="E54" s="304" t="s">
        <v>186</v>
      </c>
      <c r="F54" s="305"/>
      <c r="G54" s="131" t="s">
        <v>187</v>
      </c>
      <c r="H54" s="131" t="s">
        <v>188</v>
      </c>
      <c r="I54" s="344" t="s">
        <v>189</v>
      </c>
      <c r="J54" s="344"/>
    </row>
    <row r="55" spans="1:17" ht="84.75" customHeight="1" x14ac:dyDescent="0.15">
      <c r="B55" s="124" t="s">
        <v>13</v>
      </c>
      <c r="C55" s="349" t="s">
        <v>37</v>
      </c>
      <c r="D55" s="350"/>
      <c r="E55" s="311" t="s">
        <v>190</v>
      </c>
      <c r="F55" s="312"/>
      <c r="G55" s="126" t="s">
        <v>191</v>
      </c>
      <c r="H55" s="126" t="s">
        <v>192</v>
      </c>
      <c r="I55" s="351" t="s">
        <v>193</v>
      </c>
      <c r="J55" s="351"/>
    </row>
    <row r="56" spans="1:17" ht="39" customHeight="1" x14ac:dyDescent="0.15">
      <c r="B56" s="124" t="s">
        <v>1</v>
      </c>
      <c r="C56" s="344" t="s">
        <v>32</v>
      </c>
      <c r="D56" s="344"/>
      <c r="E56" s="291" t="s">
        <v>194</v>
      </c>
      <c r="F56" s="292"/>
      <c r="G56" s="123" t="s">
        <v>195</v>
      </c>
      <c r="H56" s="123" t="s">
        <v>138</v>
      </c>
      <c r="I56" s="344" t="s">
        <v>161</v>
      </c>
      <c r="J56" s="344"/>
    </row>
    <row r="57" spans="1:17" ht="19.5" customHeight="1" x14ac:dyDescent="0.15">
      <c r="B57" s="297" t="s">
        <v>228</v>
      </c>
      <c r="C57" s="345">
        <f>IF('MPS(input_separate)'!C57&lt;&gt;"",'MPS(input_separate)'!C57,"")</f>
        <v>1</v>
      </c>
      <c r="D57" s="345"/>
      <c r="E57" s="209"/>
      <c r="F57" s="210"/>
      <c r="G57" s="165">
        <f>IF('MPS(input_separate)'!G57&lt;&gt;"",'MPS(input_separate)'!G57,"")</f>
        <v>36.4</v>
      </c>
      <c r="H57" s="166">
        <f>IF('MPS(input_separate)'!H57&lt;&gt;"",'MPS(input_separate)'!H57,"")</f>
        <v>5.8299999999999998E-2</v>
      </c>
      <c r="I57" s="346">
        <f>IF(C57="","",(E57*G57*10^(-3)*H57))</f>
        <v>0</v>
      </c>
      <c r="J57" s="346"/>
    </row>
    <row r="58" spans="1:17" ht="20.100000000000001" customHeight="1" x14ac:dyDescent="0.15">
      <c r="B58" s="297"/>
      <c r="C58" s="345" t="str">
        <f>IF('MPS(input_separate)'!C58&lt;&gt;"",'MPS(input_separate)'!C58,"")</f>
        <v/>
      </c>
      <c r="D58" s="345"/>
      <c r="E58" s="209"/>
      <c r="F58" s="210"/>
      <c r="G58" s="165" t="str">
        <f>IF('MPS(input_separate)'!G58&lt;&gt;"",'MPS(input_separate)'!G58,"")</f>
        <v/>
      </c>
      <c r="H58" s="166" t="str">
        <f>IF('MPS(input_separate)'!H58&lt;&gt;"",'MPS(input_separate)'!H58,"")</f>
        <v/>
      </c>
      <c r="I58" s="346" t="str">
        <f t="shared" ref="I58:I61" si="5">IF(C58="","",(E58*G58*10^(-3)*H58))</f>
        <v/>
      </c>
      <c r="J58" s="346"/>
    </row>
    <row r="59" spans="1:17" ht="20.100000000000001" customHeight="1" x14ac:dyDescent="0.15">
      <c r="B59" s="297"/>
      <c r="C59" s="345" t="str">
        <f>IF('MPS(input_separate)'!C59&lt;&gt;"",'MPS(input_separate)'!C59,"")</f>
        <v/>
      </c>
      <c r="D59" s="345"/>
      <c r="E59" s="209"/>
      <c r="F59" s="210"/>
      <c r="G59" s="165" t="str">
        <f>IF('MPS(input_separate)'!G59&lt;&gt;"",'MPS(input_separate)'!G59,"")</f>
        <v/>
      </c>
      <c r="H59" s="166" t="str">
        <f>IF('MPS(input_separate)'!H59&lt;&gt;"",'MPS(input_separate)'!H59,"")</f>
        <v/>
      </c>
      <c r="I59" s="346" t="str">
        <f t="shared" si="5"/>
        <v/>
      </c>
      <c r="J59" s="346"/>
    </row>
    <row r="60" spans="1:17" ht="20.100000000000001" customHeight="1" x14ac:dyDescent="0.15">
      <c r="B60" s="297"/>
      <c r="C60" s="345" t="str">
        <f>IF('MPS(input_separate)'!C60&lt;&gt;"",'MPS(input_separate)'!C60,"")</f>
        <v/>
      </c>
      <c r="D60" s="345"/>
      <c r="E60" s="209"/>
      <c r="F60" s="210"/>
      <c r="G60" s="165" t="str">
        <f>IF('MPS(input_separate)'!G60&lt;&gt;"",'MPS(input_separate)'!G60,"")</f>
        <v/>
      </c>
      <c r="H60" s="166" t="str">
        <f>IF('MPS(input_separate)'!H60&lt;&gt;"",'MPS(input_separate)'!H60,"")</f>
        <v/>
      </c>
      <c r="I60" s="346" t="str">
        <f t="shared" si="5"/>
        <v/>
      </c>
      <c r="J60" s="346"/>
    </row>
    <row r="61" spans="1:17" ht="20.100000000000001" customHeight="1" thickBot="1" x14ac:dyDescent="0.2">
      <c r="B61" s="297"/>
      <c r="C61" s="345" t="str">
        <f>IF('MPS(input_separate)'!C61&lt;&gt;"",'MPS(input_separate)'!C61,"")</f>
        <v/>
      </c>
      <c r="D61" s="345"/>
      <c r="E61" s="209"/>
      <c r="F61" s="210"/>
      <c r="G61" s="165" t="str">
        <f>IF('MPS(input_separate)'!G61&lt;&gt;"",'MPS(input_separate)'!G61,"")</f>
        <v/>
      </c>
      <c r="H61" s="166" t="str">
        <f>IF('MPS(input_separate)'!H61&lt;&gt;"",'MPS(input_separate)'!H61,"")</f>
        <v/>
      </c>
      <c r="I61" s="324" t="str">
        <f t="shared" si="5"/>
        <v/>
      </c>
      <c r="J61" s="324"/>
    </row>
    <row r="62" spans="1:17" ht="39" customHeight="1" thickBot="1" x14ac:dyDescent="0.2">
      <c r="B62" s="129" t="s">
        <v>39</v>
      </c>
      <c r="C62" s="344" t="s">
        <v>40</v>
      </c>
      <c r="D62" s="344"/>
      <c r="E62" s="307" t="s">
        <v>42</v>
      </c>
      <c r="F62" s="308"/>
      <c r="G62" s="123" t="s">
        <v>40</v>
      </c>
      <c r="H62" s="135" t="s">
        <v>40</v>
      </c>
      <c r="I62" s="347">
        <f>SUM(I57:I61)</f>
        <v>0</v>
      </c>
      <c r="J62" s="348"/>
    </row>
  </sheetData>
  <sheetProtection algorithmName="SHA-512" hashValue="k9cIzo7FsttWdb/cP/xZ3RQjQHBnsyj3hVwa3zk6jjre/CsTND6WbGuMEVrryTmZqHtpt31hZqzttIKIYBGUeQ==" saltValue="sFca8vGIKzP7pwC/3InCQg==" spinCount="100000" sheet="1" objects="1" scenarios="1" formatCells="0" formatRows="0"/>
  <mergeCells count="128">
    <mergeCell ref="C55:D55"/>
    <mergeCell ref="E55:F55"/>
    <mergeCell ref="I55:J55"/>
    <mergeCell ref="C56:D56"/>
    <mergeCell ref="E56:F56"/>
    <mergeCell ref="I56:J56"/>
    <mergeCell ref="J50:K50"/>
    <mergeCell ref="N50:O50"/>
    <mergeCell ref="N47:O49"/>
    <mergeCell ref="C62:D62"/>
    <mergeCell ref="E62:F62"/>
    <mergeCell ref="I62:J62"/>
    <mergeCell ref="C60:D60"/>
    <mergeCell ref="E60:F60"/>
    <mergeCell ref="I60:J60"/>
    <mergeCell ref="C61:D61"/>
    <mergeCell ref="E61:F61"/>
    <mergeCell ref="I61:J61"/>
    <mergeCell ref="B57:B61"/>
    <mergeCell ref="C57:D57"/>
    <mergeCell ref="E57:F57"/>
    <mergeCell ref="I57:J57"/>
    <mergeCell ref="C58:D58"/>
    <mergeCell ref="E58:F58"/>
    <mergeCell ref="I58:J58"/>
    <mergeCell ref="C59:D59"/>
    <mergeCell ref="E59:F59"/>
    <mergeCell ref="I59:J59"/>
    <mergeCell ref="B53:B54"/>
    <mergeCell ref="C53:D53"/>
    <mergeCell ref="E53:F53"/>
    <mergeCell ref="I53:J53"/>
    <mergeCell ref="C54:D54"/>
    <mergeCell ref="E54:F54"/>
    <mergeCell ref="I54:J54"/>
    <mergeCell ref="C47:C49"/>
    <mergeCell ref="H47:H49"/>
    <mergeCell ref="I47:I49"/>
    <mergeCell ref="J47:K49"/>
    <mergeCell ref="G53:H53"/>
    <mergeCell ref="Q47:Q49"/>
    <mergeCell ref="C44:C46"/>
    <mergeCell ref="H44:H46"/>
    <mergeCell ref="I44:I46"/>
    <mergeCell ref="J44:K46"/>
    <mergeCell ref="N44:O46"/>
    <mergeCell ref="Q44:Q46"/>
    <mergeCell ref="C41:C43"/>
    <mergeCell ref="H41:H43"/>
    <mergeCell ref="I41:I43"/>
    <mergeCell ref="J41:K43"/>
    <mergeCell ref="N41:O43"/>
    <mergeCell ref="Q41:Q43"/>
    <mergeCell ref="L35:L49"/>
    <mergeCell ref="M35:M49"/>
    <mergeCell ref="N35:O37"/>
    <mergeCell ref="Q35:Q37"/>
    <mergeCell ref="C38:C40"/>
    <mergeCell ref="H38:H40"/>
    <mergeCell ref="I38:I40"/>
    <mergeCell ref="J38:K40"/>
    <mergeCell ref="N38:O40"/>
    <mergeCell ref="Q38:Q40"/>
    <mergeCell ref="E20:F20"/>
    <mergeCell ref="H20:I20"/>
    <mergeCell ref="E21:F21"/>
    <mergeCell ref="H21:I21"/>
    <mergeCell ref="N34:O34"/>
    <mergeCell ref="B35:B49"/>
    <mergeCell ref="C35:C37"/>
    <mergeCell ref="H35:H37"/>
    <mergeCell ref="I35:I37"/>
    <mergeCell ref="J35:K37"/>
    <mergeCell ref="E27:F27"/>
    <mergeCell ref="H27:I27"/>
    <mergeCell ref="B31:B32"/>
    <mergeCell ref="C31:F31"/>
    <mergeCell ref="G31:H31"/>
    <mergeCell ref="J31:L31"/>
    <mergeCell ref="E32:F32"/>
    <mergeCell ref="I32:I33"/>
    <mergeCell ref="J32:K32"/>
    <mergeCell ref="M31:P31"/>
    <mergeCell ref="N32:O32"/>
    <mergeCell ref="J33:K33"/>
    <mergeCell ref="N33:O33"/>
    <mergeCell ref="J34:K34"/>
    <mergeCell ref="E15:F15"/>
    <mergeCell ref="G15:I15"/>
    <mergeCell ref="E8:F8"/>
    <mergeCell ref="G8:I8"/>
    <mergeCell ref="E9:F9"/>
    <mergeCell ref="G9:I9"/>
    <mergeCell ref="B22:B26"/>
    <mergeCell ref="E22:F22"/>
    <mergeCell ref="G22:G26"/>
    <mergeCell ref="H22:I22"/>
    <mergeCell ref="E23:F23"/>
    <mergeCell ref="H23:I23"/>
    <mergeCell ref="B18:B19"/>
    <mergeCell ref="C18:D18"/>
    <mergeCell ref="E18:F18"/>
    <mergeCell ref="G18:I18"/>
    <mergeCell ref="E19:F19"/>
    <mergeCell ref="H19:I19"/>
    <mergeCell ref="E24:F24"/>
    <mergeCell ref="H24:I24"/>
    <mergeCell ref="E25:F25"/>
    <mergeCell ref="H25:I25"/>
    <mergeCell ref="E26:F26"/>
    <mergeCell ref="H26:I26"/>
    <mergeCell ref="B10:B14"/>
    <mergeCell ref="E10:F10"/>
    <mergeCell ref="G10:I10"/>
    <mergeCell ref="E11:F11"/>
    <mergeCell ref="G11:I11"/>
    <mergeCell ref="E12:F12"/>
    <mergeCell ref="B6:B7"/>
    <mergeCell ref="C6:D6"/>
    <mergeCell ref="E6:F6"/>
    <mergeCell ref="G6:I6"/>
    <mergeCell ref="E7:F7"/>
    <mergeCell ref="G7:I7"/>
    <mergeCell ref="G12:I12"/>
    <mergeCell ref="E13:F13"/>
    <mergeCell ref="G13:I13"/>
    <mergeCell ref="E14:F14"/>
    <mergeCell ref="G14:I14"/>
  </mergeCells>
  <phoneticPr fontId="10"/>
  <dataValidations count="1">
    <dataValidation type="list" allowBlank="1" showInputMessage="1" showErrorMessage="1" sqref="C30" xr:uid="{00000000-0002-0000-0500-000000000000}">
      <formula1>"Yes,No"</formula1>
    </dataValidation>
  </dataValidations>
  <pageMargins left="0.70866141732283472" right="0.70866141732283472" top="0.74803149606299213" bottom="0.74803149606299213" header="0.31496062992125984" footer="0.31496062992125984"/>
  <pageSetup paperSize="9" scale="2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7558519241921"/>
  </sheetPr>
  <dimension ref="A1:J17"/>
  <sheetViews>
    <sheetView showGridLines="0" view="pageBreakPreview" zoomScale="80" zoomScaleNormal="100" zoomScaleSheetLayoutView="80" workbookViewId="0"/>
  </sheetViews>
  <sheetFormatPr defaultColWidth="9" defaultRowHeight="14.25" x14ac:dyDescent="0.15"/>
  <cols>
    <col min="1" max="4" width="3.625" style="1" customWidth="1"/>
    <col min="5" max="5" width="29.125" style="1" customWidth="1"/>
    <col min="6" max="6" width="8.625" style="1" customWidth="1"/>
    <col min="7" max="7" width="12.625" style="1" customWidth="1"/>
    <col min="8" max="8" width="20.625" style="1" customWidth="1"/>
    <col min="9" max="9" width="12.625" style="7" customWidth="1"/>
    <col min="10" max="10" width="12.625" style="1" customWidth="1"/>
    <col min="11" max="16384" width="9" style="1"/>
  </cols>
  <sheetData>
    <row r="1" spans="1:10" ht="18" customHeight="1" x14ac:dyDescent="0.15">
      <c r="I1" s="1"/>
      <c r="J1" s="12" t="str">
        <f>'MPS(input)'!K1</f>
        <v>Monitoring Spreadsheet: JCM_ID_AM016_ver01.0</v>
      </c>
    </row>
    <row r="2" spans="1:10" ht="18" customHeight="1" x14ac:dyDescent="0.15">
      <c r="I2" s="1"/>
      <c r="J2" s="12" t="str">
        <f>'MPS(input)'!K2</f>
        <v>Reference Number: ID019</v>
      </c>
    </row>
    <row r="3" spans="1:10" ht="27.75" customHeight="1" x14ac:dyDescent="0.15">
      <c r="A3" s="266" t="s">
        <v>213</v>
      </c>
      <c r="B3" s="266"/>
      <c r="C3" s="266"/>
      <c r="D3" s="266"/>
      <c r="E3" s="266"/>
      <c r="F3" s="266"/>
      <c r="G3" s="266"/>
      <c r="H3" s="266"/>
      <c r="I3" s="266"/>
      <c r="J3" s="266"/>
    </row>
    <row r="4" spans="1:10" ht="11.25" customHeight="1" x14ac:dyDescent="0.15">
      <c r="I4" s="1"/>
      <c r="J4" s="7"/>
    </row>
    <row r="5" spans="1:10" ht="18.75" customHeight="1" thickBot="1" x14ac:dyDescent="0.2">
      <c r="A5" s="27" t="s">
        <v>2</v>
      </c>
      <c r="B5" s="32"/>
      <c r="C5" s="33"/>
      <c r="D5" s="33"/>
      <c r="E5" s="34"/>
      <c r="F5" s="35"/>
      <c r="G5" s="24" t="s">
        <v>3</v>
      </c>
      <c r="H5" s="48" t="s">
        <v>0</v>
      </c>
      <c r="I5" s="24" t="s">
        <v>1</v>
      </c>
      <c r="J5" s="25" t="s">
        <v>4</v>
      </c>
    </row>
    <row r="6" spans="1:10" ht="18.75" customHeight="1" thickBot="1" x14ac:dyDescent="0.2">
      <c r="A6" s="28"/>
      <c r="B6" s="36" t="s">
        <v>199</v>
      </c>
      <c r="C6" s="37"/>
      <c r="D6" s="37"/>
      <c r="E6" s="37"/>
      <c r="F6" s="38"/>
      <c r="G6" s="46" t="s">
        <v>150</v>
      </c>
      <c r="H6" s="52">
        <f>H8-H13</f>
        <v>0</v>
      </c>
      <c r="I6" s="47" t="s">
        <v>200</v>
      </c>
      <c r="J6" s="26" t="s">
        <v>201</v>
      </c>
    </row>
    <row r="7" spans="1:10" ht="18.75" customHeight="1" thickBot="1" x14ac:dyDescent="0.2">
      <c r="A7" s="27" t="s">
        <v>46</v>
      </c>
      <c r="B7" s="39"/>
      <c r="C7" s="33"/>
      <c r="D7" s="40"/>
      <c r="E7" s="40"/>
      <c r="F7" s="41"/>
      <c r="G7" s="24"/>
      <c r="H7" s="49"/>
      <c r="I7" s="22"/>
      <c r="J7" s="24"/>
    </row>
    <row r="8" spans="1:10" ht="18.75" customHeight="1" thickBot="1" x14ac:dyDescent="0.2">
      <c r="A8" s="29"/>
      <c r="B8" s="42" t="s">
        <v>202</v>
      </c>
      <c r="C8" s="37"/>
      <c r="D8" s="37"/>
      <c r="E8" s="37"/>
      <c r="F8" s="38"/>
      <c r="G8" s="46" t="s">
        <v>149</v>
      </c>
      <c r="H8" s="53">
        <f>SUM(H9:H10)</f>
        <v>0</v>
      </c>
      <c r="I8" s="47" t="s">
        <v>200</v>
      </c>
      <c r="J8" s="50" t="s">
        <v>203</v>
      </c>
    </row>
    <row r="9" spans="1:10" ht="37.5" customHeight="1" x14ac:dyDescent="0.15">
      <c r="A9" s="29"/>
      <c r="B9" s="30"/>
      <c r="C9" s="267" t="s">
        <v>83</v>
      </c>
      <c r="D9" s="268"/>
      <c r="E9" s="268"/>
      <c r="F9" s="269"/>
      <c r="G9" s="50" t="s">
        <v>149</v>
      </c>
      <c r="H9" s="54">
        <f>'MRS(input_separate)'!J15</f>
        <v>0</v>
      </c>
      <c r="I9" s="50" t="s">
        <v>200</v>
      </c>
      <c r="J9" s="50" t="s">
        <v>204</v>
      </c>
    </row>
    <row r="10" spans="1:10" ht="18.75" customHeight="1" x14ac:dyDescent="0.15">
      <c r="A10" s="29"/>
      <c r="B10" s="30"/>
      <c r="C10" s="267" t="s">
        <v>84</v>
      </c>
      <c r="D10" s="268"/>
      <c r="E10" s="268"/>
      <c r="F10" s="269"/>
      <c r="G10" s="265" t="s">
        <v>150</v>
      </c>
      <c r="H10" s="270">
        <f>IF('MRS(input_separate)'!C30="No",'MRS(input_separate)'!J27,
IF('MRS(input_separate)'!C30="Yes",'MRS(input_separate)'!Q50,""))</f>
        <v>0</v>
      </c>
      <c r="I10" s="265" t="s">
        <v>200</v>
      </c>
      <c r="J10" s="265" t="s">
        <v>205</v>
      </c>
    </row>
    <row r="11" spans="1:10" ht="18.75" customHeight="1" x14ac:dyDescent="0.15">
      <c r="A11" s="28"/>
      <c r="B11" s="31"/>
      <c r="C11" s="267" t="str">
        <f>"("&amp;IF('MRS(input_separate)'!C30="Yes","Option 2", IF('MRS(input_separate)'!C30="No","Option 1",""))&amp;" is selected)"</f>
        <v>(Option 1 is selected)</v>
      </c>
      <c r="D11" s="268"/>
      <c r="E11" s="268"/>
      <c r="F11" s="51"/>
      <c r="G11" s="265"/>
      <c r="H11" s="270"/>
      <c r="I11" s="265"/>
      <c r="J11" s="265"/>
    </row>
    <row r="12" spans="1:10" ht="18.75" customHeight="1" thickBot="1" x14ac:dyDescent="0.2">
      <c r="A12" s="27" t="s">
        <v>47</v>
      </c>
      <c r="B12" s="23"/>
      <c r="C12" s="23"/>
      <c r="D12" s="23"/>
      <c r="E12" s="22"/>
      <c r="F12" s="22"/>
      <c r="G12" s="24"/>
      <c r="H12" s="27"/>
      <c r="I12" s="22"/>
      <c r="J12" s="24"/>
    </row>
    <row r="13" spans="1:10" ht="18.75" customHeight="1" thickBot="1" x14ac:dyDescent="0.2">
      <c r="A13" s="28"/>
      <c r="B13" s="43" t="s">
        <v>48</v>
      </c>
      <c r="C13" s="44"/>
      <c r="D13" s="44"/>
      <c r="E13" s="44"/>
      <c r="F13" s="45"/>
      <c r="G13" s="46" t="s">
        <v>149</v>
      </c>
      <c r="H13" s="53">
        <f>'MRS(input_separate)'!I62</f>
        <v>0</v>
      </c>
      <c r="I13" s="47" t="s">
        <v>200</v>
      </c>
      <c r="J13" s="50" t="s">
        <v>206</v>
      </c>
    </row>
    <row r="14" spans="1:10" x14ac:dyDescent="0.15">
      <c r="A14" s="2"/>
      <c r="B14" s="2"/>
      <c r="C14" s="2"/>
      <c r="D14" s="2"/>
      <c r="E14" s="2"/>
      <c r="F14" s="9"/>
      <c r="G14" s="8"/>
      <c r="H14" s="8"/>
      <c r="I14" s="3"/>
    </row>
    <row r="15" spans="1:10" ht="21.75" customHeight="1" x14ac:dyDescent="0.15">
      <c r="B15" s="1" t="s">
        <v>51</v>
      </c>
      <c r="E15" s="2"/>
      <c r="F15" s="5"/>
    </row>
    <row r="16" spans="1:10" ht="21.75" customHeight="1" x14ac:dyDescent="0.15">
      <c r="B16" s="264" t="s">
        <v>207</v>
      </c>
      <c r="C16" s="264"/>
      <c r="D16" s="264" t="s">
        <v>50</v>
      </c>
      <c r="E16" s="264"/>
      <c r="F16" s="55">
        <v>89</v>
      </c>
      <c r="G16" s="21" t="s">
        <v>52</v>
      </c>
      <c r="H16" s="3"/>
    </row>
    <row r="17" spans="5:8" s="7" customFormat="1" x14ac:dyDescent="0.15">
      <c r="E17" s="2"/>
      <c r="F17" s="2"/>
      <c r="G17" s="2"/>
      <c r="H17" s="2"/>
    </row>
  </sheetData>
  <sheetProtection algorithmName="SHA-512" hashValue="YA3SR+84jbs1M7jlxn71BjDcViVgi4zpII5rlpIkxZv9USZOpomsZycRD660aeeaXe9wJUXi7DD2lvQvgOXDfA==" saltValue="X5jGcOWxlfK+Sj5Wiwv4vg==" spinCount="100000" sheet="1" objects="1" scenarios="1"/>
  <mergeCells count="10">
    <mergeCell ref="B16:C16"/>
    <mergeCell ref="D16:E16"/>
    <mergeCell ref="A3:J3"/>
    <mergeCell ref="C9:F9"/>
    <mergeCell ref="C10:F10"/>
    <mergeCell ref="G10:G11"/>
    <mergeCell ref="H10:H11"/>
    <mergeCell ref="I10:I11"/>
    <mergeCell ref="J10:J11"/>
    <mergeCell ref="C11:E11"/>
  </mergeCells>
  <phoneticPr fontId="10"/>
  <pageMargins left="0.70866141732283472" right="0.70866141732283472" top="0.74803149606299213" bottom="0.74803149606299213" header="0.31496062992125984" footer="0.31496062992125984"/>
  <pageSetup paperSize="9" scale="79" fitToHeight="2"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MPS(input)</vt:lpstr>
      <vt:lpstr>MPS(input_separate)</vt:lpstr>
      <vt:lpstr>MPS(calc_process)</vt:lpstr>
      <vt:lpstr>MSS</vt:lpstr>
      <vt:lpstr>MRS(input)</vt:lpstr>
      <vt:lpstr>MRS(input_separate)</vt:lpstr>
      <vt:lpstr>MRS(calc_process)</vt:lpstr>
      <vt:lpstr>'MPS(calc_process)'!Print_Area</vt:lpstr>
      <vt:lpstr>'MPS(input)'!Print_Area</vt:lpstr>
      <vt:lpstr>'MPS(input_separate)'!Print_Area</vt:lpstr>
      <vt:lpstr>'MRS(calc_process)'!Print_Area</vt:lpstr>
      <vt:lpstr>'MRS(input)'!Print_Area</vt:lpstr>
      <vt:lpstr>'MRS(input_separate)'!Print_Area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2019-04-23T06:10:39Z</cp:lastPrinted>
  <dcterms:created xsi:type="dcterms:W3CDTF">2012-01-13T02:28:29Z</dcterms:created>
  <dcterms:modified xsi:type="dcterms:W3CDTF">2019-04-23T06:11:51Z</dcterms:modified>
</cp:coreProperties>
</file>