
<file path=[Content_Types].xml><?xml version="1.0" encoding="utf-8"?>
<Types xmlns="http://schemas.openxmlformats.org/package/2006/content-types">
  <Default Extension="emf" ContentType="image/x-e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e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pskilling\Data Analyst Bootcamp 03-10-2025 (current pathway)\2. Excel 04-14-25 (handling data and for visualization)\"/>
    </mc:Choice>
  </mc:AlternateContent>
  <xr:revisionPtr revIDLastSave="0" documentId="13_ncr:1_{8899E568-9CEE-4D47-9FF5-1429F786100C}" xr6:coauthVersionLast="47" xr6:coauthVersionMax="47" xr10:uidLastSave="{00000000-0000-0000-0000-000000000000}"/>
  <bookViews>
    <workbookView xWindow="-120" yWindow="-120" windowWidth="20730" windowHeight="11760" tabRatio="830" xr2:uid="{47981922-77C5-4EC3-A76E-98D6CE997DC2}"/>
  </bookViews>
  <sheets>
    <sheet name="Max-Min" sheetId="9" r:id="rId1"/>
    <sheet name="IF-IFS" sheetId="8" r:id="rId2"/>
    <sheet name="Len" sheetId="2" r:id="rId3"/>
    <sheet name="LeftRight" sheetId="4" r:id="rId4"/>
    <sheet name="DateToText" sheetId="3" r:id="rId5"/>
    <sheet name="TRIM" sheetId="6" r:id="rId6"/>
    <sheet name="Concatenate" sheetId="1" r:id="rId7"/>
    <sheet name="Substitute" sheetId="7" r:id="rId8"/>
    <sheet name="SUM-SumIF" sheetId="12" r:id="rId9"/>
    <sheet name="Count-CountIF" sheetId="5" r:id="rId10"/>
    <sheet name="Days-NetworkDays" sheetId="13" r:id="rId1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K4" i="9" l="1"/>
  <c r="K2" i="9"/>
  <c r="N15" i="13"/>
  <c r="L15" i="13"/>
  <c r="K15" i="13"/>
  <c r="L3" i="13"/>
  <c r="L4" i="13"/>
  <c r="L5" i="13"/>
  <c r="L6" i="13"/>
  <c r="L7" i="13"/>
  <c r="L8" i="13"/>
  <c r="L9" i="13"/>
  <c r="L10" i="13"/>
  <c r="L2" i="13"/>
  <c r="K3" i="13"/>
  <c r="K4" i="13"/>
  <c r="K5" i="13"/>
  <c r="K6" i="13"/>
  <c r="K7" i="13"/>
  <c r="K8" i="13"/>
  <c r="K9" i="13"/>
  <c r="K10" i="13"/>
  <c r="K2" i="13"/>
  <c r="M2" i="5"/>
  <c r="L2" i="5"/>
  <c r="K2" i="5"/>
  <c r="M2" i="12"/>
  <c r="L2" i="12"/>
  <c r="K2" i="12"/>
  <c r="M3" i="7"/>
  <c r="M4" i="7"/>
  <c r="M5" i="7"/>
  <c r="M6" i="7"/>
  <c r="M7" i="7"/>
  <c r="M8" i="7"/>
  <c r="M9" i="7"/>
  <c r="M10" i="7"/>
  <c r="M2" i="7"/>
  <c r="L3" i="7"/>
  <c r="L4" i="7"/>
  <c r="L5" i="7"/>
  <c r="L6" i="7"/>
  <c r="L7" i="7"/>
  <c r="L8" i="7"/>
  <c r="L9" i="7"/>
  <c r="L10" i="7"/>
  <c r="L2" i="7"/>
  <c r="K3" i="7"/>
  <c r="K4" i="7"/>
  <c r="K5" i="7"/>
  <c r="K6" i="7"/>
  <c r="K7" i="7"/>
  <c r="K8" i="7"/>
  <c r="K9" i="7"/>
  <c r="K10" i="7"/>
  <c r="K2" i="7"/>
  <c r="M3" i="1"/>
  <c r="M4" i="1"/>
  <c r="M5" i="1"/>
  <c r="M6" i="1"/>
  <c r="M7" i="1"/>
  <c r="M8" i="1"/>
  <c r="M9" i="1"/>
  <c r="M10" i="1"/>
  <c r="M2" i="1"/>
  <c r="N3" i="4"/>
  <c r="N4" i="4"/>
  <c r="N5" i="4"/>
  <c r="N6" i="4"/>
  <c r="N7" i="4"/>
  <c r="N8" i="4"/>
  <c r="N9" i="4"/>
  <c r="N10" i="4"/>
  <c r="N2" i="4"/>
  <c r="M3" i="4"/>
  <c r="M4" i="4"/>
  <c r="M5" i="4"/>
  <c r="M6" i="4"/>
  <c r="M7" i="4"/>
  <c r="M8" i="4"/>
  <c r="M9" i="4"/>
  <c r="M10" i="4"/>
  <c r="M2" i="4"/>
  <c r="L3" i="4"/>
  <c r="L4" i="4"/>
  <c r="L5" i="4"/>
  <c r="L6" i="4"/>
  <c r="L7" i="4"/>
  <c r="L8" i="4"/>
  <c r="L9" i="4"/>
  <c r="L10" i="4"/>
  <c r="L2" i="4"/>
  <c r="K3" i="3"/>
  <c r="K4" i="3"/>
  <c r="K5" i="3"/>
  <c r="K6" i="3"/>
  <c r="K7" i="3"/>
  <c r="K8" i="3"/>
  <c r="K9" i="3"/>
  <c r="K10" i="3"/>
  <c r="K2" i="3"/>
  <c r="K3" i="6"/>
  <c r="K4" i="6"/>
  <c r="K5" i="6"/>
  <c r="K6" i="6"/>
  <c r="K7" i="6"/>
  <c r="K8" i="6"/>
  <c r="K9" i="6"/>
  <c r="K10" i="6"/>
  <c r="K2" i="6"/>
  <c r="K3" i="1"/>
  <c r="K4" i="1"/>
  <c r="K5" i="1"/>
  <c r="K6" i="1"/>
  <c r="K7" i="1"/>
  <c r="K8" i="1"/>
  <c r="K9" i="1"/>
  <c r="K10" i="1"/>
  <c r="K2" i="1"/>
  <c r="N2" i="3" a="1"/>
  <c r="N2" i="3" s="1"/>
  <c r="K2" i="2" a="1"/>
  <c r="K2" i="2" s="1"/>
  <c r="L2" i="8" a="1"/>
  <c r="L2" i="8" s="1"/>
  <c r="K2" i="8" a="1"/>
  <c r="K2" i="8" s="1"/>
  <c r="L4" i="9"/>
  <c r="L2" i="9"/>
  <c r="H11" i="1"/>
  <c r="H12" i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<sst xmlns="http://schemas.openxmlformats.org/spreadsheetml/2006/main" count="596" uniqueCount="101">
  <si>
    <t>FirstName</t>
  </si>
  <si>
    <t>LastName</t>
  </si>
  <si>
    <t>Jim</t>
  </si>
  <si>
    <t>Halpert</t>
  </si>
  <si>
    <t>Pam</t>
  </si>
  <si>
    <t>Beasley</t>
  </si>
  <si>
    <t>Dwight</t>
  </si>
  <si>
    <t>Schrute</t>
  </si>
  <si>
    <t>Michael</t>
  </si>
  <si>
    <t>Scott</t>
  </si>
  <si>
    <t>Kevin</t>
  </si>
  <si>
    <t>Malone</t>
  </si>
  <si>
    <t>Martin</t>
  </si>
  <si>
    <t>Angela</t>
  </si>
  <si>
    <t>Toby</t>
  </si>
  <si>
    <t>Flenderson</t>
  </si>
  <si>
    <t>Stanley</t>
  </si>
  <si>
    <t>Hudson</t>
  </si>
  <si>
    <t>CONCATENATE(B2," ",C2)</t>
  </si>
  <si>
    <t>LEN(B2)</t>
  </si>
  <si>
    <t>EmployeeID</t>
  </si>
  <si>
    <t>JobTitle</t>
  </si>
  <si>
    <t>Salary</t>
  </si>
  <si>
    <t>Age</t>
  </si>
  <si>
    <t>Gender</t>
  </si>
  <si>
    <t>Salesman</t>
  </si>
  <si>
    <t>Male</t>
  </si>
  <si>
    <t>Receptionist</t>
  </si>
  <si>
    <t>Female</t>
  </si>
  <si>
    <t>Accountant</t>
  </si>
  <si>
    <t>HR</t>
  </si>
  <si>
    <t>Regional Manager</t>
  </si>
  <si>
    <t>Supplier Relations</t>
  </si>
  <si>
    <t>Meredith</t>
  </si>
  <si>
    <t>Palmer</t>
  </si>
  <si>
    <t>Can be used to see difference between 100s and thousands. Can find bad Social Security numbers if they're 10 digits instead of 9</t>
  </si>
  <si>
    <t>StartDate</t>
  </si>
  <si>
    <t>EndDate</t>
  </si>
  <si>
    <t>Email</t>
  </si>
  <si>
    <t>Jim.Halpert@DunderMifflin.com</t>
  </si>
  <si>
    <t>Pam.Beasley@DunderMifflin.com</t>
  </si>
  <si>
    <t>Dwight.Schrute@AOL.com</t>
  </si>
  <si>
    <t>Angela.Martin@DunderMifflin.com</t>
  </si>
  <si>
    <t>Toby.Flenderson@DunderMifflinCorporate.com</t>
  </si>
  <si>
    <t>Michael.Scott@DunderMifflin.com</t>
  </si>
  <si>
    <t>Meredith.Palmer@Yahoo.com</t>
  </si>
  <si>
    <t>Stanley.Hudson@gmail.com</t>
  </si>
  <si>
    <t>Kevin.Malone@DunderMifflin.com</t>
  </si>
  <si>
    <t>11/2/2001</t>
  </si>
  <si>
    <t>10/3/1999</t>
  </si>
  <si>
    <t>7/4/2000</t>
  </si>
  <si>
    <t>1/5/2000</t>
  </si>
  <si>
    <t>5/6/2001</t>
  </si>
  <si>
    <t>11/8/2003</t>
  </si>
  <si>
    <t>6/9/2002</t>
  </si>
  <si>
    <t>8/10/2003</t>
  </si>
  <si>
    <t>9/6/2015</t>
  </si>
  <si>
    <t>10/10/2015</t>
  </si>
  <si>
    <t>9/8/2017</t>
  </si>
  <si>
    <t>12/3/2015</t>
  </si>
  <si>
    <t>8/30/2017</t>
  </si>
  <si>
    <t>9/11/2013</t>
  </si>
  <si>
    <t>4/22/2015</t>
  </si>
  <si>
    <t xml:space="preserve">Malone </t>
  </si>
  <si>
    <t xml:space="preserve">  Hudson</t>
  </si>
  <si>
    <t xml:space="preserve">   Scott</t>
  </si>
  <si>
    <t xml:space="preserve">Flenderson    </t>
  </si>
  <si>
    <t xml:space="preserve"> Schrute</t>
  </si>
  <si>
    <t>TRIM(C2)</t>
  </si>
  <si>
    <t>TEXT(H2,"dd/mm/yyyy")</t>
  </si>
  <si>
    <t>with 1 instance</t>
  </si>
  <si>
    <t>with 2 instances</t>
  </si>
  <si>
    <t>with NO instances</t>
  </si>
  <si>
    <t>SUM</t>
  </si>
  <si>
    <t>SUMIF</t>
  </si>
  <si>
    <t>SUMIFS</t>
  </si>
  <si>
    <t>COUNT</t>
  </si>
  <si>
    <t>COUNTIF</t>
  </si>
  <si>
    <t>COUNTIFS</t>
  </si>
  <si>
    <t>Max</t>
  </si>
  <si>
    <t>Min</t>
  </si>
  <si>
    <t>IF</t>
  </si>
  <si>
    <t>IFS</t>
  </si>
  <si>
    <t>DAYS</t>
  </si>
  <si>
    <t>NETWORKDAYS</t>
  </si>
  <si>
    <t>Left</t>
  </si>
  <si>
    <t>Right</t>
  </si>
  <si>
    <t>02/11/2001</t>
  </si>
  <si>
    <t>03/10/1999</t>
  </si>
  <si>
    <t>04/07/2000</t>
  </si>
  <si>
    <t>05/01/2000</t>
  </si>
  <si>
    <t>06/05/2001</t>
  </si>
  <si>
    <t>07/12/1995</t>
  </si>
  <si>
    <t>08/11/2003</t>
  </si>
  <si>
    <t>09/06/2002</t>
  </si>
  <si>
    <t>10/08/2003</t>
  </si>
  <si>
    <t>copy values to general text</t>
  </si>
  <si>
    <t>text format</t>
  </si>
  <si>
    <t>total hours</t>
  </si>
  <si>
    <t>h/day</t>
  </si>
  <si>
    <t>It just removes the unnecessary gaps on both sides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</si>
</sst>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3" formatCode="_(* #,##0.00_);_(* \(#,##0.00\);_(* &quot;-&quot;??_);_(@_)"/>
  </numFmts>
  <fonts count="3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43" fontId="2" fillId="0" borderId="0" applyFont="0" applyFill="0" applyBorder="0" applyAlignment="0" applyProtection="0"/>
  </cellStyleXfs>
  <cellXfs count="7">
    <xf numFmtId="0" fontId="0" fillId="0" borderId="0" xfId="0"/>
    <xf numFmtId="14" fontId="0" fillId="0" borderId="0" xfId="0" applyNumberFormat="1"/>
    <xf numFmtId="0" fontId="0" fillId="0" borderId="0" xfId="0" applyNumberFormat="1"/>
    <xf numFmtId="49" fontId="0" fillId="0" borderId="0" xfId="0" applyNumberFormat="1"/>
    <xf numFmtId="43" fontId="0" fillId="0" borderId="0" xfId="1" applyFont="1"/>
    <xf numFmtId="0" fontId="0" fillId="2" borderId="0" xfId="0" applyFill="1"/>
    <xf numFmtId="0" fontId="0" fillId="2" borderId="1" xfId="0" applyFill="1" applyBorder="1"/>
  </cellXfs>
  <cellStyles count="2">
    <cellStyle name="Comma" xfId="1" builtinId="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theme" Target="theme/theme1.xml"/><Relationship Id="rId2" Type="http://schemas.openxmlformats.org/officeDocument/2006/relationships/worksheet" Target="worksheets/sheet2.xml"/><Relationship Id="rId16" Type="http://schemas.openxmlformats.org/officeDocument/2006/relationships/calcChain" Target="calcChain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heetMetadata" Target="metadata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80D7546-D251-4908-B99A-2A3B4BFE22EA}">
  <sheetPr>
    <tabColor theme="9"/>
  </sheetPr>
  <dimension ref="A1:L10"/>
  <sheetViews>
    <sheetView tabSelected="1" workbookViewId="0">
      <selection activeCell="K2" sqref="K2"/>
    </sheetView>
  </sheetViews>
  <sheetFormatPr defaultColWidth="13.7109375" defaultRowHeight="15" x14ac:dyDescent="0.25"/>
  <cols>
    <col min="1" max="1" width="10.7109375" bestFit="1" customWidth="1"/>
    <col min="4" max="4" width="7.7109375" customWidth="1"/>
  </cols>
  <sheetData>
    <row r="1" spans="1:12" x14ac:dyDescent="0.25">
      <c r="A1" t="s">
        <v>20</v>
      </c>
      <c r="B1" t="s">
        <v>0</v>
      </c>
      <c r="C1" t="s">
        <v>1</v>
      </c>
      <c r="D1" t="s">
        <v>23</v>
      </c>
      <c r="E1" t="s">
        <v>24</v>
      </c>
      <c r="F1" t="s">
        <v>21</v>
      </c>
      <c r="G1" t="s">
        <v>22</v>
      </c>
      <c r="H1" t="s">
        <v>36</v>
      </c>
      <c r="I1" t="s">
        <v>37</v>
      </c>
      <c r="K1" s="6" t="s">
        <v>79</v>
      </c>
      <c r="L1" s="6" t="s">
        <v>80</v>
      </c>
    </row>
    <row r="2" spans="1:12" x14ac:dyDescent="0.25">
      <c r="A2">
        <v>1001</v>
      </c>
      <c r="B2" t="s">
        <v>2</v>
      </c>
      <c r="C2" t="s">
        <v>3</v>
      </c>
      <c r="D2">
        <v>30</v>
      </c>
      <c r="E2" t="s">
        <v>26</v>
      </c>
      <c r="F2" t="s">
        <v>25</v>
      </c>
      <c r="G2">
        <v>45000</v>
      </c>
      <c r="H2" s="1">
        <v>37197</v>
      </c>
      <c r="I2" s="1">
        <v>42253</v>
      </c>
      <c r="J2" s="1"/>
      <c r="K2" s="1">
        <f>MAX(H2:H10)</f>
        <v>37933</v>
      </c>
      <c r="L2" s="1">
        <f>MIN(H2:H10)</f>
        <v>35040</v>
      </c>
    </row>
    <row r="3" spans="1:12" x14ac:dyDescent="0.25">
      <c r="A3">
        <v>1002</v>
      </c>
      <c r="B3" t="s">
        <v>4</v>
      </c>
      <c r="C3" t="s">
        <v>5</v>
      </c>
      <c r="D3">
        <v>30</v>
      </c>
      <c r="E3" t="s">
        <v>28</v>
      </c>
      <c r="F3" t="s">
        <v>27</v>
      </c>
      <c r="G3">
        <v>36000</v>
      </c>
      <c r="H3" s="1">
        <v>36436</v>
      </c>
      <c r="I3" s="1">
        <v>42287</v>
      </c>
      <c r="J3" s="1"/>
      <c r="K3" s="2"/>
      <c r="L3" s="2"/>
    </row>
    <row r="4" spans="1:12" x14ac:dyDescent="0.25">
      <c r="A4">
        <v>1003</v>
      </c>
      <c r="B4" t="s">
        <v>6</v>
      </c>
      <c r="C4" t="s">
        <v>7</v>
      </c>
      <c r="D4">
        <v>29</v>
      </c>
      <c r="E4" t="s">
        <v>26</v>
      </c>
      <c r="F4" t="s">
        <v>25</v>
      </c>
      <c r="G4">
        <v>63000</v>
      </c>
      <c r="H4" s="1">
        <v>36711</v>
      </c>
      <c r="I4" s="1">
        <v>42986</v>
      </c>
      <c r="J4" s="1"/>
      <c r="K4" s="4">
        <f>MAX(G2:G10)</f>
        <v>65000</v>
      </c>
      <c r="L4" s="4">
        <f>MIN(G2:G10)</f>
        <v>36000</v>
      </c>
    </row>
    <row r="5" spans="1:12" x14ac:dyDescent="0.25">
      <c r="A5">
        <v>1004</v>
      </c>
      <c r="B5" t="s">
        <v>13</v>
      </c>
      <c r="C5" t="s">
        <v>12</v>
      </c>
      <c r="D5">
        <v>31</v>
      </c>
      <c r="E5" t="s">
        <v>28</v>
      </c>
      <c r="F5" t="s">
        <v>29</v>
      </c>
      <c r="G5">
        <v>47000</v>
      </c>
      <c r="H5" s="1">
        <v>36530</v>
      </c>
      <c r="I5" s="1">
        <v>42341</v>
      </c>
      <c r="J5" s="1"/>
    </row>
    <row r="6" spans="1:12" x14ac:dyDescent="0.25">
      <c r="A6">
        <v>1005</v>
      </c>
      <c r="B6" t="s">
        <v>14</v>
      </c>
      <c r="C6" t="s">
        <v>15</v>
      </c>
      <c r="D6">
        <v>32</v>
      </c>
      <c r="E6" t="s">
        <v>26</v>
      </c>
      <c r="F6" t="s">
        <v>30</v>
      </c>
      <c r="G6">
        <v>50000</v>
      </c>
      <c r="H6" s="1">
        <v>37017</v>
      </c>
      <c r="I6" s="1">
        <v>42977</v>
      </c>
      <c r="J6" s="1"/>
    </row>
    <row r="7" spans="1:12" x14ac:dyDescent="0.25">
      <c r="A7">
        <v>1006</v>
      </c>
      <c r="B7" t="s">
        <v>8</v>
      </c>
      <c r="C7" t="s">
        <v>9</v>
      </c>
      <c r="D7">
        <v>35</v>
      </c>
      <c r="E7" t="s">
        <v>26</v>
      </c>
      <c r="F7" t="s">
        <v>31</v>
      </c>
      <c r="G7">
        <v>65000</v>
      </c>
      <c r="H7" s="1">
        <v>35040</v>
      </c>
      <c r="I7" s="1">
        <v>41528</v>
      </c>
      <c r="J7" s="1"/>
    </row>
    <row r="8" spans="1:12" x14ac:dyDescent="0.25">
      <c r="A8">
        <v>1007</v>
      </c>
      <c r="B8" t="s">
        <v>33</v>
      </c>
      <c r="C8" t="s">
        <v>34</v>
      </c>
      <c r="D8">
        <v>32</v>
      </c>
      <c r="E8" t="s">
        <v>28</v>
      </c>
      <c r="F8" t="s">
        <v>32</v>
      </c>
      <c r="G8">
        <v>41000</v>
      </c>
      <c r="H8" s="1">
        <v>37933</v>
      </c>
      <c r="I8" s="1">
        <v>41551</v>
      </c>
      <c r="J8" s="1"/>
    </row>
    <row r="9" spans="1:12" x14ac:dyDescent="0.25">
      <c r="A9">
        <v>1008</v>
      </c>
      <c r="B9" t="s">
        <v>16</v>
      </c>
      <c r="C9" t="s">
        <v>17</v>
      </c>
      <c r="D9">
        <v>38</v>
      </c>
      <c r="E9" t="s">
        <v>26</v>
      </c>
      <c r="F9" t="s">
        <v>25</v>
      </c>
      <c r="G9">
        <v>48000</v>
      </c>
      <c r="H9" s="1">
        <v>37416</v>
      </c>
      <c r="I9" s="1">
        <v>42116</v>
      </c>
      <c r="J9" s="1"/>
    </row>
    <row r="10" spans="1:12" x14ac:dyDescent="0.25">
      <c r="A10">
        <v>1009</v>
      </c>
      <c r="B10" t="s">
        <v>10</v>
      </c>
      <c r="C10" t="s">
        <v>11</v>
      </c>
      <c r="D10">
        <v>31</v>
      </c>
      <c r="E10" t="s">
        <v>26</v>
      </c>
      <c r="F10" t="s">
        <v>29</v>
      </c>
      <c r="G10">
        <v>42000</v>
      </c>
      <c r="H10" s="1">
        <v>37843</v>
      </c>
      <c r="I10" s="1">
        <v>40800</v>
      </c>
      <c r="J10" s="1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97F3BB1-397D-4AFC-8E96-ABE0D0515A1B}">
  <sheetPr>
    <tabColor theme="9"/>
  </sheetPr>
  <dimension ref="A1:L10"/>
  <sheetViews>
    <sheetView workbookViewId="0">
      <selection activeCell="L2" sqref="L2"/>
    </sheetView>
  </sheetViews>
  <sheetFormatPr defaultColWidth="13.7109375" defaultRowHeight="15" x14ac:dyDescent="0.25"/>
  <cols>
    <col min="1" max="1" width="10.7109375" bestFit="1" customWidth="1"/>
    <col min="4" max="4" width="7.7109375" customWidth="1"/>
    <col min="12" max="12" width="18.85546875" customWidth="1"/>
  </cols>
  <sheetData>
    <row r="1" spans="1:12" x14ac:dyDescent="0.25">
      <c r="A1" t="s">
        <v>20</v>
      </c>
      <c r="B1" t="s">
        <v>0</v>
      </c>
      <c r="C1" t="s">
        <v>1</v>
      </c>
      <c r="D1" t="s">
        <v>23</v>
      </c>
      <c r="E1" t="s">
        <v>24</v>
      </c>
      <c r="F1" t="s">
        <v>21</v>
      </c>
      <c r="G1" t="s">
        <v>22</v>
      </c>
      <c r="H1" t="s">
        <v>36</v>
      </c>
      <c r="I1" t="s">
        <v>37</v>
      </c>
      <c r="K1" s="5" t="s">
        <v>81</v>
      </c>
      <c r="L1" s="5" t="s">
        <v>82</v>
      </c>
    </row>
    <row r="2" spans="1:12" x14ac:dyDescent="0.25">
      <c r="A2">
        <v>1001</v>
      </c>
      <c r="B2" t="s">
        <v>2</v>
      </c>
      <c r="C2" t="s">
        <v>3</v>
      </c>
      <c r="D2">
        <v>30</v>
      </c>
      <c r="E2" t="s">
        <v>26</v>
      </c>
      <c r="F2" t="s">
        <v>25</v>
      </c>
      <c r="G2">
        <v>45000</v>
      </c>
      <c r="H2" s="1">
        <v>37197</v>
      </c>
      <c r="I2" s="1">
        <v>42253</v>
      </c>
      <c r="J2" s="1"/>
      <c r="K2" t="str" cm="1">
        <f t="array" ref="K2:K10">IF(D2:D10 &gt; 30, "Old", "Young")</f>
        <v>Young</v>
      </c>
      <c r="L2" t="str" cm="1">
        <f t="array" ref="L2:L10">_xlfn.IFS(F2:F10 = "Salesman", "Sales", F2:F10 = "HR", "Fire Immediately", F2:F10 = "Regional Manager", "Give Bonus")</f>
        <v>Sales</v>
      </c>
    </row>
    <row r="3" spans="1:12" x14ac:dyDescent="0.25">
      <c r="A3">
        <v>1002</v>
      </c>
      <c r="B3" t="s">
        <v>4</v>
      </c>
      <c r="C3" t="s">
        <v>5</v>
      </c>
      <c r="D3">
        <v>30</v>
      </c>
      <c r="E3" t="s">
        <v>28</v>
      </c>
      <c r="F3" t="s">
        <v>27</v>
      </c>
      <c r="G3">
        <v>36000</v>
      </c>
      <c r="H3" s="1">
        <v>36436</v>
      </c>
      <c r="I3" s="1">
        <v>42287</v>
      </c>
      <c r="J3" s="1"/>
      <c r="K3" t="str">
        <v>Young</v>
      </c>
      <c r="L3" t="e">
        <v>#N/A</v>
      </c>
    </row>
    <row r="4" spans="1:12" x14ac:dyDescent="0.25">
      <c r="A4">
        <v>1003</v>
      </c>
      <c r="B4" t="s">
        <v>6</v>
      </c>
      <c r="C4" t="s">
        <v>7</v>
      </c>
      <c r="D4">
        <v>29</v>
      </c>
      <c r="E4" t="s">
        <v>26</v>
      </c>
      <c r="F4" t="s">
        <v>25</v>
      </c>
      <c r="G4">
        <v>63000</v>
      </c>
      <c r="H4" s="1">
        <v>36711</v>
      </c>
      <c r="I4" s="1">
        <v>42986</v>
      </c>
      <c r="J4" s="1"/>
      <c r="K4" t="str">
        <v>Young</v>
      </c>
      <c r="L4" t="str">
        <v>Sales</v>
      </c>
    </row>
    <row r="5" spans="1:12" x14ac:dyDescent="0.25">
      <c r="A5">
        <v>1004</v>
      </c>
      <c r="B5" t="s">
        <v>13</v>
      </c>
      <c r="C5" t="s">
        <v>12</v>
      </c>
      <c r="D5">
        <v>31</v>
      </c>
      <c r="E5" t="s">
        <v>28</v>
      </c>
      <c r="F5" t="s">
        <v>29</v>
      </c>
      <c r="G5">
        <v>47000</v>
      </c>
      <c r="H5" s="1">
        <v>36530</v>
      </c>
      <c r="I5" s="1">
        <v>42341</v>
      </c>
      <c r="J5" s="1"/>
      <c r="K5" t="str">
        <v>Old</v>
      </c>
      <c r="L5" t="e">
        <v>#N/A</v>
      </c>
    </row>
    <row r="6" spans="1:12" x14ac:dyDescent="0.25">
      <c r="A6">
        <v>1005</v>
      </c>
      <c r="B6" t="s">
        <v>14</v>
      </c>
      <c r="C6" t="s">
        <v>15</v>
      </c>
      <c r="D6">
        <v>32</v>
      </c>
      <c r="E6" t="s">
        <v>26</v>
      </c>
      <c r="F6" t="s">
        <v>30</v>
      </c>
      <c r="G6">
        <v>50000</v>
      </c>
      <c r="H6" s="1">
        <v>37017</v>
      </c>
      <c r="I6" s="1">
        <v>42977</v>
      </c>
      <c r="J6" s="1"/>
      <c r="K6" t="str">
        <v>Old</v>
      </c>
      <c r="L6" t="str">
        <v>Fire Immediately</v>
      </c>
    </row>
    <row r="7" spans="1:12" x14ac:dyDescent="0.25">
      <c r="A7">
        <v>1006</v>
      </c>
      <c r="B7" t="s">
        <v>8</v>
      </c>
      <c r="C7" t="s">
        <v>9</v>
      </c>
      <c r="D7">
        <v>35</v>
      </c>
      <c r="E7" t="s">
        <v>26</v>
      </c>
      <c r="F7" t="s">
        <v>31</v>
      </c>
      <c r="G7">
        <v>65000</v>
      </c>
      <c r="H7" s="1">
        <v>35040</v>
      </c>
      <c r="I7" s="1">
        <v>41528</v>
      </c>
      <c r="J7" s="1"/>
      <c r="K7" t="str">
        <v>Old</v>
      </c>
      <c r="L7" t="str">
        <v>Give Bonus</v>
      </c>
    </row>
    <row r="8" spans="1:12" x14ac:dyDescent="0.25">
      <c r="A8">
        <v>1007</v>
      </c>
      <c r="B8" t="s">
        <v>33</v>
      </c>
      <c r="C8" t="s">
        <v>34</v>
      </c>
      <c r="D8">
        <v>32</v>
      </c>
      <c r="E8" t="s">
        <v>28</v>
      </c>
      <c r="F8" t="s">
        <v>32</v>
      </c>
      <c r="G8">
        <v>41000</v>
      </c>
      <c r="H8" s="1">
        <v>37933</v>
      </c>
      <c r="I8" s="1">
        <v>41551</v>
      </c>
      <c r="J8" s="1"/>
      <c r="K8" t="str">
        <v>Old</v>
      </c>
      <c r="L8" t="e">
        <v>#N/A</v>
      </c>
    </row>
    <row r="9" spans="1:12" x14ac:dyDescent="0.25">
      <c r="A9">
        <v>1008</v>
      </c>
      <c r="B9" t="s">
        <v>16</v>
      </c>
      <c r="C9" t="s">
        <v>17</v>
      </c>
      <c r="D9">
        <v>38</v>
      </c>
      <c r="E9" t="s">
        <v>26</v>
      </c>
      <c r="F9" t="s">
        <v>25</v>
      </c>
      <c r="G9">
        <v>48000</v>
      </c>
      <c r="H9" s="1">
        <v>37416</v>
      </c>
      <c r="I9" s="1">
        <v>42116</v>
      </c>
      <c r="J9" s="1"/>
      <c r="K9" t="str">
        <v>Old</v>
      </c>
      <c r="L9" t="str">
        <v>Sales</v>
      </c>
    </row>
    <row r="10" spans="1:12" x14ac:dyDescent="0.25">
      <c r="A10">
        <v>1009</v>
      </c>
      <c r="B10" t="s">
        <v>10</v>
      </c>
      <c r="C10" t="s">
        <v>11</v>
      </c>
      <c r="D10">
        <v>31</v>
      </c>
      <c r="E10" t="s">
        <v>26</v>
      </c>
      <c r="F10" t="s">
        <v>29</v>
      </c>
      <c r="G10">
        <v>42000</v>
      </c>
      <c r="H10" s="1">
        <v>37843</v>
      </c>
      <c r="I10" s="1">
        <v>40800</v>
      </c>
      <c r="J10" s="1"/>
      <c r="K10" t="str">
        <v>Old</v>
      </c>
      <c r="L10" t="e">
        <v>#N/A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77B4A2A-B2F2-4EC9-9616-29355E7995DC}">
  <sheetPr>
    <tabColor theme="9"/>
  </sheetPr>
  <dimension ref="A1:K14"/>
  <sheetViews>
    <sheetView workbookViewId="0">
      <selection activeCell="K5" sqref="K5"/>
    </sheetView>
  </sheetViews>
  <sheetFormatPr defaultColWidth="10.85546875" defaultRowHeight="15" x14ac:dyDescent="0.25"/>
  <cols>
    <col min="1" max="1" width="10.7109375" bestFit="1" customWidth="1"/>
  </cols>
  <sheetData>
    <row r="1" spans="1:11" x14ac:dyDescent="0.25">
      <c r="A1" t="s">
        <v>20</v>
      </c>
      <c r="B1" t="s">
        <v>0</v>
      </c>
      <c r="C1" t="s">
        <v>1</v>
      </c>
      <c r="D1" t="s">
        <v>23</v>
      </c>
      <c r="E1" t="s">
        <v>24</v>
      </c>
      <c r="F1" t="s">
        <v>21</v>
      </c>
      <c r="G1" t="s">
        <v>22</v>
      </c>
      <c r="H1" t="s">
        <v>36</v>
      </c>
      <c r="I1" t="s">
        <v>37</v>
      </c>
      <c r="K1" s="6" t="s">
        <v>19</v>
      </c>
    </row>
    <row r="2" spans="1:11" x14ac:dyDescent="0.25">
      <c r="A2">
        <v>1001</v>
      </c>
      <c r="B2" t="s">
        <v>2</v>
      </c>
      <c r="C2" t="s">
        <v>3</v>
      </c>
      <c r="D2">
        <v>30</v>
      </c>
      <c r="E2" t="s">
        <v>26</v>
      </c>
      <c r="F2" t="s">
        <v>25</v>
      </c>
      <c r="G2">
        <v>45000</v>
      </c>
      <c r="H2" s="1">
        <v>37197</v>
      </c>
      <c r="I2" s="1">
        <v>42253</v>
      </c>
      <c r="J2" s="1"/>
      <c r="K2" cm="1">
        <f t="array" ref="K2:K10">LEN(B2:B10)</f>
        <v>3</v>
      </c>
    </row>
    <row r="3" spans="1:11" x14ac:dyDescent="0.25">
      <c r="A3">
        <v>1002</v>
      </c>
      <c r="B3" t="s">
        <v>4</v>
      </c>
      <c r="C3" t="s">
        <v>5</v>
      </c>
      <c r="D3">
        <v>30</v>
      </c>
      <c r="E3" t="s">
        <v>28</v>
      </c>
      <c r="F3" t="s">
        <v>27</v>
      </c>
      <c r="G3">
        <v>36000</v>
      </c>
      <c r="H3" s="1">
        <v>36436</v>
      </c>
      <c r="I3" s="1">
        <v>42287</v>
      </c>
      <c r="J3" s="1"/>
      <c r="K3">
        <v>3</v>
      </c>
    </row>
    <row r="4" spans="1:11" x14ac:dyDescent="0.25">
      <c r="A4">
        <v>1003</v>
      </c>
      <c r="B4" t="s">
        <v>6</v>
      </c>
      <c r="C4" t="s">
        <v>7</v>
      </c>
      <c r="D4">
        <v>29</v>
      </c>
      <c r="E4" t="s">
        <v>26</v>
      </c>
      <c r="F4" t="s">
        <v>25</v>
      </c>
      <c r="G4">
        <v>63000</v>
      </c>
      <c r="H4" s="1">
        <v>36711</v>
      </c>
      <c r="I4" s="1">
        <v>42986</v>
      </c>
      <c r="J4" s="1"/>
      <c r="K4">
        <v>6</v>
      </c>
    </row>
    <row r="5" spans="1:11" x14ac:dyDescent="0.25">
      <c r="A5">
        <v>1004</v>
      </c>
      <c r="B5" t="s">
        <v>13</v>
      </c>
      <c r="C5" t="s">
        <v>12</v>
      </c>
      <c r="D5">
        <v>31</v>
      </c>
      <c r="E5" t="s">
        <v>28</v>
      </c>
      <c r="F5" t="s">
        <v>29</v>
      </c>
      <c r="G5">
        <v>47000</v>
      </c>
      <c r="H5" s="1">
        <v>36530</v>
      </c>
      <c r="I5" s="1">
        <v>42341</v>
      </c>
      <c r="J5" s="1"/>
      <c r="K5">
        <v>6</v>
      </c>
    </row>
    <row r="6" spans="1:11" x14ac:dyDescent="0.25">
      <c r="A6">
        <v>1005</v>
      </c>
      <c r="B6" t="s">
        <v>14</v>
      </c>
      <c r="C6" t="s">
        <v>15</v>
      </c>
      <c r="D6">
        <v>32</v>
      </c>
      <c r="E6" t="s">
        <v>26</v>
      </c>
      <c r="F6" t="s">
        <v>30</v>
      </c>
      <c r="G6">
        <v>50000</v>
      </c>
      <c r="H6" s="1">
        <v>37017</v>
      </c>
      <c r="I6" s="1">
        <v>42977</v>
      </c>
      <c r="J6" s="1"/>
      <c r="K6">
        <v>4</v>
      </c>
    </row>
    <row r="7" spans="1:11" x14ac:dyDescent="0.25">
      <c r="A7">
        <v>1006</v>
      </c>
      <c r="B7" t="s">
        <v>8</v>
      </c>
      <c r="C7" t="s">
        <v>9</v>
      </c>
      <c r="D7">
        <v>35</v>
      </c>
      <c r="E7" t="s">
        <v>26</v>
      </c>
      <c r="F7" t="s">
        <v>31</v>
      </c>
      <c r="G7">
        <v>65000</v>
      </c>
      <c r="H7" s="1">
        <v>35040</v>
      </c>
      <c r="I7" s="1">
        <v>41528</v>
      </c>
      <c r="J7" s="1"/>
      <c r="K7">
        <v>7</v>
      </c>
    </row>
    <row r="8" spans="1:11" x14ac:dyDescent="0.25">
      <c r="A8">
        <v>1007</v>
      </c>
      <c r="B8" t="s">
        <v>33</v>
      </c>
      <c r="C8" t="s">
        <v>34</v>
      </c>
      <c r="D8">
        <v>32</v>
      </c>
      <c r="E8" t="s">
        <v>28</v>
      </c>
      <c r="F8" t="s">
        <v>32</v>
      </c>
      <c r="G8">
        <v>41000</v>
      </c>
      <c r="H8" s="1">
        <v>37933</v>
      </c>
      <c r="I8" s="1">
        <v>41551</v>
      </c>
      <c r="J8" s="1"/>
      <c r="K8">
        <v>8</v>
      </c>
    </row>
    <row r="9" spans="1:11" x14ac:dyDescent="0.25">
      <c r="A9">
        <v>1008</v>
      </c>
      <c r="B9" t="s">
        <v>16</v>
      </c>
      <c r="C9" t="s">
        <v>17</v>
      </c>
      <c r="D9">
        <v>38</v>
      </c>
      <c r="E9" t="s">
        <v>26</v>
      </c>
      <c r="F9" t="s">
        <v>25</v>
      </c>
      <c r="G9">
        <v>48000</v>
      </c>
      <c r="H9" s="1">
        <v>37416</v>
      </c>
      <c r="I9" s="1">
        <v>42116</v>
      </c>
      <c r="J9" s="1"/>
      <c r="K9">
        <v>7</v>
      </c>
    </row>
    <row r="10" spans="1:11" x14ac:dyDescent="0.25">
      <c r="A10">
        <v>1009</v>
      </c>
      <c r="B10" t="s">
        <v>10</v>
      </c>
      <c r="C10" t="s">
        <v>11</v>
      </c>
      <c r="D10">
        <v>31</v>
      </c>
      <c r="E10" t="s">
        <v>26</v>
      </c>
      <c r="F10" t="s">
        <v>29</v>
      </c>
      <c r="G10">
        <v>42000</v>
      </c>
      <c r="H10" s="1">
        <v>37843</v>
      </c>
      <c r="I10" s="1">
        <v>40800</v>
      </c>
      <c r="J10" s="1"/>
      <c r="K10">
        <v>5</v>
      </c>
    </row>
    <row r="14" spans="1:11" x14ac:dyDescent="0.25">
      <c r="B14" t="s">
        <v>35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DC954FE-DA24-43B2-AD9D-17E8CC017065}">
  <sheetPr>
    <tabColor theme="9"/>
  </sheetPr>
  <dimension ref="A1:N10"/>
  <sheetViews>
    <sheetView workbookViewId="0">
      <selection activeCell="N5" sqref="N5"/>
    </sheetView>
  </sheetViews>
  <sheetFormatPr defaultColWidth="14.5703125" defaultRowHeight="15" x14ac:dyDescent="0.25"/>
  <cols>
    <col min="1" max="1" width="11.7109375" bestFit="1" customWidth="1"/>
    <col min="2" max="2" width="10.140625" bestFit="1" customWidth="1"/>
    <col min="3" max="3" width="11" bestFit="1" customWidth="1"/>
    <col min="4" max="4" width="4.42578125" bestFit="1" customWidth="1"/>
    <col min="5" max="5" width="7.5703125" bestFit="1" customWidth="1"/>
    <col min="6" max="6" width="17.42578125" bestFit="1" customWidth="1"/>
    <col min="7" max="7" width="6.28515625" bestFit="1" customWidth="1"/>
    <col min="8" max="8" width="9.7109375" bestFit="1" customWidth="1"/>
    <col min="9" max="9" width="10.7109375" bestFit="1" customWidth="1"/>
    <col min="10" max="10" width="44.5703125" bestFit="1" customWidth="1"/>
    <col min="11" max="11" width="5.85546875" customWidth="1"/>
    <col min="12" max="14" width="15.42578125" customWidth="1"/>
  </cols>
  <sheetData>
    <row r="1" spans="1:14" x14ac:dyDescent="0.25">
      <c r="A1" t="s">
        <v>20</v>
      </c>
      <c r="B1" t="s">
        <v>0</v>
      </c>
      <c r="C1" t="s">
        <v>1</v>
      </c>
      <c r="D1" t="s">
        <v>23</v>
      </c>
      <c r="E1" t="s">
        <v>24</v>
      </c>
      <c r="F1" t="s">
        <v>21</v>
      </c>
      <c r="G1" t="s">
        <v>22</v>
      </c>
      <c r="H1" t="s">
        <v>36</v>
      </c>
      <c r="I1" t="s">
        <v>37</v>
      </c>
      <c r="J1" t="s">
        <v>38</v>
      </c>
      <c r="L1" s="6" t="s">
        <v>85</v>
      </c>
      <c r="M1" s="6" t="s">
        <v>86</v>
      </c>
      <c r="N1" s="6" t="s">
        <v>86</v>
      </c>
    </row>
    <row r="2" spans="1:14" x14ac:dyDescent="0.25">
      <c r="A2">
        <v>1001</v>
      </c>
      <c r="B2" t="s">
        <v>2</v>
      </c>
      <c r="C2" t="s">
        <v>3</v>
      </c>
      <c r="D2">
        <v>30</v>
      </c>
      <c r="E2" t="s">
        <v>26</v>
      </c>
      <c r="F2" t="s">
        <v>25</v>
      </c>
      <c r="G2">
        <v>45000</v>
      </c>
      <c r="H2" s="3" t="s">
        <v>48</v>
      </c>
      <c r="I2" s="3" t="s">
        <v>56</v>
      </c>
      <c r="J2" s="1" t="s">
        <v>39</v>
      </c>
      <c r="K2" s="1"/>
      <c r="L2" t="str">
        <f>LEFT(B2,3)</f>
        <v>Jim</v>
      </c>
      <c r="M2" t="str">
        <f>RIGHT(A2,1)</f>
        <v>1</v>
      </c>
      <c r="N2" t="str">
        <f>RIGHT(H2,4)</f>
        <v>2001</v>
      </c>
    </row>
    <row r="3" spans="1:14" x14ac:dyDescent="0.25">
      <c r="A3">
        <v>1002</v>
      </c>
      <c r="B3" t="s">
        <v>4</v>
      </c>
      <c r="C3" t="s">
        <v>5</v>
      </c>
      <c r="D3">
        <v>30</v>
      </c>
      <c r="E3" t="s">
        <v>28</v>
      </c>
      <c r="F3" t="s">
        <v>27</v>
      </c>
      <c r="G3">
        <v>36000</v>
      </c>
      <c r="H3" s="3" t="s">
        <v>49</v>
      </c>
      <c r="I3" s="3" t="s">
        <v>57</v>
      </c>
      <c r="J3" s="1" t="s">
        <v>40</v>
      </c>
      <c r="K3" s="1"/>
      <c r="L3" t="str">
        <f t="shared" ref="L3:L10" si="0">LEFT(B3,3)</f>
        <v>Pam</v>
      </c>
      <c r="M3" t="str">
        <f t="shared" ref="M3:M10" si="1">RIGHT(A3,1)</f>
        <v>2</v>
      </c>
      <c r="N3" t="str">
        <f t="shared" ref="N3:N10" si="2">RIGHT(H3,4)</f>
        <v>1999</v>
      </c>
    </row>
    <row r="4" spans="1:14" x14ac:dyDescent="0.25">
      <c r="A4">
        <v>1003</v>
      </c>
      <c r="B4" t="s">
        <v>6</v>
      </c>
      <c r="C4" t="s">
        <v>7</v>
      </c>
      <c r="D4">
        <v>29</v>
      </c>
      <c r="E4" t="s">
        <v>26</v>
      </c>
      <c r="F4" t="s">
        <v>25</v>
      </c>
      <c r="G4">
        <v>63000</v>
      </c>
      <c r="H4" s="3" t="s">
        <v>50</v>
      </c>
      <c r="I4" s="3" t="s">
        <v>58</v>
      </c>
      <c r="J4" s="1" t="s">
        <v>41</v>
      </c>
      <c r="K4" s="1"/>
      <c r="L4" t="str">
        <f t="shared" si="0"/>
        <v>Dwi</v>
      </c>
      <c r="M4" t="str">
        <f t="shared" si="1"/>
        <v>3</v>
      </c>
      <c r="N4" t="str">
        <f t="shared" si="2"/>
        <v>2000</v>
      </c>
    </row>
    <row r="5" spans="1:14" x14ac:dyDescent="0.25">
      <c r="A5">
        <v>1004</v>
      </c>
      <c r="B5" t="s">
        <v>13</v>
      </c>
      <c r="C5" t="s">
        <v>12</v>
      </c>
      <c r="D5">
        <v>31</v>
      </c>
      <c r="E5" t="s">
        <v>28</v>
      </c>
      <c r="F5" t="s">
        <v>29</v>
      </c>
      <c r="G5">
        <v>47000</v>
      </c>
      <c r="H5" s="3" t="s">
        <v>51</v>
      </c>
      <c r="I5" s="3" t="s">
        <v>59</v>
      </c>
      <c r="J5" s="1" t="s">
        <v>42</v>
      </c>
      <c r="K5" s="1"/>
      <c r="L5" t="str">
        <f t="shared" si="0"/>
        <v>Ang</v>
      </c>
      <c r="M5" t="str">
        <f t="shared" si="1"/>
        <v>4</v>
      </c>
      <c r="N5" t="str">
        <f t="shared" si="2"/>
        <v>2000</v>
      </c>
    </row>
    <row r="6" spans="1:14" x14ac:dyDescent="0.25">
      <c r="A6">
        <v>1005</v>
      </c>
      <c r="B6" t="s">
        <v>14</v>
      </c>
      <c r="C6" t="s">
        <v>15</v>
      </c>
      <c r="D6">
        <v>32</v>
      </c>
      <c r="E6" t="s">
        <v>26</v>
      </c>
      <c r="F6" t="s">
        <v>30</v>
      </c>
      <c r="G6">
        <v>50000</v>
      </c>
      <c r="H6" s="3" t="s">
        <v>52</v>
      </c>
      <c r="I6" s="3" t="s">
        <v>60</v>
      </c>
      <c r="J6" s="1" t="s">
        <v>43</v>
      </c>
      <c r="K6" s="1"/>
      <c r="L6" t="str">
        <f t="shared" si="0"/>
        <v>Tob</v>
      </c>
      <c r="M6" t="str">
        <f t="shared" si="1"/>
        <v>5</v>
      </c>
      <c r="N6" t="str">
        <f t="shared" si="2"/>
        <v>2001</v>
      </c>
    </row>
    <row r="7" spans="1:14" x14ac:dyDescent="0.25">
      <c r="A7">
        <v>1006</v>
      </c>
      <c r="B7" t="s">
        <v>8</v>
      </c>
      <c r="C7" t="s">
        <v>9</v>
      </c>
      <c r="D7">
        <v>35</v>
      </c>
      <c r="E7" t="s">
        <v>26</v>
      </c>
      <c r="F7" t="s">
        <v>31</v>
      </c>
      <c r="G7">
        <v>65000</v>
      </c>
      <c r="H7" s="3" t="s">
        <v>52</v>
      </c>
      <c r="I7" s="3" t="s">
        <v>61</v>
      </c>
      <c r="J7" s="1" t="s">
        <v>44</v>
      </c>
      <c r="K7" s="1"/>
      <c r="L7" t="str">
        <f t="shared" si="0"/>
        <v>Mic</v>
      </c>
      <c r="M7" t="str">
        <f t="shared" si="1"/>
        <v>6</v>
      </c>
      <c r="N7" t="str">
        <f t="shared" si="2"/>
        <v>2001</v>
      </c>
    </row>
    <row r="8" spans="1:14" x14ac:dyDescent="0.25">
      <c r="A8">
        <v>1007</v>
      </c>
      <c r="B8" t="s">
        <v>33</v>
      </c>
      <c r="C8" t="s">
        <v>34</v>
      </c>
      <c r="D8">
        <v>32</v>
      </c>
      <c r="E8" t="s">
        <v>28</v>
      </c>
      <c r="F8" t="s">
        <v>32</v>
      </c>
      <c r="G8">
        <v>41000</v>
      </c>
      <c r="H8" s="3" t="s">
        <v>53</v>
      </c>
      <c r="I8" s="3" t="s">
        <v>61</v>
      </c>
      <c r="J8" s="1" t="s">
        <v>45</v>
      </c>
      <c r="K8" s="1"/>
      <c r="L8" t="str">
        <f t="shared" si="0"/>
        <v>Mer</v>
      </c>
      <c r="M8" t="str">
        <f t="shared" si="1"/>
        <v>7</v>
      </c>
      <c r="N8" t="str">
        <f t="shared" si="2"/>
        <v>2003</v>
      </c>
    </row>
    <row r="9" spans="1:14" x14ac:dyDescent="0.25">
      <c r="A9">
        <v>1008</v>
      </c>
      <c r="B9" t="s">
        <v>16</v>
      </c>
      <c r="C9" t="s">
        <v>17</v>
      </c>
      <c r="D9">
        <v>38</v>
      </c>
      <c r="E9" t="s">
        <v>26</v>
      </c>
      <c r="F9" t="s">
        <v>25</v>
      </c>
      <c r="G9">
        <v>48000</v>
      </c>
      <c r="H9" s="3" t="s">
        <v>54</v>
      </c>
      <c r="I9" s="3" t="s">
        <v>62</v>
      </c>
      <c r="J9" s="1" t="s">
        <v>46</v>
      </c>
      <c r="K9" s="1"/>
      <c r="L9" t="str">
        <f t="shared" si="0"/>
        <v>Sta</v>
      </c>
      <c r="M9" t="str">
        <f t="shared" si="1"/>
        <v>8</v>
      </c>
      <c r="N9" t="str">
        <f t="shared" si="2"/>
        <v>2002</v>
      </c>
    </row>
    <row r="10" spans="1:14" x14ac:dyDescent="0.25">
      <c r="A10">
        <v>1009</v>
      </c>
      <c r="B10" t="s">
        <v>10</v>
      </c>
      <c r="C10" t="s">
        <v>11</v>
      </c>
      <c r="D10">
        <v>31</v>
      </c>
      <c r="E10" t="s">
        <v>26</v>
      </c>
      <c r="F10" t="s">
        <v>29</v>
      </c>
      <c r="G10">
        <v>42000</v>
      </c>
      <c r="H10" s="3" t="s">
        <v>55</v>
      </c>
      <c r="I10" s="3" t="s">
        <v>62</v>
      </c>
      <c r="J10" s="1" t="s">
        <v>47</v>
      </c>
      <c r="K10" s="1"/>
      <c r="L10" t="str">
        <f t="shared" si="0"/>
        <v>Kev</v>
      </c>
      <c r="M10" t="str">
        <f t="shared" si="1"/>
        <v>9</v>
      </c>
      <c r="N10" t="str">
        <f t="shared" si="2"/>
        <v>2003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9C4862C-FF60-4E24-9054-4C595B8DA66E}">
  <sheetPr>
    <tabColor theme="9"/>
  </sheetPr>
  <dimension ref="A1:N13"/>
  <sheetViews>
    <sheetView workbookViewId="0">
      <selection activeCell="N4" sqref="N4"/>
    </sheetView>
  </sheetViews>
  <sheetFormatPr defaultColWidth="13.7109375" defaultRowHeight="15" x14ac:dyDescent="0.25"/>
  <cols>
    <col min="1" max="1" width="11.7109375" bestFit="1" customWidth="1"/>
    <col min="2" max="2" width="10.140625" bestFit="1" customWidth="1"/>
    <col min="3" max="3" width="11" bestFit="1" customWidth="1"/>
    <col min="4" max="4" width="4.42578125" bestFit="1" customWidth="1"/>
    <col min="5" max="5" width="7.5703125" bestFit="1" customWidth="1"/>
    <col min="6" max="6" width="17.42578125" bestFit="1" customWidth="1"/>
    <col min="7" max="7" width="6.28515625" bestFit="1" customWidth="1"/>
    <col min="8" max="8" width="9.7109375" bestFit="1" customWidth="1"/>
    <col min="9" max="9" width="10.7109375" bestFit="1" customWidth="1"/>
    <col min="10" max="10" width="6.85546875" customWidth="1"/>
    <col min="11" max="11" width="23" bestFit="1" customWidth="1"/>
    <col min="13" max="13" width="25.140625" bestFit="1" customWidth="1"/>
  </cols>
  <sheetData>
    <row r="1" spans="1:14" x14ac:dyDescent="0.25">
      <c r="A1" t="s">
        <v>20</v>
      </c>
      <c r="B1" t="s">
        <v>0</v>
      </c>
      <c r="C1" t="s">
        <v>1</v>
      </c>
      <c r="D1" t="s">
        <v>23</v>
      </c>
      <c r="E1" t="s">
        <v>24</v>
      </c>
      <c r="F1" t="s">
        <v>21</v>
      </c>
      <c r="G1" t="s">
        <v>22</v>
      </c>
      <c r="H1" t="s">
        <v>36</v>
      </c>
      <c r="I1" t="s">
        <v>37</v>
      </c>
      <c r="K1" s="6" t="s">
        <v>69</v>
      </c>
      <c r="M1" s="6" t="s">
        <v>96</v>
      </c>
      <c r="N1" s="6" t="s">
        <v>97</v>
      </c>
    </row>
    <row r="2" spans="1:14" x14ac:dyDescent="0.25">
      <c r="A2">
        <v>1001</v>
      </c>
      <c r="B2" t="s">
        <v>2</v>
      </c>
      <c r="C2" t="s">
        <v>3</v>
      </c>
      <c r="D2">
        <v>30</v>
      </c>
      <c r="E2" t="s">
        <v>26</v>
      </c>
      <c r="F2" t="s">
        <v>25</v>
      </c>
      <c r="G2">
        <v>45000</v>
      </c>
      <c r="H2" s="1">
        <v>37197</v>
      </c>
      <c r="I2" s="1">
        <v>42253</v>
      </c>
      <c r="J2" s="1"/>
      <c r="K2" t="str">
        <f>TEXT(H2,"dd/mm/yyyy")</f>
        <v>02/11/2001</v>
      </c>
      <c r="L2" s="3"/>
      <c r="M2" t="s">
        <v>87</v>
      </c>
      <c r="N2" t="str" cm="1">
        <f t="array" ref="N2:N10">RIGHT(M2:M10,4)</f>
        <v>2001</v>
      </c>
    </row>
    <row r="3" spans="1:14" x14ac:dyDescent="0.25">
      <c r="A3">
        <v>1002</v>
      </c>
      <c r="B3" t="s">
        <v>4</v>
      </c>
      <c r="C3" t="s">
        <v>5</v>
      </c>
      <c r="D3">
        <v>30</v>
      </c>
      <c r="E3" t="s">
        <v>28</v>
      </c>
      <c r="F3" t="s">
        <v>27</v>
      </c>
      <c r="G3">
        <v>36000</v>
      </c>
      <c r="H3" s="1">
        <v>36436</v>
      </c>
      <c r="I3" s="1">
        <v>42287</v>
      </c>
      <c r="J3" s="1"/>
      <c r="K3" t="str">
        <f t="shared" ref="K3:K10" si="0">TEXT(H3,"dd/mm/yyyy")</f>
        <v>03/10/1999</v>
      </c>
      <c r="L3" s="3"/>
      <c r="M3" t="s">
        <v>88</v>
      </c>
      <c r="N3" t="str">
        <v>1999</v>
      </c>
    </row>
    <row r="4" spans="1:14" x14ac:dyDescent="0.25">
      <c r="A4">
        <v>1003</v>
      </c>
      <c r="B4" t="s">
        <v>6</v>
      </c>
      <c r="C4" t="s">
        <v>7</v>
      </c>
      <c r="D4">
        <v>29</v>
      </c>
      <c r="E4" t="s">
        <v>26</v>
      </c>
      <c r="F4" t="s">
        <v>25</v>
      </c>
      <c r="G4">
        <v>63000</v>
      </c>
      <c r="H4" s="1">
        <v>36711</v>
      </c>
      <c r="I4" s="1">
        <v>42986</v>
      </c>
      <c r="J4" s="1"/>
      <c r="K4" t="str">
        <f t="shared" si="0"/>
        <v>04/07/2000</v>
      </c>
      <c r="L4" s="3"/>
      <c r="M4" t="s">
        <v>89</v>
      </c>
      <c r="N4" t="str">
        <v>2000</v>
      </c>
    </row>
    <row r="5" spans="1:14" x14ac:dyDescent="0.25">
      <c r="A5">
        <v>1004</v>
      </c>
      <c r="B5" t="s">
        <v>13</v>
      </c>
      <c r="C5" t="s">
        <v>12</v>
      </c>
      <c r="D5">
        <v>31</v>
      </c>
      <c r="E5" t="s">
        <v>28</v>
      </c>
      <c r="F5" t="s">
        <v>29</v>
      </c>
      <c r="G5">
        <v>47000</v>
      </c>
      <c r="H5" s="1">
        <v>36530</v>
      </c>
      <c r="I5" s="1">
        <v>42341</v>
      </c>
      <c r="J5" s="1"/>
      <c r="K5" t="str">
        <f t="shared" si="0"/>
        <v>05/01/2000</v>
      </c>
      <c r="L5" s="3"/>
      <c r="M5" t="s">
        <v>90</v>
      </c>
      <c r="N5" t="str">
        <v>2000</v>
      </c>
    </row>
    <row r="6" spans="1:14" x14ac:dyDescent="0.25">
      <c r="A6">
        <v>1005</v>
      </c>
      <c r="B6" t="s">
        <v>14</v>
      </c>
      <c r="C6" t="s">
        <v>15</v>
      </c>
      <c r="D6">
        <v>32</v>
      </c>
      <c r="E6" t="s">
        <v>26</v>
      </c>
      <c r="F6" t="s">
        <v>30</v>
      </c>
      <c r="G6">
        <v>50000</v>
      </c>
      <c r="H6" s="1">
        <v>37017</v>
      </c>
      <c r="I6" s="1">
        <v>42977</v>
      </c>
      <c r="J6" s="1"/>
      <c r="K6" t="str">
        <f t="shared" si="0"/>
        <v>06/05/2001</v>
      </c>
      <c r="L6" s="3"/>
      <c r="M6" t="s">
        <v>91</v>
      </c>
      <c r="N6" t="str">
        <v>2001</v>
      </c>
    </row>
    <row r="7" spans="1:14" x14ac:dyDescent="0.25">
      <c r="A7">
        <v>1006</v>
      </c>
      <c r="B7" t="s">
        <v>8</v>
      </c>
      <c r="C7" t="s">
        <v>9</v>
      </c>
      <c r="D7">
        <v>35</v>
      </c>
      <c r="E7" t="s">
        <v>26</v>
      </c>
      <c r="F7" t="s">
        <v>31</v>
      </c>
      <c r="G7">
        <v>65000</v>
      </c>
      <c r="H7" s="1">
        <v>35040</v>
      </c>
      <c r="I7" s="1">
        <v>41528</v>
      </c>
      <c r="J7" s="1"/>
      <c r="K7" t="str">
        <f t="shared" si="0"/>
        <v>07/12/1995</v>
      </c>
      <c r="L7" s="3"/>
      <c r="M7" t="s">
        <v>92</v>
      </c>
      <c r="N7" t="str">
        <v>1995</v>
      </c>
    </row>
    <row r="8" spans="1:14" x14ac:dyDescent="0.25">
      <c r="A8">
        <v>1007</v>
      </c>
      <c r="B8" t="s">
        <v>33</v>
      </c>
      <c r="C8" t="s">
        <v>34</v>
      </c>
      <c r="D8">
        <v>32</v>
      </c>
      <c r="E8" t="s">
        <v>28</v>
      </c>
      <c r="F8" t="s">
        <v>32</v>
      </c>
      <c r="G8">
        <v>41000</v>
      </c>
      <c r="H8" s="1">
        <v>37933</v>
      </c>
      <c r="I8" s="1">
        <v>41551</v>
      </c>
      <c r="J8" s="1"/>
      <c r="K8" t="str">
        <f t="shared" si="0"/>
        <v>08/11/2003</v>
      </c>
      <c r="L8" s="3"/>
      <c r="M8" t="s">
        <v>93</v>
      </c>
      <c r="N8" t="str">
        <v>2003</v>
      </c>
    </row>
    <row r="9" spans="1:14" x14ac:dyDescent="0.25">
      <c r="A9">
        <v>1008</v>
      </c>
      <c r="B9" t="s">
        <v>16</v>
      </c>
      <c r="C9" t="s">
        <v>17</v>
      </c>
      <c r="D9">
        <v>38</v>
      </c>
      <c r="E9" t="s">
        <v>26</v>
      </c>
      <c r="F9" t="s">
        <v>25</v>
      </c>
      <c r="G9">
        <v>48000</v>
      </c>
      <c r="H9" s="1">
        <v>37416</v>
      </c>
      <c r="I9" s="1">
        <v>42116</v>
      </c>
      <c r="J9" s="1"/>
      <c r="K9" t="str">
        <f t="shared" si="0"/>
        <v>09/06/2002</v>
      </c>
      <c r="L9" s="3"/>
      <c r="M9" t="s">
        <v>94</v>
      </c>
      <c r="N9" t="str">
        <v>2002</v>
      </c>
    </row>
    <row r="10" spans="1:14" x14ac:dyDescent="0.25">
      <c r="A10">
        <v>1009</v>
      </c>
      <c r="B10" t="s">
        <v>10</v>
      </c>
      <c r="C10" t="s">
        <v>11</v>
      </c>
      <c r="D10">
        <v>31</v>
      </c>
      <c r="E10" t="s">
        <v>26</v>
      </c>
      <c r="F10" t="s">
        <v>29</v>
      </c>
      <c r="G10">
        <v>42000</v>
      </c>
      <c r="H10" s="1">
        <v>37843</v>
      </c>
      <c r="I10" s="1">
        <v>40800</v>
      </c>
      <c r="J10" s="1"/>
      <c r="K10" t="str">
        <f t="shared" si="0"/>
        <v>10/08/2003</v>
      </c>
      <c r="L10" s="3"/>
      <c r="M10" t="s">
        <v>95</v>
      </c>
      <c r="N10" t="str">
        <v>2003</v>
      </c>
    </row>
    <row r="12" spans="1:14" x14ac:dyDescent="0.25">
      <c r="H12" s="1"/>
    </row>
    <row r="13" spans="1:14" x14ac:dyDescent="0.25">
      <c r="H13" s="3"/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1F69BBA-836F-48E1-B067-27B71B706556}">
  <sheetPr>
    <tabColor theme="9"/>
  </sheetPr>
  <dimension ref="A1:L10"/>
  <sheetViews>
    <sheetView workbookViewId="0">
      <selection activeCell="L2" sqref="L2"/>
    </sheetView>
  </sheetViews>
  <sheetFormatPr defaultColWidth="13.7109375" defaultRowHeight="15" x14ac:dyDescent="0.25"/>
  <cols>
    <col min="1" max="1" width="11.7109375" bestFit="1" customWidth="1"/>
    <col min="2" max="2" width="10.140625" bestFit="1" customWidth="1"/>
    <col min="3" max="3" width="12.7109375" bestFit="1" customWidth="1"/>
    <col min="4" max="4" width="4.42578125" bestFit="1" customWidth="1"/>
    <col min="5" max="5" width="7.5703125" bestFit="1" customWidth="1"/>
    <col min="6" max="6" width="17.42578125" bestFit="1" customWidth="1"/>
    <col min="7" max="7" width="6.28515625" bestFit="1" customWidth="1"/>
    <col min="8" max="8" width="9.7109375" bestFit="1" customWidth="1"/>
    <col min="9" max="9" width="10.7109375" bestFit="1" customWidth="1"/>
  </cols>
  <sheetData>
    <row r="1" spans="1:12" x14ac:dyDescent="0.25">
      <c r="A1" t="s">
        <v>20</v>
      </c>
      <c r="B1" t="s">
        <v>0</v>
      </c>
      <c r="C1" t="s">
        <v>1</v>
      </c>
      <c r="D1" t="s">
        <v>23</v>
      </c>
      <c r="E1" t="s">
        <v>24</v>
      </c>
      <c r="F1" t="s">
        <v>21</v>
      </c>
      <c r="G1" t="s">
        <v>22</v>
      </c>
      <c r="H1" t="s">
        <v>36</v>
      </c>
      <c r="I1" t="s">
        <v>37</v>
      </c>
      <c r="K1" s="6" t="s">
        <v>68</v>
      </c>
      <c r="L1" t="s">
        <v>100</v>
      </c>
    </row>
    <row r="2" spans="1:12" x14ac:dyDescent="0.25">
      <c r="A2">
        <v>1001</v>
      </c>
      <c r="B2" s="3" t="s">
        <v>2</v>
      </c>
      <c r="C2" s="3" t="s">
        <v>3</v>
      </c>
      <c r="D2">
        <v>30</v>
      </c>
      <c r="E2" t="s">
        <v>26</v>
      </c>
      <c r="F2" t="s">
        <v>25</v>
      </c>
      <c r="G2">
        <v>45000</v>
      </c>
      <c r="H2" s="1">
        <v>37197</v>
      </c>
      <c r="I2" s="1">
        <v>42253</v>
      </c>
      <c r="J2" s="1"/>
      <c r="K2" t="str">
        <f>TRIM(C2)</f>
        <v>Halpert</v>
      </c>
    </row>
    <row r="3" spans="1:12" x14ac:dyDescent="0.25">
      <c r="A3">
        <v>1002</v>
      </c>
      <c r="B3" s="3" t="s">
        <v>4</v>
      </c>
      <c r="C3" s="3" t="s">
        <v>5</v>
      </c>
      <c r="D3">
        <v>30</v>
      </c>
      <c r="E3" t="s">
        <v>28</v>
      </c>
      <c r="F3" t="s">
        <v>27</v>
      </c>
      <c r="G3">
        <v>36000</v>
      </c>
      <c r="H3" s="1">
        <v>36436</v>
      </c>
      <c r="I3" s="1">
        <v>42287</v>
      </c>
      <c r="J3" s="1"/>
      <c r="K3" t="str">
        <f t="shared" ref="K3:K10" si="0">TRIM(C3)</f>
        <v>Beasley</v>
      </c>
    </row>
    <row r="4" spans="1:12" x14ac:dyDescent="0.25">
      <c r="A4">
        <v>1003</v>
      </c>
      <c r="B4" s="3" t="s">
        <v>6</v>
      </c>
      <c r="C4" s="3" t="s">
        <v>67</v>
      </c>
      <c r="D4">
        <v>29</v>
      </c>
      <c r="E4" t="s">
        <v>26</v>
      </c>
      <c r="F4" t="s">
        <v>25</v>
      </c>
      <c r="G4">
        <v>63000</v>
      </c>
      <c r="H4" s="1">
        <v>36711</v>
      </c>
      <c r="I4" s="1">
        <v>42986</v>
      </c>
      <c r="J4" s="1"/>
      <c r="K4" t="str">
        <f t="shared" si="0"/>
        <v>Schrute</v>
      </c>
    </row>
    <row r="5" spans="1:12" x14ac:dyDescent="0.25">
      <c r="A5">
        <v>1004</v>
      </c>
      <c r="B5" s="3" t="s">
        <v>13</v>
      </c>
      <c r="C5" s="3" t="s">
        <v>12</v>
      </c>
      <c r="D5">
        <v>31</v>
      </c>
      <c r="E5" t="s">
        <v>28</v>
      </c>
      <c r="F5" t="s">
        <v>29</v>
      </c>
      <c r="G5">
        <v>47000</v>
      </c>
      <c r="H5" s="1">
        <v>36530</v>
      </c>
      <c r="I5" s="1">
        <v>42341</v>
      </c>
      <c r="J5" s="1"/>
      <c r="K5" t="str">
        <f t="shared" si="0"/>
        <v>Martin</v>
      </c>
    </row>
    <row r="6" spans="1:12" x14ac:dyDescent="0.25">
      <c r="A6">
        <v>1005</v>
      </c>
      <c r="B6" s="3" t="s">
        <v>14</v>
      </c>
      <c r="C6" s="3" t="s">
        <v>66</v>
      </c>
      <c r="D6">
        <v>32</v>
      </c>
      <c r="E6" t="s">
        <v>26</v>
      </c>
      <c r="F6" t="s">
        <v>30</v>
      </c>
      <c r="G6">
        <v>50000</v>
      </c>
      <c r="H6" s="1">
        <v>37017</v>
      </c>
      <c r="I6" s="1">
        <v>42977</v>
      </c>
      <c r="J6" s="1"/>
      <c r="K6" t="str">
        <f t="shared" si="0"/>
        <v>Flenderson</v>
      </c>
    </row>
    <row r="7" spans="1:12" x14ac:dyDescent="0.25">
      <c r="A7">
        <v>1006</v>
      </c>
      <c r="B7" s="3" t="s">
        <v>8</v>
      </c>
      <c r="C7" s="3" t="s">
        <v>65</v>
      </c>
      <c r="D7">
        <v>35</v>
      </c>
      <c r="E7" t="s">
        <v>26</v>
      </c>
      <c r="F7" t="s">
        <v>31</v>
      </c>
      <c r="G7">
        <v>65000</v>
      </c>
      <c r="H7" s="1">
        <v>35040</v>
      </c>
      <c r="I7" s="1">
        <v>41528</v>
      </c>
      <c r="J7" s="1"/>
      <c r="K7" t="str">
        <f t="shared" si="0"/>
        <v>Scott</v>
      </c>
    </row>
    <row r="8" spans="1:12" x14ac:dyDescent="0.25">
      <c r="A8">
        <v>1007</v>
      </c>
      <c r="B8" s="3" t="s">
        <v>33</v>
      </c>
      <c r="C8" s="3" t="s">
        <v>34</v>
      </c>
      <c r="D8">
        <v>32</v>
      </c>
      <c r="E8" t="s">
        <v>28</v>
      </c>
      <c r="F8" t="s">
        <v>32</v>
      </c>
      <c r="G8">
        <v>41000</v>
      </c>
      <c r="H8" s="1">
        <v>37933</v>
      </c>
      <c r="I8" s="1">
        <v>41551</v>
      </c>
      <c r="J8" s="1"/>
      <c r="K8" t="str">
        <f t="shared" si="0"/>
        <v>Palmer</v>
      </c>
    </row>
    <row r="9" spans="1:12" x14ac:dyDescent="0.25">
      <c r="A9">
        <v>1008</v>
      </c>
      <c r="B9" s="3" t="s">
        <v>16</v>
      </c>
      <c r="C9" s="3" t="s">
        <v>64</v>
      </c>
      <c r="D9">
        <v>38</v>
      </c>
      <c r="E9" t="s">
        <v>26</v>
      </c>
      <c r="F9" t="s">
        <v>25</v>
      </c>
      <c r="G9">
        <v>48000</v>
      </c>
      <c r="H9" s="1">
        <v>37416</v>
      </c>
      <c r="I9" s="1">
        <v>42116</v>
      </c>
      <c r="J9" s="1"/>
      <c r="K9" t="str">
        <f t="shared" si="0"/>
        <v>Hudson</v>
      </c>
    </row>
    <row r="10" spans="1:12" x14ac:dyDescent="0.25">
      <c r="A10">
        <v>1009</v>
      </c>
      <c r="B10" s="3" t="s">
        <v>10</v>
      </c>
      <c r="C10" s="3" t="s">
        <v>63</v>
      </c>
      <c r="D10">
        <v>31</v>
      </c>
      <c r="E10" t="s">
        <v>26</v>
      </c>
      <c r="F10" t="s">
        <v>29</v>
      </c>
      <c r="G10">
        <v>42000</v>
      </c>
      <c r="H10" s="1">
        <v>37843</v>
      </c>
      <c r="I10" s="1">
        <v>40800</v>
      </c>
      <c r="J10" s="1"/>
      <c r="K10" t="str">
        <f t="shared" si="0"/>
        <v>Malone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B977C31-5FD1-4473-A6A1-29ABAD3F7755}">
  <sheetPr>
    <tabColor theme="9"/>
  </sheetPr>
  <dimension ref="A1:M12"/>
  <sheetViews>
    <sheetView workbookViewId="0">
      <selection activeCell="M7" sqref="M7"/>
    </sheetView>
  </sheetViews>
  <sheetFormatPr defaultRowHeight="15" x14ac:dyDescent="0.25"/>
  <cols>
    <col min="2" max="2" width="10.42578125" customWidth="1"/>
    <col min="3" max="5" width="10.7109375" customWidth="1"/>
    <col min="6" max="6" width="16.5703125" customWidth="1"/>
    <col min="8" max="8" width="14.28515625" customWidth="1"/>
    <col min="9" max="10" width="14.7109375" customWidth="1"/>
    <col min="11" max="11" width="22" bestFit="1" customWidth="1"/>
    <col min="13" max="13" width="22.5703125" bestFit="1" customWidth="1"/>
  </cols>
  <sheetData>
    <row r="1" spans="1:13" x14ac:dyDescent="0.25">
      <c r="A1" t="s">
        <v>20</v>
      </c>
      <c r="B1" t="s">
        <v>0</v>
      </c>
      <c r="C1" t="s">
        <v>1</v>
      </c>
      <c r="D1" t="s">
        <v>23</v>
      </c>
      <c r="E1" t="s">
        <v>24</v>
      </c>
      <c r="F1" t="s">
        <v>21</v>
      </c>
      <c r="G1" t="s">
        <v>22</v>
      </c>
      <c r="H1" t="s">
        <v>36</v>
      </c>
      <c r="I1" t="s">
        <v>37</v>
      </c>
      <c r="K1" s="6" t="s">
        <v>18</v>
      </c>
      <c r="M1" s="6"/>
    </row>
    <row r="2" spans="1:13" x14ac:dyDescent="0.25">
      <c r="A2">
        <v>1001</v>
      </c>
      <c r="B2" t="s">
        <v>2</v>
      </c>
      <c r="C2" t="s">
        <v>3</v>
      </c>
      <c r="D2">
        <v>30</v>
      </c>
      <c r="E2" t="s">
        <v>26</v>
      </c>
      <c r="F2" t="s">
        <v>25</v>
      </c>
      <c r="G2">
        <v>45000</v>
      </c>
      <c r="H2" s="1">
        <v>37197</v>
      </c>
      <c r="I2" s="1">
        <v>42253</v>
      </c>
      <c r="J2" s="1"/>
      <c r="K2" t="str">
        <f>CONCATENATE(B2," ",C2)</f>
        <v>Jim Halpert</v>
      </c>
      <c r="M2" t="str">
        <f>CONCATENATE(B2,".",C2,"@gmail.com")</f>
        <v>Jim.Halpert@gmail.com</v>
      </c>
    </row>
    <row r="3" spans="1:13" x14ac:dyDescent="0.25">
      <c r="A3">
        <v>1002</v>
      </c>
      <c r="B3" t="s">
        <v>4</v>
      </c>
      <c r="C3" t="s">
        <v>5</v>
      </c>
      <c r="D3">
        <v>30</v>
      </c>
      <c r="E3" t="s">
        <v>28</v>
      </c>
      <c r="F3" t="s">
        <v>27</v>
      </c>
      <c r="G3">
        <v>36000</v>
      </c>
      <c r="H3" s="1">
        <v>36436</v>
      </c>
      <c r="I3" s="1">
        <v>42287</v>
      </c>
      <c r="J3" s="1"/>
      <c r="K3" t="str">
        <f t="shared" ref="K3:K10" si="0">CONCATENATE(B3," ",C3)</f>
        <v>Pam Beasley</v>
      </c>
      <c r="M3" t="str">
        <f t="shared" ref="M3:M10" si="1">CONCATENATE(B3,".",C3,"@gmail.com")</f>
        <v>Pam.Beasley@gmail.com</v>
      </c>
    </row>
    <row r="4" spans="1:13" x14ac:dyDescent="0.25">
      <c r="A4">
        <v>1003</v>
      </c>
      <c r="B4" t="s">
        <v>6</v>
      </c>
      <c r="C4" t="s">
        <v>7</v>
      </c>
      <c r="D4">
        <v>29</v>
      </c>
      <c r="E4" t="s">
        <v>26</v>
      </c>
      <c r="F4" t="s">
        <v>25</v>
      </c>
      <c r="G4">
        <v>63000</v>
      </c>
      <c r="H4" s="1">
        <v>36711</v>
      </c>
      <c r="I4" s="1">
        <v>42986</v>
      </c>
      <c r="J4" s="1"/>
      <c r="K4" t="str">
        <f t="shared" si="0"/>
        <v>Dwight Schrute</v>
      </c>
      <c r="M4" t="str">
        <f t="shared" si="1"/>
        <v>Dwight.Schrute@gmail.com</v>
      </c>
    </row>
    <row r="5" spans="1:13" x14ac:dyDescent="0.25">
      <c r="A5">
        <v>1004</v>
      </c>
      <c r="B5" t="s">
        <v>13</v>
      </c>
      <c r="C5" t="s">
        <v>12</v>
      </c>
      <c r="D5">
        <v>31</v>
      </c>
      <c r="E5" t="s">
        <v>28</v>
      </c>
      <c r="F5" t="s">
        <v>29</v>
      </c>
      <c r="G5">
        <v>47000</v>
      </c>
      <c r="H5" s="1">
        <v>36530</v>
      </c>
      <c r="I5" s="1">
        <v>42341</v>
      </c>
      <c r="J5" s="1"/>
      <c r="K5" t="str">
        <f t="shared" si="0"/>
        <v>Angela Martin</v>
      </c>
      <c r="M5" t="str">
        <f t="shared" si="1"/>
        <v>Angela.Martin@gmail.com</v>
      </c>
    </row>
    <row r="6" spans="1:13" x14ac:dyDescent="0.25">
      <c r="A6">
        <v>1005</v>
      </c>
      <c r="B6" t="s">
        <v>14</v>
      </c>
      <c r="C6" t="s">
        <v>15</v>
      </c>
      <c r="D6">
        <v>32</v>
      </c>
      <c r="E6" t="s">
        <v>26</v>
      </c>
      <c r="F6" t="s">
        <v>30</v>
      </c>
      <c r="G6">
        <v>50000</v>
      </c>
      <c r="H6" s="1">
        <v>37017</v>
      </c>
      <c r="I6" s="1">
        <v>42977</v>
      </c>
      <c r="J6" s="1"/>
      <c r="K6" t="str">
        <f t="shared" si="0"/>
        <v>Toby Flenderson</v>
      </c>
      <c r="M6" t="str">
        <f t="shared" si="1"/>
        <v>Toby.Flenderson@gmail.com</v>
      </c>
    </row>
    <row r="7" spans="1:13" x14ac:dyDescent="0.25">
      <c r="A7">
        <v>1006</v>
      </c>
      <c r="B7" t="s">
        <v>8</v>
      </c>
      <c r="C7" t="s">
        <v>9</v>
      </c>
      <c r="D7">
        <v>35</v>
      </c>
      <c r="E7" t="s">
        <v>26</v>
      </c>
      <c r="F7" t="s">
        <v>31</v>
      </c>
      <c r="G7">
        <v>65000</v>
      </c>
      <c r="H7" s="1">
        <v>35040</v>
      </c>
      <c r="I7" s="1">
        <v>41528</v>
      </c>
      <c r="J7" s="1"/>
      <c r="K7" t="str">
        <f t="shared" si="0"/>
        <v>Michael Scott</v>
      </c>
      <c r="M7" t="str">
        <f t="shared" si="1"/>
        <v>Michael.Scott@gmail.com</v>
      </c>
    </row>
    <row r="8" spans="1:13" x14ac:dyDescent="0.25">
      <c r="A8">
        <v>1007</v>
      </c>
      <c r="B8" t="s">
        <v>33</v>
      </c>
      <c r="C8" t="s">
        <v>34</v>
      </c>
      <c r="D8">
        <v>32</v>
      </c>
      <c r="E8" t="s">
        <v>28</v>
      </c>
      <c r="F8" t="s">
        <v>32</v>
      </c>
      <c r="G8">
        <v>41000</v>
      </c>
      <c r="H8" s="1">
        <v>37933</v>
      </c>
      <c r="I8" s="1">
        <v>41551</v>
      </c>
      <c r="J8" s="1"/>
      <c r="K8" t="str">
        <f t="shared" si="0"/>
        <v>Meredith Palmer</v>
      </c>
      <c r="M8" t="str">
        <f t="shared" si="1"/>
        <v>Meredith.Palmer@gmail.com</v>
      </c>
    </row>
    <row r="9" spans="1:13" x14ac:dyDescent="0.25">
      <c r="A9">
        <v>1008</v>
      </c>
      <c r="B9" t="s">
        <v>16</v>
      </c>
      <c r="C9" t="s">
        <v>17</v>
      </c>
      <c r="D9">
        <v>38</v>
      </c>
      <c r="E9" t="s">
        <v>26</v>
      </c>
      <c r="F9" t="s">
        <v>25</v>
      </c>
      <c r="G9">
        <v>48000</v>
      </c>
      <c r="H9" s="1">
        <v>37416</v>
      </c>
      <c r="I9" s="1">
        <v>42116</v>
      </c>
      <c r="J9" s="1"/>
      <c r="K9" t="str">
        <f t="shared" si="0"/>
        <v>Stanley Hudson</v>
      </c>
      <c r="M9" t="str">
        <f t="shared" si="1"/>
        <v>Stanley.Hudson@gmail.com</v>
      </c>
    </row>
    <row r="10" spans="1:13" x14ac:dyDescent="0.25">
      <c r="A10">
        <v>1009</v>
      </c>
      <c r="B10" t="s">
        <v>10</v>
      </c>
      <c r="C10" t="s">
        <v>11</v>
      </c>
      <c r="D10">
        <v>31</v>
      </c>
      <c r="E10" t="s">
        <v>26</v>
      </c>
      <c r="F10" t="s">
        <v>29</v>
      </c>
      <c r="G10">
        <v>42000</v>
      </c>
      <c r="H10" s="1">
        <v>37843</v>
      </c>
      <c r="I10" s="1">
        <v>40800</v>
      </c>
      <c r="J10" s="1"/>
      <c r="K10" t="str">
        <f t="shared" si="0"/>
        <v>Kevin Malone</v>
      </c>
      <c r="M10" t="str">
        <f t="shared" si="1"/>
        <v>Kevin.Malone@gmail.com</v>
      </c>
    </row>
    <row r="11" spans="1:13" x14ac:dyDescent="0.25">
      <c r="H11" t="str">
        <f t="shared" ref="H11:H12" si="2">CONCATENATE(B11," ",C11)</f>
        <v xml:space="preserve"> </v>
      </c>
    </row>
    <row r="12" spans="1:13" x14ac:dyDescent="0.25">
      <c r="H12" t="str">
        <f t="shared" si="2"/>
        <v xml:space="preserve"> 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D0B9C42-087D-43BC-95CC-49AE54CDC17A}">
  <sheetPr>
    <tabColor theme="9"/>
  </sheetPr>
  <dimension ref="A1:M20"/>
  <sheetViews>
    <sheetView workbookViewId="0">
      <selection activeCell="N7" sqref="N7"/>
    </sheetView>
  </sheetViews>
  <sheetFormatPr defaultColWidth="13.7109375" defaultRowHeight="15" x14ac:dyDescent="0.25"/>
  <cols>
    <col min="1" max="1" width="11.7109375" bestFit="1" customWidth="1"/>
    <col min="2" max="2" width="10.140625" bestFit="1" customWidth="1"/>
    <col min="3" max="3" width="11" bestFit="1" customWidth="1"/>
    <col min="4" max="4" width="4.42578125" bestFit="1" customWidth="1"/>
    <col min="5" max="5" width="7.5703125" bestFit="1" customWidth="1"/>
    <col min="6" max="6" width="17.42578125" bestFit="1" customWidth="1"/>
    <col min="7" max="7" width="6.28515625" style="2" bestFit="1" customWidth="1"/>
    <col min="8" max="8" width="9.7109375" bestFit="1" customWidth="1"/>
    <col min="9" max="9" width="10.7109375" bestFit="1" customWidth="1"/>
    <col min="10" max="10" width="12.28515625" customWidth="1"/>
    <col min="11" max="11" width="17.28515625" bestFit="1" customWidth="1"/>
    <col min="12" max="12" width="14.42578125" bestFit="1" customWidth="1"/>
    <col min="13" max="13" width="15.28515625" bestFit="1" customWidth="1"/>
  </cols>
  <sheetData>
    <row r="1" spans="1:13" x14ac:dyDescent="0.25">
      <c r="A1" t="s">
        <v>20</v>
      </c>
      <c r="B1" t="s">
        <v>0</v>
      </c>
      <c r="C1" t="s">
        <v>1</v>
      </c>
      <c r="D1" t="s">
        <v>23</v>
      </c>
      <c r="E1" t="s">
        <v>24</v>
      </c>
      <c r="F1" t="s">
        <v>21</v>
      </c>
      <c r="G1" s="2" t="s">
        <v>22</v>
      </c>
      <c r="H1" t="s">
        <v>36</v>
      </c>
      <c r="I1" t="s">
        <v>37</v>
      </c>
      <c r="K1" s="6" t="s">
        <v>72</v>
      </c>
      <c r="L1" s="6" t="s">
        <v>70</v>
      </c>
      <c r="M1" s="6" t="s">
        <v>71</v>
      </c>
    </row>
    <row r="2" spans="1:13" x14ac:dyDescent="0.25">
      <c r="A2">
        <v>1001</v>
      </c>
      <c r="B2" t="s">
        <v>2</v>
      </c>
      <c r="C2" t="s">
        <v>3</v>
      </c>
      <c r="D2">
        <v>30</v>
      </c>
      <c r="E2" t="s">
        <v>26</v>
      </c>
      <c r="F2" t="s">
        <v>25</v>
      </c>
      <c r="G2" s="2">
        <v>45000</v>
      </c>
      <c r="H2" s="3" t="s">
        <v>48</v>
      </c>
      <c r="I2" s="3" t="s">
        <v>56</v>
      </c>
      <c r="J2" s="3"/>
      <c r="K2" t="str">
        <f>SUBSTITUTE(H2,"/","-")</f>
        <v>11-2-2001</v>
      </c>
      <c r="L2" t="str">
        <f>SUBSTITUTE(H2,"/","-",1)</f>
        <v>11-2/2001</v>
      </c>
      <c r="M2" t="str">
        <f>SUBSTITUTE(H2,"/","-",2)</f>
        <v>11/2-2001</v>
      </c>
    </row>
    <row r="3" spans="1:13" x14ac:dyDescent="0.25">
      <c r="A3">
        <v>1002</v>
      </c>
      <c r="B3" t="s">
        <v>4</v>
      </c>
      <c r="C3" t="s">
        <v>5</v>
      </c>
      <c r="D3">
        <v>30</v>
      </c>
      <c r="E3" t="s">
        <v>28</v>
      </c>
      <c r="F3" t="s">
        <v>27</v>
      </c>
      <c r="G3" s="2">
        <v>36000</v>
      </c>
      <c r="H3" s="3" t="s">
        <v>49</v>
      </c>
      <c r="I3" s="3" t="s">
        <v>57</v>
      </c>
      <c r="J3" s="3"/>
      <c r="K3" t="str">
        <f t="shared" ref="K3:K10" si="0">SUBSTITUTE(H3,"/","-")</f>
        <v>10-3-1999</v>
      </c>
      <c r="L3" t="str">
        <f t="shared" ref="L3:L10" si="1">SUBSTITUTE(H3,"/","-",1)</f>
        <v>10-3/1999</v>
      </c>
      <c r="M3" t="str">
        <f t="shared" ref="M3:M10" si="2">SUBSTITUTE(H3,"/","-",2)</f>
        <v>10/3-1999</v>
      </c>
    </row>
    <row r="4" spans="1:13" x14ac:dyDescent="0.25">
      <c r="A4">
        <v>1003</v>
      </c>
      <c r="B4" t="s">
        <v>6</v>
      </c>
      <c r="C4" t="s">
        <v>7</v>
      </c>
      <c r="D4">
        <v>29</v>
      </c>
      <c r="E4" t="s">
        <v>26</v>
      </c>
      <c r="F4" t="s">
        <v>25</v>
      </c>
      <c r="G4" s="2">
        <v>63000</v>
      </c>
      <c r="H4" s="3" t="s">
        <v>50</v>
      </c>
      <c r="I4" s="3" t="s">
        <v>58</v>
      </c>
      <c r="J4" s="3"/>
      <c r="K4" t="str">
        <f t="shared" si="0"/>
        <v>7-4-2000</v>
      </c>
      <c r="L4" t="str">
        <f t="shared" si="1"/>
        <v>7-4/2000</v>
      </c>
      <c r="M4" t="str">
        <f t="shared" si="2"/>
        <v>7/4-2000</v>
      </c>
    </row>
    <row r="5" spans="1:13" x14ac:dyDescent="0.25">
      <c r="A5">
        <v>1004</v>
      </c>
      <c r="B5" t="s">
        <v>13</v>
      </c>
      <c r="C5" t="s">
        <v>12</v>
      </c>
      <c r="D5">
        <v>31</v>
      </c>
      <c r="E5" t="s">
        <v>28</v>
      </c>
      <c r="F5" t="s">
        <v>29</v>
      </c>
      <c r="G5" s="2">
        <v>47000</v>
      </c>
      <c r="H5" s="3" t="s">
        <v>51</v>
      </c>
      <c r="I5" s="3" t="s">
        <v>59</v>
      </c>
      <c r="J5" s="3"/>
      <c r="K5" t="str">
        <f t="shared" si="0"/>
        <v>1-5-2000</v>
      </c>
      <c r="L5" t="str">
        <f t="shared" si="1"/>
        <v>1-5/2000</v>
      </c>
      <c r="M5" t="str">
        <f t="shared" si="2"/>
        <v>1/5-2000</v>
      </c>
    </row>
    <row r="6" spans="1:13" x14ac:dyDescent="0.25">
      <c r="A6">
        <v>1005</v>
      </c>
      <c r="B6" t="s">
        <v>14</v>
      </c>
      <c r="C6" t="s">
        <v>15</v>
      </c>
      <c r="D6">
        <v>32</v>
      </c>
      <c r="E6" t="s">
        <v>26</v>
      </c>
      <c r="F6" t="s">
        <v>30</v>
      </c>
      <c r="G6" s="2">
        <v>50000</v>
      </c>
      <c r="H6" s="3" t="s">
        <v>52</v>
      </c>
      <c r="I6" s="3" t="s">
        <v>60</v>
      </c>
      <c r="J6" s="3"/>
      <c r="K6" t="str">
        <f t="shared" si="0"/>
        <v>5-6-2001</v>
      </c>
      <c r="L6" t="str">
        <f t="shared" si="1"/>
        <v>5-6/2001</v>
      </c>
      <c r="M6" t="str">
        <f t="shared" si="2"/>
        <v>5/6-2001</v>
      </c>
    </row>
    <row r="7" spans="1:13" x14ac:dyDescent="0.25">
      <c r="A7">
        <v>1006</v>
      </c>
      <c r="B7" t="s">
        <v>8</v>
      </c>
      <c r="C7" t="s">
        <v>9</v>
      </c>
      <c r="D7">
        <v>35</v>
      </c>
      <c r="E7" t="s">
        <v>26</v>
      </c>
      <c r="F7" t="s">
        <v>31</v>
      </c>
      <c r="G7" s="2">
        <v>65000</v>
      </c>
      <c r="H7" s="3" t="s">
        <v>52</v>
      </c>
      <c r="I7" s="3" t="s">
        <v>61</v>
      </c>
      <c r="J7" s="3"/>
      <c r="K7" t="str">
        <f t="shared" si="0"/>
        <v>5-6-2001</v>
      </c>
      <c r="L7" t="str">
        <f t="shared" si="1"/>
        <v>5-6/2001</v>
      </c>
      <c r="M7" t="str">
        <f t="shared" si="2"/>
        <v>5/6-2001</v>
      </c>
    </row>
    <row r="8" spans="1:13" x14ac:dyDescent="0.25">
      <c r="A8">
        <v>1007</v>
      </c>
      <c r="B8" t="s">
        <v>33</v>
      </c>
      <c r="C8" t="s">
        <v>34</v>
      </c>
      <c r="D8">
        <v>32</v>
      </c>
      <c r="E8" t="s">
        <v>28</v>
      </c>
      <c r="F8" t="s">
        <v>32</v>
      </c>
      <c r="G8" s="2">
        <v>41000</v>
      </c>
      <c r="H8" s="3" t="s">
        <v>53</v>
      </c>
      <c r="I8" s="3" t="s">
        <v>61</v>
      </c>
      <c r="J8" s="3"/>
      <c r="K8" t="str">
        <f t="shared" si="0"/>
        <v>11-8-2003</v>
      </c>
      <c r="L8" t="str">
        <f t="shared" si="1"/>
        <v>11-8/2003</v>
      </c>
      <c r="M8" t="str">
        <f t="shared" si="2"/>
        <v>11/8-2003</v>
      </c>
    </row>
    <row r="9" spans="1:13" x14ac:dyDescent="0.25">
      <c r="A9">
        <v>1008</v>
      </c>
      <c r="B9" t="s">
        <v>16</v>
      </c>
      <c r="C9" t="s">
        <v>17</v>
      </c>
      <c r="D9">
        <v>38</v>
      </c>
      <c r="E9" t="s">
        <v>26</v>
      </c>
      <c r="F9" t="s">
        <v>25</v>
      </c>
      <c r="G9" s="2">
        <v>48000</v>
      </c>
      <c r="H9" s="3" t="s">
        <v>54</v>
      </c>
      <c r="I9" s="3" t="s">
        <v>62</v>
      </c>
      <c r="J9" s="3"/>
      <c r="K9" t="str">
        <f t="shared" si="0"/>
        <v>6-9-2002</v>
      </c>
      <c r="L9" t="str">
        <f t="shared" si="1"/>
        <v>6-9/2002</v>
      </c>
      <c r="M9" t="str">
        <f t="shared" si="2"/>
        <v>6/9-2002</v>
      </c>
    </row>
    <row r="10" spans="1:13" x14ac:dyDescent="0.25">
      <c r="A10">
        <v>1009</v>
      </c>
      <c r="B10" t="s">
        <v>10</v>
      </c>
      <c r="C10" t="s">
        <v>11</v>
      </c>
      <c r="D10">
        <v>31</v>
      </c>
      <c r="E10" t="s">
        <v>26</v>
      </c>
      <c r="F10" t="s">
        <v>29</v>
      </c>
      <c r="G10" s="2">
        <v>42000</v>
      </c>
      <c r="H10" s="3" t="s">
        <v>55</v>
      </c>
      <c r="I10" s="3" t="s">
        <v>62</v>
      </c>
      <c r="J10" s="3"/>
      <c r="K10" t="str">
        <f t="shared" si="0"/>
        <v>8-10-2003</v>
      </c>
      <c r="L10" t="str">
        <f t="shared" si="1"/>
        <v>8-10/2003</v>
      </c>
      <c r="M10" t="str">
        <f t="shared" si="2"/>
        <v>8/10-2003</v>
      </c>
    </row>
    <row r="12" spans="1:13" x14ac:dyDescent="0.25">
      <c r="H12" s="3"/>
      <c r="I12" s="3"/>
      <c r="J12" s="3"/>
    </row>
    <row r="13" spans="1:13" x14ac:dyDescent="0.25">
      <c r="H13" s="3"/>
      <c r="I13" s="3"/>
      <c r="J13" s="3"/>
    </row>
    <row r="14" spans="1:13" x14ac:dyDescent="0.25">
      <c r="H14" s="3"/>
      <c r="I14" s="3"/>
      <c r="J14" s="3"/>
    </row>
    <row r="15" spans="1:13" x14ac:dyDescent="0.25">
      <c r="H15" s="3"/>
      <c r="I15" s="3"/>
      <c r="J15" s="3"/>
    </row>
    <row r="16" spans="1:13" x14ac:dyDescent="0.25">
      <c r="H16" s="3"/>
      <c r="I16" s="3"/>
      <c r="J16" s="3"/>
    </row>
    <row r="17" spans="8:10" x14ac:dyDescent="0.25">
      <c r="H17" s="3"/>
      <c r="I17" s="3"/>
      <c r="J17" s="3"/>
    </row>
    <row r="18" spans="8:10" x14ac:dyDescent="0.25">
      <c r="H18" s="3"/>
      <c r="I18" s="3"/>
      <c r="J18" s="3"/>
    </row>
    <row r="19" spans="8:10" x14ac:dyDescent="0.25">
      <c r="H19" s="3"/>
      <c r="I19" s="3"/>
      <c r="J19" s="3"/>
    </row>
    <row r="20" spans="8:10" x14ac:dyDescent="0.25">
      <c r="H20" s="3"/>
      <c r="I20" s="3"/>
      <c r="J20" s="3"/>
    </row>
  </sheetData>
  <phoneticPr fontId="1" type="noConversion"/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D41C5D0-EC67-4288-8B29-30C6E5CFEE73}">
  <sheetPr>
    <tabColor theme="9"/>
  </sheetPr>
  <dimension ref="A1:M10"/>
  <sheetViews>
    <sheetView workbookViewId="0">
      <selection activeCell="M3" sqref="M3"/>
    </sheetView>
  </sheetViews>
  <sheetFormatPr defaultColWidth="13" defaultRowHeight="15" x14ac:dyDescent="0.25"/>
  <cols>
    <col min="1" max="1" width="11.7109375" bestFit="1" customWidth="1"/>
    <col min="2" max="2" width="10.140625" bestFit="1" customWidth="1"/>
    <col min="3" max="3" width="11" bestFit="1" customWidth="1"/>
    <col min="4" max="4" width="4.42578125" bestFit="1" customWidth="1"/>
    <col min="5" max="5" width="7.5703125" bestFit="1" customWidth="1"/>
    <col min="6" max="6" width="17.42578125" bestFit="1" customWidth="1"/>
    <col min="7" max="7" width="6.28515625" bestFit="1" customWidth="1"/>
    <col min="8" max="8" width="9.7109375" bestFit="1" customWidth="1"/>
    <col min="9" max="9" width="10.7109375" bestFit="1" customWidth="1"/>
    <col min="10" max="10" width="10.7109375" customWidth="1"/>
  </cols>
  <sheetData>
    <row r="1" spans="1:13" x14ac:dyDescent="0.25">
      <c r="A1" t="s">
        <v>20</v>
      </c>
      <c r="B1" t="s">
        <v>0</v>
      </c>
      <c r="C1" t="s">
        <v>1</v>
      </c>
      <c r="D1" t="s">
        <v>23</v>
      </c>
      <c r="E1" t="s">
        <v>24</v>
      </c>
      <c r="F1" t="s">
        <v>21</v>
      </c>
      <c r="G1" t="s">
        <v>22</v>
      </c>
      <c r="H1" t="s">
        <v>36</v>
      </c>
      <c r="I1" t="s">
        <v>37</v>
      </c>
      <c r="K1" s="6" t="s">
        <v>73</v>
      </c>
      <c r="L1" s="6" t="s">
        <v>74</v>
      </c>
      <c r="M1" s="6" t="s">
        <v>75</v>
      </c>
    </row>
    <row r="2" spans="1:13" x14ac:dyDescent="0.25">
      <c r="A2">
        <v>1001</v>
      </c>
      <c r="B2" t="s">
        <v>2</v>
      </c>
      <c r="C2" t="s">
        <v>3</v>
      </c>
      <c r="D2">
        <v>30</v>
      </c>
      <c r="E2" t="s">
        <v>26</v>
      </c>
      <c r="F2" t="s">
        <v>25</v>
      </c>
      <c r="G2">
        <v>45000</v>
      </c>
      <c r="H2" s="1">
        <v>37197</v>
      </c>
      <c r="I2" s="1">
        <v>42253</v>
      </c>
      <c r="J2" s="1"/>
      <c r="K2">
        <f>SUM(G2:G10)</f>
        <v>437000</v>
      </c>
      <c r="L2">
        <f>SUMIF(G2:G10,"&gt;50000")</f>
        <v>128000</v>
      </c>
      <c r="M2">
        <f>SUMIFS(G2:G10,E2:E10,"Female",D2:D10,"&gt;30")</f>
        <v>88000</v>
      </c>
    </row>
    <row r="3" spans="1:13" x14ac:dyDescent="0.25">
      <c r="A3">
        <v>1002</v>
      </c>
      <c r="B3" t="s">
        <v>4</v>
      </c>
      <c r="C3" t="s">
        <v>5</v>
      </c>
      <c r="D3">
        <v>30</v>
      </c>
      <c r="E3" t="s">
        <v>28</v>
      </c>
      <c r="F3" t="s">
        <v>27</v>
      </c>
      <c r="G3">
        <v>36000</v>
      </c>
      <c r="H3" s="1">
        <v>36436</v>
      </c>
      <c r="I3" s="1">
        <v>42287</v>
      </c>
      <c r="J3" s="1"/>
    </row>
    <row r="4" spans="1:13" x14ac:dyDescent="0.25">
      <c r="A4">
        <v>1003</v>
      </c>
      <c r="B4" t="s">
        <v>6</v>
      </c>
      <c r="C4" t="s">
        <v>7</v>
      </c>
      <c r="D4">
        <v>29</v>
      </c>
      <c r="E4" t="s">
        <v>26</v>
      </c>
      <c r="F4" t="s">
        <v>25</v>
      </c>
      <c r="G4">
        <v>63000</v>
      </c>
      <c r="H4" s="1">
        <v>36711</v>
      </c>
      <c r="I4" s="1">
        <v>42986</v>
      </c>
      <c r="J4" s="1"/>
    </row>
    <row r="5" spans="1:13" x14ac:dyDescent="0.25">
      <c r="A5">
        <v>1004</v>
      </c>
      <c r="B5" t="s">
        <v>13</v>
      </c>
      <c r="C5" t="s">
        <v>12</v>
      </c>
      <c r="D5">
        <v>31</v>
      </c>
      <c r="E5" t="s">
        <v>28</v>
      </c>
      <c r="F5" t="s">
        <v>29</v>
      </c>
      <c r="G5">
        <v>47000</v>
      </c>
      <c r="H5" s="1">
        <v>36530</v>
      </c>
      <c r="I5" s="1">
        <v>42341</v>
      </c>
      <c r="J5" s="1"/>
    </row>
    <row r="6" spans="1:13" x14ac:dyDescent="0.25">
      <c r="A6">
        <v>1005</v>
      </c>
      <c r="B6" t="s">
        <v>14</v>
      </c>
      <c r="C6" t="s">
        <v>15</v>
      </c>
      <c r="D6">
        <v>32</v>
      </c>
      <c r="E6" t="s">
        <v>26</v>
      </c>
      <c r="F6" t="s">
        <v>30</v>
      </c>
      <c r="G6">
        <v>50000</v>
      </c>
      <c r="H6" s="1">
        <v>37017</v>
      </c>
      <c r="I6" s="1">
        <v>42977</v>
      </c>
      <c r="J6" s="1"/>
    </row>
    <row r="7" spans="1:13" x14ac:dyDescent="0.25">
      <c r="A7">
        <v>1006</v>
      </c>
      <c r="B7" t="s">
        <v>8</v>
      </c>
      <c r="C7" t="s">
        <v>9</v>
      </c>
      <c r="D7">
        <v>35</v>
      </c>
      <c r="E7" t="s">
        <v>26</v>
      </c>
      <c r="F7" t="s">
        <v>31</v>
      </c>
      <c r="G7">
        <v>65000</v>
      </c>
      <c r="H7" s="1">
        <v>35040</v>
      </c>
      <c r="I7" s="1">
        <v>41528</v>
      </c>
      <c r="J7" s="1"/>
    </row>
    <row r="8" spans="1:13" x14ac:dyDescent="0.25">
      <c r="A8">
        <v>1007</v>
      </c>
      <c r="B8" t="s">
        <v>33</v>
      </c>
      <c r="C8" t="s">
        <v>34</v>
      </c>
      <c r="D8">
        <v>32</v>
      </c>
      <c r="E8" t="s">
        <v>28</v>
      </c>
      <c r="F8" t="s">
        <v>32</v>
      </c>
      <c r="G8">
        <v>41000</v>
      </c>
      <c r="H8" s="1">
        <v>37933</v>
      </c>
      <c r="I8" s="1">
        <v>41551</v>
      </c>
      <c r="J8" s="1"/>
    </row>
    <row r="9" spans="1:13" x14ac:dyDescent="0.25">
      <c r="A9">
        <v>1008</v>
      </c>
      <c r="B9" t="s">
        <v>16</v>
      </c>
      <c r="C9" t="s">
        <v>17</v>
      </c>
      <c r="D9">
        <v>38</v>
      </c>
      <c r="E9" t="s">
        <v>26</v>
      </c>
      <c r="F9" t="s">
        <v>25</v>
      </c>
      <c r="G9">
        <v>48000</v>
      </c>
      <c r="H9" s="1">
        <v>37416</v>
      </c>
      <c r="I9" s="1">
        <v>42116</v>
      </c>
      <c r="J9" s="1"/>
    </row>
    <row r="10" spans="1:13" x14ac:dyDescent="0.25">
      <c r="A10">
        <v>1009</v>
      </c>
      <c r="B10" t="s">
        <v>10</v>
      </c>
      <c r="C10" t="s">
        <v>11</v>
      </c>
      <c r="D10">
        <v>31</v>
      </c>
      <c r="E10" t="s">
        <v>26</v>
      </c>
      <c r="F10" t="s">
        <v>29</v>
      </c>
      <c r="G10">
        <v>42000</v>
      </c>
      <c r="H10" s="1">
        <v>37843</v>
      </c>
      <c r="I10" s="1">
        <v>40800</v>
      </c>
      <c r="J10" s="1"/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D217F6E-9452-40AF-AFA2-377600A25F44}">
  <sheetPr>
    <tabColor theme="9"/>
  </sheetPr>
  <dimension ref="A1:M10"/>
  <sheetViews>
    <sheetView workbookViewId="0">
      <selection activeCell="M3" sqref="M3"/>
    </sheetView>
  </sheetViews>
  <sheetFormatPr defaultColWidth="13.7109375" defaultRowHeight="15" x14ac:dyDescent="0.25"/>
  <cols>
    <col min="1" max="1" width="11.7109375" bestFit="1" customWidth="1"/>
    <col min="2" max="2" width="10.140625" bestFit="1" customWidth="1"/>
    <col min="3" max="3" width="11" bestFit="1" customWidth="1"/>
    <col min="4" max="4" width="4.42578125" bestFit="1" customWidth="1"/>
    <col min="5" max="5" width="7.5703125" bestFit="1" customWidth="1"/>
    <col min="6" max="6" width="17.42578125" bestFit="1" customWidth="1"/>
    <col min="7" max="7" width="6.28515625" bestFit="1" customWidth="1"/>
    <col min="8" max="8" width="9.7109375" bestFit="1" customWidth="1"/>
    <col min="9" max="9" width="10.7109375" bestFit="1" customWidth="1"/>
    <col min="10" max="10" width="10.7109375" customWidth="1"/>
  </cols>
  <sheetData>
    <row r="1" spans="1:13" x14ac:dyDescent="0.25">
      <c r="A1" t="s">
        <v>20</v>
      </c>
      <c r="B1" t="s">
        <v>0</v>
      </c>
      <c r="C1" t="s">
        <v>1</v>
      </c>
      <c r="D1" t="s">
        <v>23</v>
      </c>
      <c r="E1" t="s">
        <v>24</v>
      </c>
      <c r="F1" t="s">
        <v>21</v>
      </c>
      <c r="G1" t="s">
        <v>22</v>
      </c>
      <c r="H1" t="s">
        <v>36</v>
      </c>
      <c r="I1" t="s">
        <v>37</v>
      </c>
      <c r="K1" s="6" t="s">
        <v>76</v>
      </c>
      <c r="L1" s="6" t="s">
        <v>77</v>
      </c>
      <c r="M1" s="6" t="s">
        <v>78</v>
      </c>
    </row>
    <row r="2" spans="1:13" x14ac:dyDescent="0.25">
      <c r="A2">
        <v>1001</v>
      </c>
      <c r="B2" t="s">
        <v>2</v>
      </c>
      <c r="C2" t="s">
        <v>3</v>
      </c>
      <c r="D2">
        <v>30</v>
      </c>
      <c r="E2" t="s">
        <v>26</v>
      </c>
      <c r="F2" t="s">
        <v>25</v>
      </c>
      <c r="G2">
        <v>45000</v>
      </c>
      <c r="H2" s="1">
        <v>37197</v>
      </c>
      <c r="I2" s="1">
        <v>42253</v>
      </c>
      <c r="J2" s="1"/>
      <c r="K2">
        <f>COUNT(G2:G10)</f>
        <v>9</v>
      </c>
      <c r="L2">
        <f>COUNTIF(G2:G10,"&gt;50000")</f>
        <v>2</v>
      </c>
      <c r="M2">
        <f>COUNTIFS(A2:A10,"&gt;1005",E2:E10,"Male")</f>
        <v>3</v>
      </c>
    </row>
    <row r="3" spans="1:13" x14ac:dyDescent="0.25">
      <c r="A3">
        <v>1002</v>
      </c>
      <c r="B3" t="s">
        <v>4</v>
      </c>
      <c r="C3" t="s">
        <v>5</v>
      </c>
      <c r="D3">
        <v>30</v>
      </c>
      <c r="E3" t="s">
        <v>28</v>
      </c>
      <c r="F3" t="s">
        <v>27</v>
      </c>
      <c r="G3">
        <v>36000</v>
      </c>
      <c r="H3" s="1">
        <v>36436</v>
      </c>
      <c r="I3" s="1">
        <v>42287</v>
      </c>
      <c r="J3" s="1"/>
    </row>
    <row r="4" spans="1:13" x14ac:dyDescent="0.25">
      <c r="A4">
        <v>1003</v>
      </c>
      <c r="B4" t="s">
        <v>6</v>
      </c>
      <c r="C4" t="s">
        <v>7</v>
      </c>
      <c r="D4">
        <v>29</v>
      </c>
      <c r="E4" t="s">
        <v>26</v>
      </c>
      <c r="F4" t="s">
        <v>25</v>
      </c>
      <c r="G4">
        <v>63000</v>
      </c>
      <c r="H4" s="1">
        <v>36711</v>
      </c>
      <c r="I4" s="1">
        <v>42986</v>
      </c>
      <c r="J4" s="1"/>
    </row>
    <row r="5" spans="1:13" x14ac:dyDescent="0.25">
      <c r="A5">
        <v>1004</v>
      </c>
      <c r="B5" t="s">
        <v>13</v>
      </c>
      <c r="C5" t="s">
        <v>12</v>
      </c>
      <c r="D5">
        <v>31</v>
      </c>
      <c r="E5" t="s">
        <v>28</v>
      </c>
      <c r="F5" t="s">
        <v>29</v>
      </c>
      <c r="G5">
        <v>47000</v>
      </c>
      <c r="H5" s="1">
        <v>36530</v>
      </c>
      <c r="I5" s="1">
        <v>42341</v>
      </c>
      <c r="J5" s="1"/>
    </row>
    <row r="6" spans="1:13" x14ac:dyDescent="0.25">
      <c r="A6">
        <v>1005</v>
      </c>
      <c r="B6" t="s">
        <v>14</v>
      </c>
      <c r="C6" t="s">
        <v>15</v>
      </c>
      <c r="D6">
        <v>32</v>
      </c>
      <c r="E6" t="s">
        <v>26</v>
      </c>
      <c r="F6" t="s">
        <v>30</v>
      </c>
      <c r="G6">
        <v>50000</v>
      </c>
      <c r="H6" s="1">
        <v>37017</v>
      </c>
      <c r="I6" s="1">
        <v>42977</v>
      </c>
      <c r="J6" s="1"/>
    </row>
    <row r="7" spans="1:13" x14ac:dyDescent="0.25">
      <c r="A7">
        <v>1006</v>
      </c>
      <c r="B7" t="s">
        <v>8</v>
      </c>
      <c r="C7" t="s">
        <v>9</v>
      </c>
      <c r="D7">
        <v>35</v>
      </c>
      <c r="E7" t="s">
        <v>26</v>
      </c>
      <c r="F7" t="s">
        <v>31</v>
      </c>
      <c r="G7">
        <v>65000</v>
      </c>
      <c r="H7" s="1">
        <v>35040</v>
      </c>
      <c r="I7" s="1">
        <v>41528</v>
      </c>
      <c r="J7" s="1"/>
    </row>
    <row r="8" spans="1:13" x14ac:dyDescent="0.25">
      <c r="A8">
        <v>1007</v>
      </c>
      <c r="B8" t="s">
        <v>33</v>
      </c>
      <c r="C8" t="s">
        <v>34</v>
      </c>
      <c r="D8">
        <v>32</v>
      </c>
      <c r="E8" t="s">
        <v>28</v>
      </c>
      <c r="F8" t="s">
        <v>32</v>
      </c>
      <c r="G8">
        <v>41000</v>
      </c>
      <c r="H8" s="1">
        <v>37933</v>
      </c>
      <c r="I8" s="1">
        <v>41551</v>
      </c>
      <c r="J8" s="1"/>
    </row>
    <row r="9" spans="1:13" x14ac:dyDescent="0.25">
      <c r="A9">
        <v>1008</v>
      </c>
      <c r="B9" t="s">
        <v>16</v>
      </c>
      <c r="C9" t="s">
        <v>17</v>
      </c>
      <c r="D9">
        <v>38</v>
      </c>
      <c r="E9" t="s">
        <v>26</v>
      </c>
      <c r="F9" t="s">
        <v>25</v>
      </c>
      <c r="G9">
        <v>48000</v>
      </c>
      <c r="H9" s="1">
        <v>37416</v>
      </c>
      <c r="I9" s="1">
        <v>42116</v>
      </c>
      <c r="J9" s="1"/>
    </row>
    <row r="10" spans="1:13" x14ac:dyDescent="0.25">
      <c r="A10">
        <v>1009</v>
      </c>
      <c r="B10" t="s">
        <v>10</v>
      </c>
      <c r="C10" t="s">
        <v>11</v>
      </c>
      <c r="D10">
        <v>31</v>
      </c>
      <c r="E10" t="s">
        <v>26</v>
      </c>
      <c r="F10" t="s">
        <v>29</v>
      </c>
      <c r="G10">
        <v>42000</v>
      </c>
      <c r="H10" s="1">
        <v>37843</v>
      </c>
      <c r="I10" s="1">
        <v>40800</v>
      </c>
      <c r="J10" s="1"/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37ACEFD-E950-4ACE-A7FD-83ED10CB531A}">
  <sheetPr>
    <tabColor theme="9"/>
  </sheetPr>
  <dimension ref="A1:N15"/>
  <sheetViews>
    <sheetView workbookViewId="0">
      <selection activeCell="N16" sqref="N16"/>
    </sheetView>
  </sheetViews>
  <sheetFormatPr defaultRowHeight="15" x14ac:dyDescent="0.25"/>
  <cols>
    <col min="1" max="1" width="11.7109375" bestFit="1" customWidth="1"/>
    <col min="2" max="2" width="10.140625" bestFit="1" customWidth="1"/>
    <col min="3" max="3" width="11" bestFit="1" customWidth="1"/>
    <col min="4" max="4" width="4.42578125" bestFit="1" customWidth="1"/>
    <col min="5" max="5" width="7.5703125" bestFit="1" customWidth="1"/>
    <col min="6" max="6" width="17.42578125" bestFit="1" customWidth="1"/>
    <col min="7" max="7" width="6.28515625" bestFit="1" customWidth="1"/>
    <col min="8" max="8" width="9.7109375" bestFit="1" customWidth="1"/>
    <col min="9" max="9" width="10.7109375" bestFit="1" customWidth="1"/>
    <col min="10" max="10" width="13.28515625" customWidth="1"/>
    <col min="11" max="12" width="14.85546875" customWidth="1"/>
    <col min="14" max="14" width="10.5703125" bestFit="1" customWidth="1"/>
  </cols>
  <sheetData>
    <row r="1" spans="1:14" x14ac:dyDescent="0.25">
      <c r="A1" t="s">
        <v>20</v>
      </c>
      <c r="B1" t="s">
        <v>0</v>
      </c>
      <c r="C1" t="s">
        <v>1</v>
      </c>
      <c r="D1" t="s">
        <v>23</v>
      </c>
      <c r="E1" t="s">
        <v>24</v>
      </c>
      <c r="F1" t="s">
        <v>21</v>
      </c>
      <c r="G1" s="2" t="s">
        <v>22</v>
      </c>
      <c r="H1" t="s">
        <v>36</v>
      </c>
      <c r="I1" t="s">
        <v>37</v>
      </c>
      <c r="K1" s="6" t="s">
        <v>83</v>
      </c>
      <c r="L1" s="6" t="s">
        <v>84</v>
      </c>
    </row>
    <row r="2" spans="1:14" x14ac:dyDescent="0.25">
      <c r="A2">
        <v>1001</v>
      </c>
      <c r="B2" t="s">
        <v>2</v>
      </c>
      <c r="C2" t="s">
        <v>3</v>
      </c>
      <c r="D2">
        <v>30</v>
      </c>
      <c r="E2" t="s">
        <v>26</v>
      </c>
      <c r="F2" t="s">
        <v>25</v>
      </c>
      <c r="G2" s="2">
        <v>45000</v>
      </c>
      <c r="H2" s="3" t="s">
        <v>48</v>
      </c>
      <c r="I2" s="3" t="s">
        <v>56</v>
      </c>
      <c r="J2" s="3"/>
      <c r="K2">
        <f>_xlfn.DAYS(I2,H2)</f>
        <v>5056</v>
      </c>
      <c r="L2">
        <f>NETWORKDAYS(H2,I2)</f>
        <v>3611</v>
      </c>
    </row>
    <row r="3" spans="1:14" x14ac:dyDescent="0.25">
      <c r="A3">
        <v>1002</v>
      </c>
      <c r="B3" t="s">
        <v>4</v>
      </c>
      <c r="C3" t="s">
        <v>5</v>
      </c>
      <c r="D3">
        <v>30</v>
      </c>
      <c r="E3" t="s">
        <v>28</v>
      </c>
      <c r="F3" t="s">
        <v>27</v>
      </c>
      <c r="G3" s="2">
        <v>36000</v>
      </c>
      <c r="H3" s="3" t="s">
        <v>49</v>
      </c>
      <c r="I3" s="3" t="s">
        <v>57</v>
      </c>
      <c r="J3" s="3"/>
      <c r="K3">
        <f t="shared" ref="K3:K10" si="0">_xlfn.DAYS(I3,H3)</f>
        <v>5851</v>
      </c>
      <c r="L3">
        <f t="shared" ref="L3:L10" si="1">NETWORKDAYS(H3,I3)</f>
        <v>4180</v>
      </c>
    </row>
    <row r="4" spans="1:14" x14ac:dyDescent="0.25">
      <c r="A4">
        <v>1003</v>
      </c>
      <c r="B4" t="s">
        <v>6</v>
      </c>
      <c r="C4" t="s">
        <v>7</v>
      </c>
      <c r="D4">
        <v>29</v>
      </c>
      <c r="E4" t="s">
        <v>26</v>
      </c>
      <c r="F4" t="s">
        <v>25</v>
      </c>
      <c r="G4" s="2">
        <v>63000</v>
      </c>
      <c r="H4" s="3" t="s">
        <v>50</v>
      </c>
      <c r="I4" s="3" t="s">
        <v>58</v>
      </c>
      <c r="J4" s="3"/>
      <c r="K4">
        <f t="shared" si="0"/>
        <v>6275</v>
      </c>
      <c r="L4">
        <f t="shared" si="1"/>
        <v>4484</v>
      </c>
    </row>
    <row r="5" spans="1:14" x14ac:dyDescent="0.25">
      <c r="A5">
        <v>1004</v>
      </c>
      <c r="B5" t="s">
        <v>13</v>
      </c>
      <c r="C5" t="s">
        <v>12</v>
      </c>
      <c r="D5">
        <v>31</v>
      </c>
      <c r="E5" t="s">
        <v>28</v>
      </c>
      <c r="F5" t="s">
        <v>29</v>
      </c>
      <c r="G5" s="2">
        <v>47000</v>
      </c>
      <c r="H5" s="3" t="s">
        <v>51</v>
      </c>
      <c r="I5" s="3" t="s">
        <v>59</v>
      </c>
      <c r="J5" s="3"/>
      <c r="K5">
        <f t="shared" si="0"/>
        <v>5811</v>
      </c>
      <c r="L5">
        <f t="shared" si="1"/>
        <v>4152</v>
      </c>
    </row>
    <row r="6" spans="1:14" x14ac:dyDescent="0.25">
      <c r="A6">
        <v>1005</v>
      </c>
      <c r="B6" t="s">
        <v>14</v>
      </c>
      <c r="C6" t="s">
        <v>15</v>
      </c>
      <c r="D6">
        <v>32</v>
      </c>
      <c r="E6" t="s">
        <v>26</v>
      </c>
      <c r="F6" t="s">
        <v>30</v>
      </c>
      <c r="G6" s="2">
        <v>50000</v>
      </c>
      <c r="H6" s="3" t="s">
        <v>52</v>
      </c>
      <c r="I6" s="3" t="s">
        <v>60</v>
      </c>
      <c r="J6" s="3"/>
      <c r="K6">
        <f t="shared" si="0"/>
        <v>5960</v>
      </c>
      <c r="L6">
        <f t="shared" si="1"/>
        <v>4258</v>
      </c>
    </row>
    <row r="7" spans="1:14" x14ac:dyDescent="0.25">
      <c r="A7">
        <v>1006</v>
      </c>
      <c r="B7" t="s">
        <v>8</v>
      </c>
      <c r="C7" t="s">
        <v>9</v>
      </c>
      <c r="D7">
        <v>35</v>
      </c>
      <c r="E7" t="s">
        <v>26</v>
      </c>
      <c r="F7" t="s">
        <v>31</v>
      </c>
      <c r="G7" s="2">
        <v>65000</v>
      </c>
      <c r="H7" s="3" t="s">
        <v>52</v>
      </c>
      <c r="I7" s="3" t="s">
        <v>61</v>
      </c>
      <c r="J7" s="3"/>
      <c r="K7">
        <f t="shared" si="0"/>
        <v>4511</v>
      </c>
      <c r="L7">
        <f t="shared" si="1"/>
        <v>3223</v>
      </c>
    </row>
    <row r="8" spans="1:14" x14ac:dyDescent="0.25">
      <c r="A8">
        <v>1007</v>
      </c>
      <c r="B8" t="s">
        <v>33</v>
      </c>
      <c r="C8" t="s">
        <v>34</v>
      </c>
      <c r="D8">
        <v>32</v>
      </c>
      <c r="E8" t="s">
        <v>28</v>
      </c>
      <c r="F8" t="s">
        <v>32</v>
      </c>
      <c r="G8" s="2">
        <v>41000</v>
      </c>
      <c r="H8" s="3" t="s">
        <v>53</v>
      </c>
      <c r="I8" s="3" t="s">
        <v>61</v>
      </c>
      <c r="J8" s="3"/>
      <c r="K8">
        <f t="shared" si="0"/>
        <v>3595</v>
      </c>
      <c r="L8">
        <f t="shared" si="1"/>
        <v>2568</v>
      </c>
    </row>
    <row r="9" spans="1:14" x14ac:dyDescent="0.25">
      <c r="A9">
        <v>1008</v>
      </c>
      <c r="B9" t="s">
        <v>16</v>
      </c>
      <c r="C9" t="s">
        <v>17</v>
      </c>
      <c r="D9">
        <v>38</v>
      </c>
      <c r="E9" t="s">
        <v>26</v>
      </c>
      <c r="F9" t="s">
        <v>25</v>
      </c>
      <c r="G9" s="2">
        <v>48000</v>
      </c>
      <c r="H9" s="3" t="s">
        <v>54</v>
      </c>
      <c r="I9" s="3" t="s">
        <v>62</v>
      </c>
      <c r="J9" s="3"/>
      <c r="K9">
        <f t="shared" si="0"/>
        <v>4700</v>
      </c>
      <c r="L9">
        <f t="shared" si="1"/>
        <v>3358</v>
      </c>
    </row>
    <row r="10" spans="1:14" x14ac:dyDescent="0.25">
      <c r="A10">
        <v>1009</v>
      </c>
      <c r="B10" t="s">
        <v>10</v>
      </c>
      <c r="C10" t="s">
        <v>11</v>
      </c>
      <c r="D10">
        <v>31</v>
      </c>
      <c r="E10" t="s">
        <v>26</v>
      </c>
      <c r="F10" t="s">
        <v>29</v>
      </c>
      <c r="G10" s="2">
        <v>42000</v>
      </c>
      <c r="H10" s="3" t="s">
        <v>55</v>
      </c>
      <c r="I10" s="3" t="s">
        <v>62</v>
      </c>
      <c r="J10" s="3"/>
      <c r="K10">
        <f t="shared" si="0"/>
        <v>4273</v>
      </c>
      <c r="L10">
        <f t="shared" si="1"/>
        <v>3053</v>
      </c>
    </row>
    <row r="14" spans="1:14" x14ac:dyDescent="0.25">
      <c r="M14" t="s">
        <v>99</v>
      </c>
      <c r="N14" t="s">
        <v>98</v>
      </c>
    </row>
    <row r="15" spans="1:14" x14ac:dyDescent="0.25">
      <c r="H15" s="1">
        <v>44788</v>
      </c>
      <c r="I15" s="1">
        <v>45838</v>
      </c>
      <c r="K15">
        <f>_xlfn.DAYS(I15,H15)</f>
        <v>1050</v>
      </c>
      <c r="L15">
        <f>NETWORKDAYS(H15,I15)</f>
        <v>751</v>
      </c>
      <c r="M15">
        <v>8</v>
      </c>
      <c r="N15">
        <f>L15*M15</f>
        <v>6008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11</vt:i4>
      </vt:variant>
    </vt:vector>
  </HeadingPairs>
  <TitlesOfParts>
    <vt:vector size="11" baseType="lpstr">
      <vt:lpstr>Max-Min</vt:lpstr>
      <vt:lpstr>IF-IFS</vt:lpstr>
      <vt:lpstr>Len</vt:lpstr>
      <vt:lpstr>LeftRight</vt:lpstr>
      <vt:lpstr>DateToText</vt:lpstr>
      <vt:lpstr>TRIM</vt:lpstr>
      <vt:lpstr>Concatenate</vt:lpstr>
      <vt:lpstr>Substitute</vt:lpstr>
      <vt:lpstr>SUM-SumIF</vt:lpstr>
      <vt:lpstr>Count-CountIF</vt:lpstr>
      <vt:lpstr>Days-NetworkDays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2021-12-16T14:18:34Z</dcterms:created>
  <dcterms:modified xsi:type="dcterms:W3CDTF">2025-07-15T16:35:50Z</dcterms:modified>
</cp:coreProperties>
</file>