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tine.beavers\Downloads\"/>
    </mc:Choice>
  </mc:AlternateContent>
  <xr:revisionPtr revIDLastSave="0" documentId="13_ncr:1_{ADF52A79-8B91-42E8-A312-99A0CBE26F51}" xr6:coauthVersionLast="47" xr6:coauthVersionMax="47" xr10:uidLastSave="{00000000-0000-0000-0000-000000000000}"/>
  <bookViews>
    <workbookView xWindow="-80" yWindow="-80" windowWidth="19360" windowHeight="10360" activeTab="3" xr2:uid="{00000000-000D-0000-FFFF-FFFF00000000}"/>
  </bookViews>
  <sheets>
    <sheet name="New Electron Density Map" sheetId="1" r:id="rId1"/>
    <sheet name="Sheet2" sheetId="4" r:id="rId2"/>
    <sheet name="New Electron Density Map (2)" sheetId="3" r:id="rId3"/>
    <sheet name="New Fcalc" sheetId="2" r:id="rId4"/>
  </sheets>
  <definedNames>
    <definedName name="_xlnm.Print_Area" localSheetId="3">'New Fcalc'!$G$2:$S$28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2" i="2" l="1"/>
  <c r="M8" i="2"/>
  <c r="N8" i="2"/>
  <c r="R8" i="2"/>
  <c r="M9" i="2"/>
  <c r="N9" i="2"/>
  <c r="R9" i="2"/>
  <c r="T9" i="2" s="1"/>
  <c r="M10" i="2"/>
  <c r="N10" i="2"/>
  <c r="O10" i="2" s="1"/>
  <c r="P10" i="2" s="1"/>
  <c r="Q10" i="2" s="1"/>
  <c r="H68" i="2" s="1"/>
  <c r="R10" i="2"/>
  <c r="M11" i="2"/>
  <c r="N11" i="2"/>
  <c r="O11" i="2" s="1"/>
  <c r="R11" i="2"/>
  <c r="T11" i="2"/>
  <c r="M12" i="2"/>
  <c r="N12" i="2"/>
  <c r="O12" i="2" s="1"/>
  <c r="P12" i="2" s="1"/>
  <c r="Q12" i="2" s="1"/>
  <c r="R12" i="2"/>
  <c r="T12" i="2" s="1"/>
  <c r="M13" i="2"/>
  <c r="N13" i="2"/>
  <c r="R13" i="2"/>
  <c r="M14" i="2"/>
  <c r="N14" i="2"/>
  <c r="R14" i="2"/>
  <c r="M15" i="2"/>
  <c r="N15" i="2"/>
  <c r="R15" i="2"/>
  <c r="M16" i="2"/>
  <c r="N16" i="2"/>
  <c r="R16" i="2"/>
  <c r="T16" i="2" s="1"/>
  <c r="M17" i="2"/>
  <c r="N17" i="2"/>
  <c r="R17" i="2"/>
  <c r="M18" i="2"/>
  <c r="N18" i="2"/>
  <c r="O18" i="2" s="1"/>
  <c r="P18" i="2" s="1"/>
  <c r="Q18" i="2" s="1"/>
  <c r="P72" i="2" s="1"/>
  <c r="R18" i="2"/>
  <c r="M19" i="2"/>
  <c r="N19" i="2"/>
  <c r="O19" i="2" s="1"/>
  <c r="R19" i="2"/>
  <c r="M20" i="2"/>
  <c r="P20" i="2" s="1"/>
  <c r="Q20" i="2" s="1"/>
  <c r="R50" i="2" s="1"/>
  <c r="N20" i="2"/>
  <c r="O20" i="2" s="1"/>
  <c r="R20" i="2"/>
  <c r="T20" i="2" s="1"/>
  <c r="M21" i="2"/>
  <c r="N21" i="2"/>
  <c r="R21" i="2"/>
  <c r="M22" i="2"/>
  <c r="N22" i="2"/>
  <c r="O22" i="2" s="1"/>
  <c r="P22" i="2" s="1"/>
  <c r="Q22" i="2" s="1"/>
  <c r="T67" i="2" s="1"/>
  <c r="R22" i="2"/>
  <c r="T63" i="2" s="1"/>
  <c r="M23" i="2"/>
  <c r="N23" i="2"/>
  <c r="O23" i="2" s="1"/>
  <c r="R23" i="2"/>
  <c r="T23" i="2"/>
  <c r="M24" i="2"/>
  <c r="N24" i="2"/>
  <c r="O24" i="2" s="1"/>
  <c r="P24" i="2"/>
  <c r="Q24" i="2" s="1"/>
  <c r="R24" i="2"/>
  <c r="T24" i="2" s="1"/>
  <c r="M25" i="2"/>
  <c r="N25" i="2"/>
  <c r="R25" i="2"/>
  <c r="I27" i="2"/>
  <c r="P27" i="2"/>
  <c r="H42" i="2"/>
  <c r="V54" i="2"/>
  <c r="P55" i="2"/>
  <c r="P56" i="2"/>
  <c r="P59" i="2"/>
  <c r="H62" i="2"/>
  <c r="P62" i="2"/>
  <c r="P67" i="2"/>
  <c r="P68" i="2"/>
  <c r="V69" i="2"/>
  <c r="P71" i="2"/>
  <c r="H72" i="2"/>
  <c r="J66" i="2" l="1"/>
  <c r="J70" i="2"/>
  <c r="J64" i="2"/>
  <c r="J61" i="2"/>
  <c r="P8" i="2"/>
  <c r="Q8" i="2" s="1"/>
  <c r="F60" i="2" s="1"/>
  <c r="L52" i="2"/>
  <c r="Q59" i="2"/>
  <c r="H32" i="2"/>
  <c r="O8" i="2"/>
  <c r="P23" i="2"/>
  <c r="Q23" i="2" s="1"/>
  <c r="O16" i="2"/>
  <c r="P16" i="2" s="1"/>
  <c r="Q16" i="2" s="1"/>
  <c r="O14" i="2"/>
  <c r="P14" i="2" s="1"/>
  <c r="Q14" i="2" s="1"/>
  <c r="L38" i="2" s="1"/>
  <c r="T71" i="2"/>
  <c r="T72" i="2"/>
  <c r="H67" i="2"/>
  <c r="V38" i="2"/>
  <c r="R49" i="2"/>
  <c r="T15" i="2"/>
  <c r="T68" i="2"/>
  <c r="R64" i="2"/>
  <c r="R61" i="2"/>
  <c r="H59" i="2"/>
  <c r="L71" i="2"/>
  <c r="R69" i="2"/>
  <c r="V66" i="2"/>
  <c r="T58" i="2"/>
  <c r="H36" i="2"/>
  <c r="H71" i="2"/>
  <c r="R66" i="2"/>
  <c r="V60" i="2"/>
  <c r="L58" i="2"/>
  <c r="V53" i="2"/>
  <c r="H48" i="2"/>
  <c r="T32" i="2"/>
  <c r="V70" i="2"/>
  <c r="J69" i="2"/>
  <c r="V57" i="2"/>
  <c r="H47" i="2"/>
  <c r="T19" i="2"/>
  <c r="T8" i="2"/>
  <c r="P19" i="2"/>
  <c r="Q19" i="2" s="1"/>
  <c r="L72" i="2"/>
  <c r="R70" i="2"/>
  <c r="O15" i="2"/>
  <c r="P15" i="2" s="1"/>
  <c r="Q15" i="2" s="1"/>
  <c r="V65" i="2"/>
  <c r="L63" i="2"/>
  <c r="P11" i="2"/>
  <c r="Q11" i="2" s="1"/>
  <c r="I39" i="2" s="1"/>
  <c r="U40" i="2"/>
  <c r="V33" i="2"/>
  <c r="V37" i="2"/>
  <c r="V32" i="2"/>
  <c r="V36" i="2"/>
  <c r="V39" i="2"/>
  <c r="V43" i="2"/>
  <c r="V34" i="2"/>
  <c r="V40" i="2"/>
  <c r="V42" i="2"/>
  <c r="V48" i="2"/>
  <c r="V52" i="2"/>
  <c r="V56" i="2"/>
  <c r="V44" i="2"/>
  <c r="V47" i="2"/>
  <c r="V51" i="2"/>
  <c r="V55" i="2"/>
  <c r="V49" i="2"/>
  <c r="V59" i="2"/>
  <c r="V63" i="2"/>
  <c r="V41" i="2"/>
  <c r="V50" i="2"/>
  <c r="V58" i="2"/>
  <c r="V62" i="2"/>
  <c r="T22" i="2"/>
  <c r="T35" i="2"/>
  <c r="T39" i="2"/>
  <c r="T34" i="2"/>
  <c r="T38" i="2"/>
  <c r="T33" i="2"/>
  <c r="T37" i="2"/>
  <c r="T41" i="2"/>
  <c r="T45" i="2"/>
  <c r="T46" i="2"/>
  <c r="T50" i="2"/>
  <c r="T54" i="2"/>
  <c r="T36" i="2"/>
  <c r="T43" i="2"/>
  <c r="T49" i="2"/>
  <c r="T53" i="2"/>
  <c r="T42" i="2"/>
  <c r="T47" i="2"/>
  <c r="T55" i="2"/>
  <c r="T57" i="2"/>
  <c r="T61" i="2"/>
  <c r="T65" i="2"/>
  <c r="T40" i="2"/>
  <c r="T48" i="2"/>
  <c r="T60" i="2"/>
  <c r="T64" i="2"/>
  <c r="R33" i="2"/>
  <c r="R37" i="2"/>
  <c r="R32" i="2"/>
  <c r="R36" i="2"/>
  <c r="R35" i="2"/>
  <c r="R39" i="2"/>
  <c r="R43" i="2"/>
  <c r="R45" i="2"/>
  <c r="R48" i="2"/>
  <c r="R52" i="2"/>
  <c r="R56" i="2"/>
  <c r="R40" i="2"/>
  <c r="R42" i="2"/>
  <c r="R47" i="2"/>
  <c r="R51" i="2"/>
  <c r="R55" i="2"/>
  <c r="R34" i="2"/>
  <c r="R41" i="2"/>
  <c r="R53" i="2"/>
  <c r="R59" i="2"/>
  <c r="R63" i="2"/>
  <c r="R38" i="2"/>
  <c r="R44" i="2"/>
  <c r="R46" i="2"/>
  <c r="R54" i="2"/>
  <c r="R58" i="2"/>
  <c r="R62" i="2"/>
  <c r="T18" i="2"/>
  <c r="P35" i="2"/>
  <c r="P39" i="2"/>
  <c r="P34" i="2"/>
  <c r="P38" i="2"/>
  <c r="P33" i="2"/>
  <c r="P37" i="2"/>
  <c r="P41" i="2"/>
  <c r="P45" i="2"/>
  <c r="P36" i="2"/>
  <c r="P42" i="2"/>
  <c r="P44" i="2"/>
  <c r="P46" i="2"/>
  <c r="P50" i="2"/>
  <c r="P54" i="2"/>
  <c r="P32" i="2"/>
  <c r="P49" i="2"/>
  <c r="P53" i="2"/>
  <c r="P40" i="2"/>
  <c r="P51" i="2"/>
  <c r="P57" i="2"/>
  <c r="P61" i="2"/>
  <c r="P65" i="2"/>
  <c r="P43" i="2"/>
  <c r="P52" i="2"/>
  <c r="P60" i="2"/>
  <c r="P64" i="2"/>
  <c r="N37" i="2"/>
  <c r="N52" i="2"/>
  <c r="N49" i="2"/>
  <c r="T14" i="2"/>
  <c r="L35" i="2"/>
  <c r="L39" i="2"/>
  <c r="L34" i="2"/>
  <c r="L41" i="2"/>
  <c r="L45" i="2"/>
  <c r="L32" i="2"/>
  <c r="L46" i="2"/>
  <c r="L50" i="2"/>
  <c r="L44" i="2"/>
  <c r="L49" i="2"/>
  <c r="L53" i="2"/>
  <c r="L36" i="2"/>
  <c r="L43" i="2"/>
  <c r="L61" i="2"/>
  <c r="L65" i="2"/>
  <c r="L48" i="2"/>
  <c r="L56" i="2"/>
  <c r="L60" i="2"/>
  <c r="J33" i="2"/>
  <c r="J37" i="2"/>
  <c r="J36" i="2"/>
  <c r="J35" i="2"/>
  <c r="J39" i="2"/>
  <c r="J43" i="2"/>
  <c r="J38" i="2"/>
  <c r="J40" i="2"/>
  <c r="J44" i="2"/>
  <c r="J48" i="2"/>
  <c r="J52" i="2"/>
  <c r="J56" i="2"/>
  <c r="J34" i="2"/>
  <c r="J41" i="2"/>
  <c r="J47" i="2"/>
  <c r="J51" i="2"/>
  <c r="J55" i="2"/>
  <c r="J42" i="2"/>
  <c r="J53" i="2"/>
  <c r="J59" i="2"/>
  <c r="J63" i="2"/>
  <c r="J45" i="2"/>
  <c r="J46" i="2"/>
  <c r="J54" i="2"/>
  <c r="J58" i="2"/>
  <c r="J62" i="2"/>
  <c r="T10" i="2"/>
  <c r="H35" i="2"/>
  <c r="H39" i="2"/>
  <c r="H34" i="2"/>
  <c r="H38" i="2"/>
  <c r="H33" i="2"/>
  <c r="H37" i="2"/>
  <c r="H41" i="2"/>
  <c r="H45" i="2"/>
  <c r="H43" i="2"/>
  <c r="H46" i="2"/>
  <c r="H50" i="2"/>
  <c r="H54" i="2"/>
  <c r="H49" i="2"/>
  <c r="H53" i="2"/>
  <c r="H51" i="2"/>
  <c r="H57" i="2"/>
  <c r="H61" i="2"/>
  <c r="H65" i="2"/>
  <c r="H44" i="2"/>
  <c r="H52" i="2"/>
  <c r="H60" i="2"/>
  <c r="H64" i="2"/>
  <c r="V71" i="2"/>
  <c r="R71" i="2"/>
  <c r="J71" i="2"/>
  <c r="Q70" i="2"/>
  <c r="T69" i="2"/>
  <c r="P69" i="2"/>
  <c r="H69" i="2"/>
  <c r="V67" i="2"/>
  <c r="R67" i="2"/>
  <c r="N67" i="2"/>
  <c r="J67" i="2"/>
  <c r="Q66" i="2"/>
  <c r="H66" i="2"/>
  <c r="V64" i="2"/>
  <c r="N64" i="2"/>
  <c r="Q63" i="2"/>
  <c r="T62" i="2"/>
  <c r="R60" i="2"/>
  <c r="J60" i="2"/>
  <c r="U59" i="2"/>
  <c r="P58" i="2"/>
  <c r="H58" i="2"/>
  <c r="H56" i="2"/>
  <c r="Q53" i="2"/>
  <c r="T52" i="2"/>
  <c r="J50" i="2"/>
  <c r="P48" i="2"/>
  <c r="V46" i="2"/>
  <c r="U32" i="2"/>
  <c r="U36" i="2"/>
  <c r="U47" i="2"/>
  <c r="U51" i="2"/>
  <c r="U58" i="2"/>
  <c r="U62" i="2"/>
  <c r="Q32" i="2"/>
  <c r="Q36" i="2"/>
  <c r="Q35" i="2"/>
  <c r="Q39" i="2"/>
  <c r="Q34" i="2"/>
  <c r="Q38" i="2"/>
  <c r="Q42" i="2"/>
  <c r="Q40" i="2"/>
  <c r="Q47" i="2"/>
  <c r="Q51" i="2"/>
  <c r="Q55" i="2"/>
  <c r="Q37" i="2"/>
  <c r="Q44" i="2"/>
  <c r="Q46" i="2"/>
  <c r="Q50" i="2"/>
  <c r="Q54" i="2"/>
  <c r="Q45" i="2"/>
  <c r="Q48" i="2"/>
  <c r="Q56" i="2"/>
  <c r="Q58" i="2"/>
  <c r="Q62" i="2"/>
  <c r="Q33" i="2"/>
  <c r="Q49" i="2"/>
  <c r="Q57" i="2"/>
  <c r="Q61" i="2"/>
  <c r="Q65" i="2"/>
  <c r="I42" i="2"/>
  <c r="I46" i="2"/>
  <c r="I49" i="2"/>
  <c r="Q69" i="2"/>
  <c r="Q64" i="2"/>
  <c r="V72" i="2"/>
  <c r="R72" i="2"/>
  <c r="J72" i="2"/>
  <c r="F72" i="2"/>
  <c r="U71" i="2"/>
  <c r="Q71" i="2"/>
  <c r="T70" i="2"/>
  <c r="P70" i="2"/>
  <c r="L70" i="2"/>
  <c r="H70" i="2"/>
  <c r="V68" i="2"/>
  <c r="R68" i="2"/>
  <c r="J68" i="2"/>
  <c r="Q67" i="2"/>
  <c r="T66" i="2"/>
  <c r="P66" i="2"/>
  <c r="L66" i="2"/>
  <c r="R65" i="2"/>
  <c r="J65" i="2"/>
  <c r="P63" i="2"/>
  <c r="H63" i="2"/>
  <c r="V61" i="2"/>
  <c r="Q60" i="2"/>
  <c r="T59" i="2"/>
  <c r="L59" i="2"/>
  <c r="R57" i="2"/>
  <c r="J57" i="2"/>
  <c r="T56" i="2"/>
  <c r="H55" i="2"/>
  <c r="Q52" i="2"/>
  <c r="T51" i="2"/>
  <c r="J49" i="2"/>
  <c r="P47" i="2"/>
  <c r="V45" i="2"/>
  <c r="T44" i="2"/>
  <c r="Q43" i="2"/>
  <c r="H40" i="2"/>
  <c r="U33" i="2"/>
  <c r="O9" i="2"/>
  <c r="P9" i="2" s="1"/>
  <c r="Q9" i="2" s="1"/>
  <c r="O25" i="2"/>
  <c r="P25" i="2" s="1"/>
  <c r="Q25" i="2" s="1"/>
  <c r="T25" i="2"/>
  <c r="O21" i="2"/>
  <c r="T21" i="2"/>
  <c r="P21" i="2"/>
  <c r="Q21" i="2" s="1"/>
  <c r="O17" i="2"/>
  <c r="P17" i="2" s="1"/>
  <c r="Q17" i="2" s="1"/>
  <c r="T17" i="2"/>
  <c r="O13" i="2"/>
  <c r="P13" i="2" s="1"/>
  <c r="Q13" i="2" s="1"/>
  <c r="T13" i="2"/>
  <c r="V35" i="2"/>
  <c r="F69" i="2" l="1"/>
  <c r="F62" i="2"/>
  <c r="F63" i="2"/>
  <c r="F48" i="2"/>
  <c r="F57" i="2"/>
  <c r="E36" i="4" s="1"/>
  <c r="F36" i="4" s="1"/>
  <c r="G36" i="4" s="1"/>
  <c r="H36" i="4" s="1"/>
  <c r="I36" i="4" s="1"/>
  <c r="J36" i="4" s="1"/>
  <c r="K36" i="4" s="1"/>
  <c r="L36" i="4" s="1"/>
  <c r="M36" i="4" s="1"/>
  <c r="N36" i="4" s="1"/>
  <c r="O36" i="4" s="1"/>
  <c r="P36" i="4" s="1"/>
  <c r="Q36" i="4" s="1"/>
  <c r="R36" i="4" s="1"/>
  <c r="S36" i="4" s="1"/>
  <c r="T36" i="4" s="1"/>
  <c r="U36" i="4" s="1"/>
  <c r="F59" i="2"/>
  <c r="F42" i="2"/>
  <c r="F67" i="2"/>
  <c r="F49" i="2"/>
  <c r="F35" i="2"/>
  <c r="F45" i="2"/>
  <c r="F36" i="2"/>
  <c r="F38" i="2"/>
  <c r="F32" i="2"/>
  <c r="F64" i="2"/>
  <c r="F44" i="2"/>
  <c r="F37" i="2"/>
  <c r="F66" i="2"/>
  <c r="F56" i="2"/>
  <c r="F33" i="2"/>
  <c r="F52" i="2"/>
  <c r="M49" i="2"/>
  <c r="M44" i="2"/>
  <c r="M63" i="2"/>
  <c r="M72" i="2"/>
  <c r="M68" i="2"/>
  <c r="M36" i="2"/>
  <c r="M43" i="2"/>
  <c r="M54" i="2"/>
  <c r="M71" i="2"/>
  <c r="M46" i="2"/>
  <c r="M56" i="2"/>
  <c r="M65" i="2"/>
  <c r="M40" i="2"/>
  <c r="M45" i="2"/>
  <c r="M52" i="2"/>
  <c r="M70" i="2"/>
  <c r="M32" i="2"/>
  <c r="M37" i="2"/>
  <c r="M60" i="2"/>
  <c r="M35" i="2"/>
  <c r="M47" i="2"/>
  <c r="M58" i="2"/>
  <c r="M33" i="2"/>
  <c r="M69" i="2"/>
  <c r="M67" i="2"/>
  <c r="M64" i="2"/>
  <c r="M42" i="2"/>
  <c r="M39" i="2"/>
  <c r="M51" i="2"/>
  <c r="M62" i="2"/>
  <c r="M57" i="2"/>
  <c r="M59" i="2"/>
  <c r="M66" i="2"/>
  <c r="M34" i="2"/>
  <c r="M55" i="2"/>
  <c r="M53" i="2"/>
  <c r="M41" i="2"/>
  <c r="M38" i="2"/>
  <c r="M61" i="2"/>
  <c r="M50" i="2"/>
  <c r="M48" i="2"/>
  <c r="E39" i="4"/>
  <c r="F39" i="4" s="1"/>
  <c r="N46" i="2"/>
  <c r="N57" i="2"/>
  <c r="N65" i="2"/>
  <c r="I37" i="2"/>
  <c r="E27" i="4"/>
  <c r="F27" i="4" s="1"/>
  <c r="G27" i="4" s="1"/>
  <c r="H27" i="4" s="1"/>
  <c r="N33" i="2"/>
  <c r="U37" i="2"/>
  <c r="U68" i="2"/>
  <c r="U72" i="2"/>
  <c r="U49" i="2"/>
  <c r="I62" i="2"/>
  <c r="I34" i="2"/>
  <c r="U52" i="2"/>
  <c r="L27" i="2"/>
  <c r="I60" i="2"/>
  <c r="U64" i="2"/>
  <c r="I58" i="2"/>
  <c r="I55" i="2"/>
  <c r="U65" i="2"/>
  <c r="U54" i="2"/>
  <c r="U39" i="2"/>
  <c r="N40" i="2"/>
  <c r="N54" i="2"/>
  <c r="F71" i="2"/>
  <c r="F58" i="2"/>
  <c r="F55" i="2"/>
  <c r="F34" i="2"/>
  <c r="L57" i="2"/>
  <c r="L42" i="2"/>
  <c r="L37" i="2"/>
  <c r="N58" i="2"/>
  <c r="N51" i="2"/>
  <c r="N43" i="2"/>
  <c r="U48" i="2"/>
  <c r="Q41" i="2"/>
  <c r="Q68" i="2"/>
  <c r="L68" i="2"/>
  <c r="Q72" i="2"/>
  <c r="U63" i="2"/>
  <c r="I63" i="2"/>
  <c r="I72" i="2"/>
  <c r="I68" i="2"/>
  <c r="I59" i="2"/>
  <c r="I67" i="2"/>
  <c r="N60" i="2"/>
  <c r="I43" i="2"/>
  <c r="U44" i="2"/>
  <c r="E12" i="4"/>
  <c r="F12" i="4" s="1"/>
  <c r="G12" i="4" s="1"/>
  <c r="H12" i="4" s="1"/>
  <c r="N62" i="2"/>
  <c r="N55" i="2"/>
  <c r="N41" i="2"/>
  <c r="N53" i="2"/>
  <c r="U67" i="2"/>
  <c r="N72" i="2"/>
  <c r="U69" i="2"/>
  <c r="I56" i="2"/>
  <c r="I51" i="2"/>
  <c r="I35" i="2"/>
  <c r="U61" i="2"/>
  <c r="U50" i="2"/>
  <c r="U42" i="2"/>
  <c r="U43" i="2"/>
  <c r="L62" i="2"/>
  <c r="L69" i="2"/>
  <c r="F50" i="2"/>
  <c r="F51" i="2"/>
  <c r="E30" i="4" s="1"/>
  <c r="F30" i="4" s="1"/>
  <c r="G30" i="4" s="1"/>
  <c r="H30" i="4" s="1"/>
  <c r="F43" i="2"/>
  <c r="L55" i="2"/>
  <c r="L40" i="2"/>
  <c r="L33" i="2"/>
  <c r="N50" i="2"/>
  <c r="N47" i="2"/>
  <c r="N39" i="2"/>
  <c r="I52" i="2"/>
  <c r="N70" i="2"/>
  <c r="F41" i="2"/>
  <c r="N69" i="2"/>
  <c r="E28" i="4"/>
  <c r="F28" i="4" s="1"/>
  <c r="G28" i="4" s="1"/>
  <c r="H28" i="4" s="1"/>
  <c r="I66" i="2"/>
  <c r="I38" i="2"/>
  <c r="N44" i="2"/>
  <c r="N34" i="2"/>
  <c r="U70" i="2"/>
  <c r="I44" i="2"/>
  <c r="N66" i="2"/>
  <c r="F70" i="2"/>
  <c r="F61" i="2"/>
  <c r="E40" i="4" s="1"/>
  <c r="F40" i="4" s="1"/>
  <c r="G40" i="4" s="1"/>
  <c r="H40" i="4" s="1"/>
  <c r="I40" i="4" s="1"/>
  <c r="J40" i="4" s="1"/>
  <c r="K40" i="4" s="1"/>
  <c r="L40" i="4" s="1"/>
  <c r="M40" i="4" s="1"/>
  <c r="N40" i="4" s="1"/>
  <c r="O40" i="4" s="1"/>
  <c r="P40" i="4" s="1"/>
  <c r="Q40" i="4" s="1"/>
  <c r="R40" i="4" s="1"/>
  <c r="S40" i="4" s="1"/>
  <c r="T40" i="4" s="1"/>
  <c r="U40" i="4" s="1"/>
  <c r="F68" i="2"/>
  <c r="I65" i="2"/>
  <c r="I48" i="2"/>
  <c r="I47" i="2"/>
  <c r="I40" i="2"/>
  <c r="U57" i="2"/>
  <c r="U46" i="2"/>
  <c r="U38" i="2"/>
  <c r="F46" i="2"/>
  <c r="U56" i="2"/>
  <c r="U66" i="2"/>
  <c r="N71" i="2"/>
  <c r="F40" i="2"/>
  <c r="F47" i="2"/>
  <c r="E26" i="4" s="1"/>
  <c r="F26" i="4" s="1"/>
  <c r="G26" i="4" s="1"/>
  <c r="H26" i="4" s="1"/>
  <c r="I26" i="4" s="1"/>
  <c r="J26" i="4" s="1"/>
  <c r="K26" i="4" s="1"/>
  <c r="L26" i="4" s="1"/>
  <c r="F39" i="2"/>
  <c r="L64" i="2"/>
  <c r="L47" i="2"/>
  <c r="L54" i="2"/>
  <c r="N42" i="2"/>
  <c r="N45" i="2"/>
  <c r="N35" i="2"/>
  <c r="F65" i="2"/>
  <c r="N61" i="2"/>
  <c r="I71" i="2"/>
  <c r="I61" i="2"/>
  <c r="I54" i="2"/>
  <c r="I41" i="2"/>
  <c r="I36" i="2"/>
  <c r="U53" i="2"/>
  <c r="U41" i="2"/>
  <c r="U34" i="2"/>
  <c r="E14" i="4"/>
  <c r="F14" i="4" s="1"/>
  <c r="N63" i="2"/>
  <c r="N38" i="2"/>
  <c r="N36" i="2"/>
  <c r="U60" i="2"/>
  <c r="F53" i="2"/>
  <c r="F54" i="2"/>
  <c r="I69" i="2"/>
  <c r="I45" i="2"/>
  <c r="E45" i="4"/>
  <c r="F45" i="4" s="1"/>
  <c r="G45" i="4" s="1"/>
  <c r="H45" i="4" s="1"/>
  <c r="I45" i="4" s="1"/>
  <c r="J45" i="4" s="1"/>
  <c r="K45" i="4" s="1"/>
  <c r="L45" i="4" s="1"/>
  <c r="M45" i="4" s="1"/>
  <c r="N45" i="4" s="1"/>
  <c r="O45" i="4" s="1"/>
  <c r="P45" i="4" s="1"/>
  <c r="N48" i="2"/>
  <c r="N68" i="2"/>
  <c r="I64" i="2"/>
  <c r="I57" i="2"/>
  <c r="I50" i="2"/>
  <c r="I33" i="2"/>
  <c r="I32" i="2"/>
  <c r="X32" i="2" s="1"/>
  <c r="U45" i="2"/>
  <c r="U55" i="2"/>
  <c r="U35" i="2"/>
  <c r="I70" i="2"/>
  <c r="E15" i="4"/>
  <c r="F15" i="4" s="1"/>
  <c r="G15" i="4" s="1"/>
  <c r="H15" i="4" s="1"/>
  <c r="I15" i="4" s="1"/>
  <c r="J15" i="4" s="1"/>
  <c r="K15" i="4" s="1"/>
  <c r="L15" i="4" s="1"/>
  <c r="N59" i="2"/>
  <c r="N56" i="2"/>
  <c r="N32" i="2"/>
  <c r="L67" i="2"/>
  <c r="L51" i="2"/>
  <c r="I53" i="2"/>
  <c r="K34" i="2"/>
  <c r="K38" i="2"/>
  <c r="K33" i="2"/>
  <c r="K37" i="2"/>
  <c r="K32" i="2"/>
  <c r="K36" i="2"/>
  <c r="K40" i="2"/>
  <c r="K44" i="2"/>
  <c r="K42" i="2"/>
  <c r="K49" i="2"/>
  <c r="K53" i="2"/>
  <c r="K39" i="2"/>
  <c r="K48" i="2"/>
  <c r="K52" i="2"/>
  <c r="K56" i="2"/>
  <c r="K50" i="2"/>
  <c r="K60" i="2"/>
  <c r="K64" i="2"/>
  <c r="K35" i="2"/>
  <c r="K41" i="2"/>
  <c r="K51" i="2"/>
  <c r="K59" i="2"/>
  <c r="K63" i="2"/>
  <c r="K54" i="2"/>
  <c r="K62" i="2"/>
  <c r="K69" i="2"/>
  <c r="K67" i="2"/>
  <c r="K71" i="2"/>
  <c r="K43" i="2"/>
  <c r="K47" i="2"/>
  <c r="K61" i="2"/>
  <c r="K66" i="2"/>
  <c r="K70" i="2"/>
  <c r="K55" i="2"/>
  <c r="K57" i="2"/>
  <c r="K65" i="2"/>
  <c r="K68" i="2"/>
  <c r="K72" i="2"/>
  <c r="K45" i="2"/>
  <c r="K46" i="2"/>
  <c r="K58" i="2"/>
  <c r="W34" i="2"/>
  <c r="W38" i="2"/>
  <c r="W33" i="2"/>
  <c r="W37" i="2"/>
  <c r="W36" i="2"/>
  <c r="W40" i="2"/>
  <c r="W44" i="2"/>
  <c r="W45" i="2"/>
  <c r="W49" i="2"/>
  <c r="W53" i="2"/>
  <c r="W35" i="2"/>
  <c r="W39" i="2"/>
  <c r="W42" i="2"/>
  <c r="W48" i="2"/>
  <c r="W52" i="2"/>
  <c r="W43" i="2"/>
  <c r="W46" i="2"/>
  <c r="W54" i="2"/>
  <c r="W56" i="2"/>
  <c r="W60" i="2"/>
  <c r="W64" i="2"/>
  <c r="W47" i="2"/>
  <c r="W55" i="2"/>
  <c r="W59" i="2"/>
  <c r="W63" i="2"/>
  <c r="W50" i="2"/>
  <c r="X50" i="2" s="1"/>
  <c r="W58" i="2"/>
  <c r="W69" i="2"/>
  <c r="W67" i="2"/>
  <c r="W71" i="2"/>
  <c r="W57" i="2"/>
  <c r="W65" i="2"/>
  <c r="W66" i="2"/>
  <c r="W51" i="2"/>
  <c r="W61" i="2"/>
  <c r="W68" i="2"/>
  <c r="W72" i="2"/>
  <c r="W62" i="2"/>
  <c r="W70" i="2"/>
  <c r="W41" i="2"/>
  <c r="W32" i="2"/>
  <c r="G34" i="2"/>
  <c r="X34" i="2" s="1"/>
  <c r="G38" i="2"/>
  <c r="E17" i="4" s="1"/>
  <c r="F17" i="4" s="1"/>
  <c r="G17" i="4" s="1"/>
  <c r="H17" i="4" s="1"/>
  <c r="I17" i="4" s="1"/>
  <c r="J17" i="4" s="1"/>
  <c r="K17" i="4" s="1"/>
  <c r="L17" i="4" s="1"/>
  <c r="M17" i="4" s="1"/>
  <c r="N17" i="4" s="1"/>
  <c r="O17" i="4" s="1"/>
  <c r="P17" i="4" s="1"/>
  <c r="Q17" i="4" s="1"/>
  <c r="R17" i="4" s="1"/>
  <c r="S17" i="4" s="1"/>
  <c r="T17" i="4" s="1"/>
  <c r="U17" i="4" s="1"/>
  <c r="G33" i="2"/>
  <c r="G37" i="2"/>
  <c r="E16" i="4" s="1"/>
  <c r="F16" i="4" s="1"/>
  <c r="G16" i="4" s="1"/>
  <c r="H16" i="4" s="1"/>
  <c r="I16" i="4" s="1"/>
  <c r="J16" i="4" s="1"/>
  <c r="K16" i="4" s="1"/>
  <c r="L16" i="4" s="1"/>
  <c r="M16" i="4" s="1"/>
  <c r="N16" i="4" s="1"/>
  <c r="O16" i="4" s="1"/>
  <c r="P16" i="4" s="1"/>
  <c r="Q16" i="4" s="1"/>
  <c r="R16" i="4" s="1"/>
  <c r="S16" i="4" s="1"/>
  <c r="T16" i="4" s="1"/>
  <c r="U16" i="4" s="1"/>
  <c r="G32" i="2"/>
  <c r="G36" i="2"/>
  <c r="G40" i="2"/>
  <c r="G44" i="2"/>
  <c r="G39" i="2"/>
  <c r="G45" i="2"/>
  <c r="E24" i="4" s="1"/>
  <c r="F24" i="4" s="1"/>
  <c r="G24" i="4" s="1"/>
  <c r="H24" i="4" s="1"/>
  <c r="I24" i="4" s="1"/>
  <c r="J24" i="4" s="1"/>
  <c r="K24" i="4" s="1"/>
  <c r="L24" i="4" s="1"/>
  <c r="M24" i="4" s="1"/>
  <c r="N24" i="4" s="1"/>
  <c r="O24" i="4" s="1"/>
  <c r="P24" i="4" s="1"/>
  <c r="Q24" i="4" s="1"/>
  <c r="R24" i="4" s="1"/>
  <c r="S24" i="4" s="1"/>
  <c r="T24" i="4" s="1"/>
  <c r="U24" i="4" s="1"/>
  <c r="G49" i="2"/>
  <c r="G53" i="2"/>
  <c r="G35" i="2"/>
  <c r="G42" i="2"/>
  <c r="G48" i="2"/>
  <c r="G52" i="2"/>
  <c r="G56" i="2"/>
  <c r="E35" i="4" s="1"/>
  <c r="F35" i="4" s="1"/>
  <c r="G35" i="4" s="1"/>
  <c r="H35" i="4" s="1"/>
  <c r="I35" i="4" s="1"/>
  <c r="J35" i="4" s="1"/>
  <c r="K35" i="4" s="1"/>
  <c r="L35" i="4" s="1"/>
  <c r="M35" i="4" s="1"/>
  <c r="N35" i="4" s="1"/>
  <c r="O35" i="4" s="1"/>
  <c r="P35" i="4" s="1"/>
  <c r="Q35" i="4" s="1"/>
  <c r="R35" i="4" s="1"/>
  <c r="S35" i="4" s="1"/>
  <c r="T35" i="4" s="1"/>
  <c r="U35" i="4" s="1"/>
  <c r="G41" i="2"/>
  <c r="G46" i="2"/>
  <c r="G54" i="2"/>
  <c r="G60" i="2"/>
  <c r="G64" i="2"/>
  <c r="G47" i="2"/>
  <c r="G55" i="2"/>
  <c r="X55" i="2" s="1"/>
  <c r="G59" i="2"/>
  <c r="G63" i="2"/>
  <c r="E42" i="4" s="1"/>
  <c r="F42" i="4" s="1"/>
  <c r="G42" i="4" s="1"/>
  <c r="H42" i="4" s="1"/>
  <c r="I42" i="4" s="1"/>
  <c r="J42" i="4" s="1"/>
  <c r="K42" i="4" s="1"/>
  <c r="L42" i="4" s="1"/>
  <c r="M42" i="4" s="1"/>
  <c r="N42" i="4" s="1"/>
  <c r="O42" i="4" s="1"/>
  <c r="P42" i="4" s="1"/>
  <c r="Q42" i="4" s="1"/>
  <c r="R42" i="4" s="1"/>
  <c r="S42" i="4" s="1"/>
  <c r="T42" i="4" s="1"/>
  <c r="U42" i="4" s="1"/>
  <c r="G50" i="2"/>
  <c r="G58" i="2"/>
  <c r="G66" i="2"/>
  <c r="G69" i="2"/>
  <c r="E48" i="4" s="1"/>
  <c r="F48" i="4" s="1"/>
  <c r="G48" i="4" s="1"/>
  <c r="H48" i="4" s="1"/>
  <c r="I48" i="4" s="1"/>
  <c r="J48" i="4" s="1"/>
  <c r="K48" i="4" s="1"/>
  <c r="L48" i="4" s="1"/>
  <c r="M48" i="4" s="1"/>
  <c r="N48" i="4" s="1"/>
  <c r="O48" i="4" s="1"/>
  <c r="P48" i="4" s="1"/>
  <c r="Q48" i="4" s="1"/>
  <c r="R48" i="4" s="1"/>
  <c r="S48" i="4" s="1"/>
  <c r="T48" i="4" s="1"/>
  <c r="U48" i="4" s="1"/>
  <c r="G67" i="2"/>
  <c r="G71" i="2"/>
  <c r="G57" i="2"/>
  <c r="G65" i="2"/>
  <c r="G51" i="2"/>
  <c r="G61" i="2"/>
  <c r="G68" i="2"/>
  <c r="G72" i="2"/>
  <c r="E51" i="4" s="1"/>
  <c r="F51" i="4" s="1"/>
  <c r="G51" i="4" s="1"/>
  <c r="H51" i="4" s="1"/>
  <c r="I51" i="4" s="1"/>
  <c r="J51" i="4" s="1"/>
  <c r="K51" i="4" s="1"/>
  <c r="L51" i="4" s="1"/>
  <c r="M51" i="4" s="1"/>
  <c r="N51" i="4" s="1"/>
  <c r="O51" i="4" s="1"/>
  <c r="P51" i="4" s="1"/>
  <c r="Q51" i="4" s="1"/>
  <c r="R51" i="4" s="1"/>
  <c r="S51" i="4" s="1"/>
  <c r="T51" i="4" s="1"/>
  <c r="U51" i="4" s="1"/>
  <c r="G62" i="2"/>
  <c r="E41" i="4" s="1"/>
  <c r="F41" i="4" s="1"/>
  <c r="G41" i="4" s="1"/>
  <c r="H41" i="4" s="1"/>
  <c r="I41" i="4" s="1"/>
  <c r="J41" i="4" s="1"/>
  <c r="K41" i="4" s="1"/>
  <c r="L41" i="4" s="1"/>
  <c r="M41" i="4" s="1"/>
  <c r="N41" i="4" s="1"/>
  <c r="O41" i="4" s="1"/>
  <c r="P41" i="4" s="1"/>
  <c r="Q41" i="4" s="1"/>
  <c r="R41" i="4" s="1"/>
  <c r="S41" i="4" s="1"/>
  <c r="T41" i="4" s="1"/>
  <c r="U41" i="4" s="1"/>
  <c r="G70" i="2"/>
  <c r="G43" i="2"/>
  <c r="S34" i="2"/>
  <c r="S38" i="2"/>
  <c r="S33" i="2"/>
  <c r="S37" i="2"/>
  <c r="S32" i="2"/>
  <c r="S36" i="2"/>
  <c r="S40" i="2"/>
  <c r="S44" i="2"/>
  <c r="S35" i="2"/>
  <c r="S41" i="2"/>
  <c r="S43" i="2"/>
  <c r="S49" i="2"/>
  <c r="S53" i="2"/>
  <c r="S45" i="2"/>
  <c r="S48" i="2"/>
  <c r="S52" i="2"/>
  <c r="S39" i="2"/>
  <c r="S50" i="2"/>
  <c r="S60" i="2"/>
  <c r="S64" i="2"/>
  <c r="S51" i="2"/>
  <c r="S56" i="2"/>
  <c r="S59" i="2"/>
  <c r="S63" i="2"/>
  <c r="S46" i="2"/>
  <c r="S62" i="2"/>
  <c r="S69" i="2"/>
  <c r="S67" i="2"/>
  <c r="S71" i="2"/>
  <c r="S55" i="2"/>
  <c r="S61" i="2"/>
  <c r="S66" i="2"/>
  <c r="S70" i="2"/>
  <c r="S42" i="2"/>
  <c r="S47" i="2"/>
  <c r="S57" i="2"/>
  <c r="S65" i="2"/>
  <c r="S68" i="2"/>
  <c r="S72" i="2"/>
  <c r="S54" i="2"/>
  <c r="S58" i="2"/>
  <c r="O34" i="2"/>
  <c r="O38" i="2"/>
  <c r="O33" i="2"/>
  <c r="O37" i="2"/>
  <c r="O32" i="2"/>
  <c r="O36" i="2"/>
  <c r="X36" i="2" s="1"/>
  <c r="O40" i="2"/>
  <c r="O44" i="2"/>
  <c r="O49" i="2"/>
  <c r="O53" i="2"/>
  <c r="O41" i="2"/>
  <c r="O43" i="2"/>
  <c r="O48" i="2"/>
  <c r="O52" i="2"/>
  <c r="O56" i="2"/>
  <c r="O46" i="2"/>
  <c r="O54" i="2"/>
  <c r="O60" i="2"/>
  <c r="O64" i="2"/>
  <c r="O47" i="2"/>
  <c r="O55" i="2"/>
  <c r="O59" i="2"/>
  <c r="O63" i="2"/>
  <c r="O42" i="2"/>
  <c r="O58" i="2"/>
  <c r="O69" i="2"/>
  <c r="O67" i="2"/>
  <c r="O71" i="2"/>
  <c r="O39" i="2"/>
  <c r="O45" i="2"/>
  <c r="O51" i="2"/>
  <c r="O57" i="2"/>
  <c r="O65" i="2"/>
  <c r="O66" i="2"/>
  <c r="O61" i="2"/>
  <c r="O68" i="2"/>
  <c r="O72" i="2"/>
  <c r="X72" i="2" s="1"/>
  <c r="O62" i="2"/>
  <c r="X62" i="2" s="1"/>
  <c r="O70" i="2"/>
  <c r="O35" i="2"/>
  <c r="O50" i="2"/>
  <c r="X42" i="2"/>
  <c r="E46" i="4" l="1"/>
  <c r="F46" i="4" s="1"/>
  <c r="G46" i="4" s="1"/>
  <c r="H46" i="4" s="1"/>
  <c r="I46" i="4" s="1"/>
  <c r="J46" i="4" s="1"/>
  <c r="K46" i="4" s="1"/>
  <c r="L46" i="4" s="1"/>
  <c r="M46" i="4" s="1"/>
  <c r="N46" i="4" s="1"/>
  <c r="O46" i="4" s="1"/>
  <c r="P46" i="4" s="1"/>
  <c r="Q46" i="4" s="1"/>
  <c r="R46" i="4" s="1"/>
  <c r="S46" i="4" s="1"/>
  <c r="T46" i="4" s="1"/>
  <c r="U46" i="4" s="1"/>
  <c r="E38" i="4"/>
  <c r="F38" i="4" s="1"/>
  <c r="G38" i="4" s="1"/>
  <c r="H38" i="4" s="1"/>
  <c r="I38" i="4" s="1"/>
  <c r="J38" i="4" s="1"/>
  <c r="K38" i="4" s="1"/>
  <c r="L38" i="4" s="1"/>
  <c r="M38" i="4" s="1"/>
  <c r="N38" i="4" s="1"/>
  <c r="O38" i="4" s="1"/>
  <c r="P38" i="4" s="1"/>
  <c r="Q38" i="4" s="1"/>
  <c r="R38" i="4" s="1"/>
  <c r="S38" i="4" s="1"/>
  <c r="T38" i="4" s="1"/>
  <c r="U38" i="4" s="1"/>
  <c r="E43" i="4"/>
  <c r="F43" i="4" s="1"/>
  <c r="G43" i="4" s="1"/>
  <c r="H43" i="4" s="1"/>
  <c r="I43" i="4" s="1"/>
  <c r="J43" i="4" s="1"/>
  <c r="K43" i="4" s="1"/>
  <c r="L43" i="4" s="1"/>
  <c r="M43" i="4" s="1"/>
  <c r="N43" i="4" s="1"/>
  <c r="O43" i="4" s="1"/>
  <c r="P43" i="4" s="1"/>
  <c r="Q43" i="4" s="1"/>
  <c r="R43" i="4" s="1"/>
  <c r="S43" i="4" s="1"/>
  <c r="T43" i="4" s="1"/>
  <c r="U43" i="4" s="1"/>
  <c r="E21" i="4"/>
  <c r="F21" i="4" s="1"/>
  <c r="G21" i="4" s="1"/>
  <c r="H21" i="4" s="1"/>
  <c r="I21" i="4" s="1"/>
  <c r="J21" i="4" s="1"/>
  <c r="K21" i="4" s="1"/>
  <c r="L21" i="4" s="1"/>
  <c r="M21" i="4" s="1"/>
  <c r="N21" i="4" s="1"/>
  <c r="O21" i="4" s="1"/>
  <c r="P21" i="4" s="1"/>
  <c r="Q21" i="4" s="1"/>
  <c r="R21" i="4" s="1"/>
  <c r="S21" i="4" s="1"/>
  <c r="T21" i="4" s="1"/>
  <c r="U21" i="4" s="1"/>
  <c r="E11" i="4"/>
  <c r="F11" i="4" s="1"/>
  <c r="G11" i="4" s="1"/>
  <c r="H11" i="4" s="1"/>
  <c r="I11" i="4" s="1"/>
  <c r="J11" i="4" s="1"/>
  <c r="K11" i="4" s="1"/>
  <c r="L11" i="4" s="1"/>
  <c r="M11" i="4" s="1"/>
  <c r="N11" i="4" s="1"/>
  <c r="O11" i="4" s="1"/>
  <c r="P11" i="4" s="1"/>
  <c r="Q11" i="4" s="1"/>
  <c r="R11" i="4" s="1"/>
  <c r="S11" i="4" s="1"/>
  <c r="T11" i="4" s="1"/>
  <c r="U11" i="4" s="1"/>
  <c r="I30" i="4"/>
  <c r="J30" i="4" s="1"/>
  <c r="K30" i="4" s="1"/>
  <c r="L30" i="4" s="1"/>
  <c r="M30" i="4" s="1"/>
  <c r="N30" i="4" s="1"/>
  <c r="O30" i="4" s="1"/>
  <c r="P30" i="4" s="1"/>
  <c r="Q30" i="4" s="1"/>
  <c r="R30" i="4" s="1"/>
  <c r="S30" i="4" s="1"/>
  <c r="T30" i="4" s="1"/>
  <c r="U30" i="4" s="1"/>
  <c r="Q45" i="4"/>
  <c r="R45" i="4" s="1"/>
  <c r="S45" i="4" s="1"/>
  <c r="T45" i="4" s="1"/>
  <c r="U45" i="4" s="1"/>
  <c r="I27" i="4"/>
  <c r="J27" i="4" s="1"/>
  <c r="K27" i="4" s="1"/>
  <c r="L27" i="4" s="1"/>
  <c r="M27" i="4" s="1"/>
  <c r="N27" i="4" s="1"/>
  <c r="O27" i="4" s="1"/>
  <c r="P27" i="4" s="1"/>
  <c r="Q27" i="4" s="1"/>
  <c r="R27" i="4" s="1"/>
  <c r="S27" i="4" s="1"/>
  <c r="T27" i="4" s="1"/>
  <c r="U27" i="4" s="1"/>
  <c r="X68" i="2"/>
  <c r="X44" i="2"/>
  <c r="X35" i="2"/>
  <c r="X67" i="2"/>
  <c r="E19" i="4"/>
  <c r="F19" i="4" s="1"/>
  <c r="G19" i="4" s="1"/>
  <c r="H19" i="4" s="1"/>
  <c r="I19" i="4" s="1"/>
  <c r="J19" i="4" s="1"/>
  <c r="K19" i="4" s="1"/>
  <c r="L19" i="4" s="1"/>
  <c r="M19" i="4" s="1"/>
  <c r="N19" i="4" s="1"/>
  <c r="O19" i="4" s="1"/>
  <c r="P19" i="4" s="1"/>
  <c r="Q19" i="4" s="1"/>
  <c r="R19" i="4" s="1"/>
  <c r="S19" i="4" s="1"/>
  <c r="T19" i="4" s="1"/>
  <c r="U19" i="4" s="1"/>
  <c r="X37" i="2"/>
  <c r="E13" i="4"/>
  <c r="F13" i="4" s="1"/>
  <c r="G13" i="4" s="1"/>
  <c r="H13" i="4" s="1"/>
  <c r="I13" i="4" s="1"/>
  <c r="J13" i="4" s="1"/>
  <c r="K13" i="4" s="1"/>
  <c r="L13" i="4" s="1"/>
  <c r="M13" i="4" s="1"/>
  <c r="N13" i="4" s="1"/>
  <c r="O13" i="4" s="1"/>
  <c r="P13" i="4" s="1"/>
  <c r="Q13" i="4" s="1"/>
  <c r="R13" i="4" s="1"/>
  <c r="S13" i="4" s="1"/>
  <c r="T13" i="4" s="1"/>
  <c r="U13" i="4" s="1"/>
  <c r="E23" i="4"/>
  <c r="F23" i="4" s="1"/>
  <c r="G23" i="4" s="1"/>
  <c r="H23" i="4" s="1"/>
  <c r="I23" i="4" s="1"/>
  <c r="J23" i="4" s="1"/>
  <c r="K23" i="4" s="1"/>
  <c r="L23" i="4" s="1"/>
  <c r="M23" i="4" s="1"/>
  <c r="N23" i="4" s="1"/>
  <c r="O23" i="4" s="1"/>
  <c r="P23" i="4" s="1"/>
  <c r="Q23" i="4" s="1"/>
  <c r="R23" i="4" s="1"/>
  <c r="S23" i="4" s="1"/>
  <c r="T23" i="4" s="1"/>
  <c r="U23" i="4" s="1"/>
  <c r="E34" i="4"/>
  <c r="F34" i="4" s="1"/>
  <c r="G34" i="4" s="1"/>
  <c r="H34" i="4" s="1"/>
  <c r="I34" i="4" s="1"/>
  <c r="J34" i="4" s="1"/>
  <c r="K34" i="4" s="1"/>
  <c r="L34" i="4" s="1"/>
  <c r="M34" i="4" s="1"/>
  <c r="N34" i="4" s="1"/>
  <c r="O34" i="4" s="1"/>
  <c r="P34" i="4" s="1"/>
  <c r="Q34" i="4" s="1"/>
  <c r="R34" i="4" s="1"/>
  <c r="S34" i="4" s="1"/>
  <c r="T34" i="4" s="1"/>
  <c r="U34" i="4" s="1"/>
  <c r="X52" i="2"/>
  <c r="M26" i="4"/>
  <c r="N26" i="4" s="1"/>
  <c r="O26" i="4" s="1"/>
  <c r="P26" i="4" s="1"/>
  <c r="Q26" i="4" s="1"/>
  <c r="R26" i="4" s="1"/>
  <c r="S26" i="4" s="1"/>
  <c r="T26" i="4" s="1"/>
  <c r="U26" i="4" s="1"/>
  <c r="I12" i="4"/>
  <c r="J12" i="4" s="1"/>
  <c r="K12" i="4" s="1"/>
  <c r="L12" i="4" s="1"/>
  <c r="M12" i="4" s="1"/>
  <c r="N12" i="4" s="1"/>
  <c r="O12" i="4" s="1"/>
  <c r="P12" i="4" s="1"/>
  <c r="Q12" i="4" s="1"/>
  <c r="R12" i="4" s="1"/>
  <c r="S12" i="4" s="1"/>
  <c r="T12" i="4" s="1"/>
  <c r="U12" i="4" s="1"/>
  <c r="X47" i="2"/>
  <c r="M15" i="4"/>
  <c r="N15" i="4" s="1"/>
  <c r="O15" i="4" s="1"/>
  <c r="P15" i="4" s="1"/>
  <c r="Q15" i="4" s="1"/>
  <c r="R15" i="4" s="1"/>
  <c r="S15" i="4" s="1"/>
  <c r="T15" i="4" s="1"/>
  <c r="U15" i="4" s="1"/>
  <c r="G14" i="4"/>
  <c r="H14" i="4" s="1"/>
  <c r="I14" i="4" s="1"/>
  <c r="J14" i="4" s="1"/>
  <c r="K14" i="4" s="1"/>
  <c r="L14" i="4" s="1"/>
  <c r="M14" i="4" s="1"/>
  <c r="N14" i="4" s="1"/>
  <c r="O14" i="4" s="1"/>
  <c r="P14" i="4" s="1"/>
  <c r="Q14" i="4" s="1"/>
  <c r="R14" i="4" s="1"/>
  <c r="S14" i="4" s="1"/>
  <c r="T14" i="4" s="1"/>
  <c r="U14" i="4" s="1"/>
  <c r="X61" i="2"/>
  <c r="X58" i="2"/>
  <c r="X53" i="2"/>
  <c r="X63" i="2"/>
  <c r="E33" i="4"/>
  <c r="F33" i="4" s="1"/>
  <c r="G33" i="4" s="1"/>
  <c r="H33" i="4" s="1"/>
  <c r="I33" i="4" s="1"/>
  <c r="J33" i="4" s="1"/>
  <c r="K33" i="4" s="1"/>
  <c r="L33" i="4" s="1"/>
  <c r="M33" i="4" s="1"/>
  <c r="N33" i="4" s="1"/>
  <c r="O33" i="4" s="1"/>
  <c r="P33" i="4" s="1"/>
  <c r="Q33" i="4" s="1"/>
  <c r="R33" i="4" s="1"/>
  <c r="S33" i="4" s="1"/>
  <c r="T33" i="4" s="1"/>
  <c r="U33" i="4" s="1"/>
  <c r="E20" i="4"/>
  <c r="F20" i="4" s="1"/>
  <c r="G20" i="4" s="1"/>
  <c r="H20" i="4" s="1"/>
  <c r="I20" i="4" s="1"/>
  <c r="J20" i="4" s="1"/>
  <c r="K20" i="4" s="1"/>
  <c r="L20" i="4" s="1"/>
  <c r="M20" i="4" s="1"/>
  <c r="N20" i="4" s="1"/>
  <c r="O20" i="4" s="1"/>
  <c r="P20" i="4" s="1"/>
  <c r="Q20" i="4" s="1"/>
  <c r="R20" i="4" s="1"/>
  <c r="S20" i="4" s="1"/>
  <c r="T20" i="4" s="1"/>
  <c r="U20" i="4" s="1"/>
  <c r="E37" i="4"/>
  <c r="F37" i="4" s="1"/>
  <c r="G37" i="4" s="1"/>
  <c r="H37" i="4" s="1"/>
  <c r="I37" i="4" s="1"/>
  <c r="J37" i="4" s="1"/>
  <c r="K37" i="4" s="1"/>
  <c r="L37" i="4" s="1"/>
  <c r="M37" i="4" s="1"/>
  <c r="N37" i="4" s="1"/>
  <c r="O37" i="4" s="1"/>
  <c r="P37" i="4" s="1"/>
  <c r="Q37" i="4" s="1"/>
  <c r="R37" i="4" s="1"/>
  <c r="S37" i="4" s="1"/>
  <c r="T37" i="4" s="1"/>
  <c r="U37" i="4" s="1"/>
  <c r="X45" i="2"/>
  <c r="X59" i="2"/>
  <c r="X43" i="2"/>
  <c r="X71" i="2"/>
  <c r="E44" i="4"/>
  <c r="F44" i="4" s="1"/>
  <c r="G44" i="4" s="1"/>
  <c r="H44" i="4" s="1"/>
  <c r="I44" i="4" s="1"/>
  <c r="J44" i="4" s="1"/>
  <c r="K44" i="4" s="1"/>
  <c r="L44" i="4" s="1"/>
  <c r="M44" i="4" s="1"/>
  <c r="N44" i="4" s="1"/>
  <c r="O44" i="4" s="1"/>
  <c r="P44" i="4" s="1"/>
  <c r="Q44" i="4" s="1"/>
  <c r="R44" i="4" s="1"/>
  <c r="S44" i="4" s="1"/>
  <c r="T44" i="4" s="1"/>
  <c r="U44" i="4" s="1"/>
  <c r="X64" i="2"/>
  <c r="X48" i="2"/>
  <c r="I28" i="4"/>
  <c r="J28" i="4" s="1"/>
  <c r="K28" i="4" s="1"/>
  <c r="L28" i="4" s="1"/>
  <c r="M28" i="4" s="1"/>
  <c r="N28" i="4" s="1"/>
  <c r="O28" i="4" s="1"/>
  <c r="P28" i="4" s="1"/>
  <c r="Q28" i="4" s="1"/>
  <c r="R28" i="4" s="1"/>
  <c r="S28" i="4" s="1"/>
  <c r="T28" i="4" s="1"/>
  <c r="U28" i="4" s="1"/>
  <c r="X38" i="2"/>
  <c r="X66" i="2"/>
  <c r="X56" i="2"/>
  <c r="X40" i="2"/>
  <c r="X51" i="2"/>
  <c r="X46" i="2"/>
  <c r="X49" i="2"/>
  <c r="X33" i="2"/>
  <c r="E32" i="4"/>
  <c r="F32" i="4" s="1"/>
  <c r="G32" i="4" s="1"/>
  <c r="H32" i="4" s="1"/>
  <c r="I32" i="4" s="1"/>
  <c r="J32" i="4" s="1"/>
  <c r="K32" i="4" s="1"/>
  <c r="L32" i="4" s="1"/>
  <c r="M32" i="4" s="1"/>
  <c r="N32" i="4" s="1"/>
  <c r="O32" i="4" s="1"/>
  <c r="P32" i="4" s="1"/>
  <c r="Q32" i="4" s="1"/>
  <c r="R32" i="4" s="1"/>
  <c r="S32" i="4" s="1"/>
  <c r="T32" i="4" s="1"/>
  <c r="U32" i="4" s="1"/>
  <c r="E25" i="4"/>
  <c r="F25" i="4" s="1"/>
  <c r="G25" i="4" s="1"/>
  <c r="H25" i="4" s="1"/>
  <c r="I25" i="4" s="1"/>
  <c r="J25" i="4" s="1"/>
  <c r="K25" i="4" s="1"/>
  <c r="L25" i="4" s="1"/>
  <c r="M25" i="4" s="1"/>
  <c r="N25" i="4" s="1"/>
  <c r="O25" i="4" s="1"/>
  <c r="P25" i="4" s="1"/>
  <c r="Q25" i="4" s="1"/>
  <c r="R25" i="4" s="1"/>
  <c r="S25" i="4" s="1"/>
  <c r="T25" i="4" s="1"/>
  <c r="U25" i="4" s="1"/>
  <c r="E47" i="4"/>
  <c r="F47" i="4" s="1"/>
  <c r="G47" i="4" s="1"/>
  <c r="H47" i="4" s="1"/>
  <c r="I47" i="4" s="1"/>
  <c r="J47" i="4" s="1"/>
  <c r="K47" i="4" s="1"/>
  <c r="L47" i="4" s="1"/>
  <c r="M47" i="4" s="1"/>
  <c r="N47" i="4" s="1"/>
  <c r="O47" i="4" s="1"/>
  <c r="P47" i="4" s="1"/>
  <c r="Q47" i="4" s="1"/>
  <c r="R47" i="4" s="1"/>
  <c r="S47" i="4" s="1"/>
  <c r="T47" i="4" s="1"/>
  <c r="U47" i="4" s="1"/>
  <c r="E22" i="4"/>
  <c r="F22" i="4" s="1"/>
  <c r="G22" i="4" s="1"/>
  <c r="H22" i="4" s="1"/>
  <c r="I22" i="4" s="1"/>
  <c r="J22" i="4" s="1"/>
  <c r="K22" i="4" s="1"/>
  <c r="L22" i="4" s="1"/>
  <c r="M22" i="4" s="1"/>
  <c r="N22" i="4" s="1"/>
  <c r="O22" i="4" s="1"/>
  <c r="P22" i="4" s="1"/>
  <c r="Q22" i="4" s="1"/>
  <c r="R22" i="4" s="1"/>
  <c r="S22" i="4" s="1"/>
  <c r="T22" i="4" s="1"/>
  <c r="U22" i="4" s="1"/>
  <c r="E31" i="4"/>
  <c r="F31" i="4" s="1"/>
  <c r="G31" i="4" s="1"/>
  <c r="H31" i="4" s="1"/>
  <c r="I31" i="4" s="1"/>
  <c r="J31" i="4" s="1"/>
  <c r="K31" i="4" s="1"/>
  <c r="L31" i="4" s="1"/>
  <c r="M31" i="4" s="1"/>
  <c r="N31" i="4" s="1"/>
  <c r="O31" i="4" s="1"/>
  <c r="P31" i="4" s="1"/>
  <c r="Q31" i="4" s="1"/>
  <c r="R31" i="4" s="1"/>
  <c r="S31" i="4" s="1"/>
  <c r="T31" i="4" s="1"/>
  <c r="U31" i="4" s="1"/>
  <c r="E50" i="4"/>
  <c r="F50" i="4" s="1"/>
  <c r="G50" i="4" s="1"/>
  <c r="H50" i="4" s="1"/>
  <c r="I50" i="4" s="1"/>
  <c r="J50" i="4" s="1"/>
  <c r="K50" i="4" s="1"/>
  <c r="L50" i="4" s="1"/>
  <c r="M50" i="4" s="1"/>
  <c r="N50" i="4" s="1"/>
  <c r="O50" i="4" s="1"/>
  <c r="P50" i="4" s="1"/>
  <c r="Q50" i="4" s="1"/>
  <c r="R50" i="4" s="1"/>
  <c r="S50" i="4" s="1"/>
  <c r="T50" i="4" s="1"/>
  <c r="U50" i="4" s="1"/>
  <c r="G39" i="4"/>
  <c r="H39" i="4" s="1"/>
  <c r="I39" i="4" s="1"/>
  <c r="J39" i="4" s="1"/>
  <c r="K39" i="4" s="1"/>
  <c r="L39" i="4" s="1"/>
  <c r="M39" i="4" s="1"/>
  <c r="N39" i="4" s="1"/>
  <c r="O39" i="4" s="1"/>
  <c r="P39" i="4" s="1"/>
  <c r="Q39" i="4" s="1"/>
  <c r="R39" i="4" s="1"/>
  <c r="S39" i="4" s="1"/>
  <c r="T39" i="4" s="1"/>
  <c r="U39" i="4" s="1"/>
  <c r="X39" i="2"/>
  <c r="E18" i="4"/>
  <c r="F18" i="4" s="1"/>
  <c r="G18" i="4" s="1"/>
  <c r="H18" i="4" s="1"/>
  <c r="I18" i="4" s="1"/>
  <c r="J18" i="4" s="1"/>
  <c r="K18" i="4" s="1"/>
  <c r="L18" i="4" s="1"/>
  <c r="M18" i="4" s="1"/>
  <c r="N18" i="4" s="1"/>
  <c r="O18" i="4" s="1"/>
  <c r="P18" i="4" s="1"/>
  <c r="Q18" i="4" s="1"/>
  <c r="R18" i="4" s="1"/>
  <c r="S18" i="4" s="1"/>
  <c r="T18" i="4" s="1"/>
  <c r="U18" i="4" s="1"/>
  <c r="E49" i="4"/>
  <c r="F49" i="4" s="1"/>
  <c r="G49" i="4" s="1"/>
  <c r="H49" i="4" s="1"/>
  <c r="I49" i="4" s="1"/>
  <c r="J49" i="4" s="1"/>
  <c r="K49" i="4" s="1"/>
  <c r="L49" i="4" s="1"/>
  <c r="M49" i="4" s="1"/>
  <c r="N49" i="4" s="1"/>
  <c r="O49" i="4" s="1"/>
  <c r="P49" i="4" s="1"/>
  <c r="Q49" i="4" s="1"/>
  <c r="R49" i="4" s="1"/>
  <c r="S49" i="4" s="1"/>
  <c r="T49" i="4" s="1"/>
  <c r="U49" i="4" s="1"/>
  <c r="E29" i="4"/>
  <c r="F29" i="4" s="1"/>
  <c r="G29" i="4" s="1"/>
  <c r="H29" i="4" s="1"/>
  <c r="I29" i="4" s="1"/>
  <c r="J29" i="4" s="1"/>
  <c r="K29" i="4" s="1"/>
  <c r="L29" i="4" s="1"/>
  <c r="M29" i="4" s="1"/>
  <c r="N29" i="4" s="1"/>
  <c r="O29" i="4" s="1"/>
  <c r="P29" i="4" s="1"/>
  <c r="Q29" i="4" s="1"/>
  <c r="R29" i="4" s="1"/>
  <c r="S29" i="4" s="1"/>
  <c r="T29" i="4" s="1"/>
  <c r="U29" i="4" s="1"/>
  <c r="X54" i="2"/>
  <c r="X65" i="2"/>
  <c r="X69" i="2"/>
  <c r="X41" i="2"/>
  <c r="X70" i="2"/>
  <c r="X57" i="2"/>
  <c r="X60" i="2"/>
</calcChain>
</file>

<file path=xl/sharedStrings.xml><?xml version="1.0" encoding="utf-8"?>
<sst xmlns="http://schemas.openxmlformats.org/spreadsheetml/2006/main" count="44" uniqueCount="40">
  <si>
    <t>a</t>
  </si>
  <si>
    <t>Å</t>
  </si>
  <si>
    <t>xP</t>
  </si>
  <si>
    <t>xC</t>
  </si>
  <si>
    <t>h</t>
  </si>
  <si>
    <t>Intensity</t>
  </si>
  <si>
    <r>
      <t xml:space="preserve">sin </t>
    </r>
    <r>
      <rPr>
        <sz val="10"/>
        <rFont val="Symbol"/>
        <family val="1"/>
        <charset val="2"/>
      </rPr>
      <t>q/l</t>
    </r>
  </si>
  <si>
    <t>Carbon</t>
  </si>
  <si>
    <t>Phosphorous</t>
  </si>
  <si>
    <t>A(F)</t>
  </si>
  <si>
    <t>B(F)</t>
  </si>
  <si>
    <t>phi</t>
  </si>
  <si>
    <t>Corrected phi</t>
  </si>
  <si>
    <t>phi in Cycles</t>
  </si>
  <si>
    <t>F</t>
  </si>
  <si>
    <t>Phi with Carbons</t>
  </si>
  <si>
    <t>abs(Fo-Fc)</t>
  </si>
  <si>
    <t>*</t>
  </si>
  <si>
    <t>x</t>
  </si>
  <si>
    <t>length(Å)</t>
  </si>
  <si>
    <t>d(min)</t>
  </si>
  <si>
    <t>R1</t>
  </si>
  <si>
    <t>Bond length</t>
  </si>
  <si>
    <t>Electron density</t>
  </si>
  <si>
    <t>0+1</t>
  </si>
  <si>
    <t>+3</t>
  </si>
  <si>
    <t>+4</t>
  </si>
  <si>
    <t>+5</t>
  </si>
  <si>
    <t>+6</t>
  </si>
  <si>
    <t>+7</t>
  </si>
  <si>
    <t>+8</t>
  </si>
  <si>
    <t>+9</t>
  </si>
  <si>
    <t>+10</t>
  </si>
  <si>
    <t>+11</t>
  </si>
  <si>
    <t>+12</t>
  </si>
  <si>
    <t>+13</t>
  </si>
  <si>
    <t>+14</t>
  </si>
  <si>
    <t>+15</t>
  </si>
  <si>
    <t>+16</t>
  </si>
  <si>
    <t>+17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</si>
</sst>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0"/>
      <name val="Arial"/>
    </font>
    <font>
      <sz val="10"/>
      <color indexed="57"/>
      <name val="Arial"/>
    </font>
    <font>
      <sz val="10"/>
      <name val="Symbol"/>
      <family val="1"/>
      <charset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2" fontId="0" fillId="0" borderId="1" xfId="0" applyNumberFormat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64" fontId="0" fillId="0" borderId="6" xfId="0" applyNumberForma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2" xfId="0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2" fontId="0" fillId="0" borderId="12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2" fontId="0" fillId="0" borderId="13" xfId="0" applyNumberFormat="1" applyBorder="1" applyAlignment="1">
      <alignment horizontal="center"/>
    </xf>
    <xf numFmtId="0" fontId="0" fillId="0" borderId="14" xfId="0" applyBorder="1" applyAlignment="1">
      <alignment horizontal="center"/>
    </xf>
    <xf numFmtId="2" fontId="1" fillId="2" borderId="12" xfId="0" applyNumberFormat="1" applyFont="1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0" xfId="0" quotePrefix="1"/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 Electron Density Map with Phases from Phosphorous and carbon Atoms</a:t>
            </a:r>
          </a:p>
        </c:rich>
      </c:tx>
      <c:layout>
        <c:manualLayout>
          <c:xMode val="edge"/>
          <c:yMode val="edge"/>
          <c:x val="0.18899383184107948"/>
          <c:y val="1.962380171034820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0022234574763754E-2"/>
          <c:y val="0.116107931316435"/>
          <c:w val="0.93829905503057254"/>
          <c:h val="0.8111201962387572"/>
        </c:manualLayout>
      </c:layout>
      <c:scatterChart>
        <c:scatterStyle val="smoothMarker"/>
        <c:varyColors val="0"/>
        <c:ser>
          <c:idx val="19"/>
          <c:order val="0"/>
          <c:tx>
            <c:v>Sum</c:v>
          </c:tx>
          <c:spPr>
            <a:ln w="381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'New Fcalc'!$E$32:$E$72</c:f>
              <c:numCache>
                <c:formatCode>General</c:formatCode>
                <c:ptCount val="41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7.4999999999999997E-2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0.2</c:v>
                </c:pt>
                <c:pt idx="9">
                  <c:v>0.22500000000000001</c:v>
                </c:pt>
                <c:pt idx="10">
                  <c:v>0.25</c:v>
                </c:pt>
                <c:pt idx="11">
                  <c:v>0.27500000000000002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</c:v>
                </c:pt>
                <c:pt idx="15">
                  <c:v>0.375</c:v>
                </c:pt>
                <c:pt idx="16">
                  <c:v>0.4</c:v>
                </c:pt>
                <c:pt idx="17">
                  <c:v>0.42499999999999999</c:v>
                </c:pt>
                <c:pt idx="18">
                  <c:v>0.45</c:v>
                </c:pt>
                <c:pt idx="19">
                  <c:v>0.47499999999999998</c:v>
                </c:pt>
                <c:pt idx="20">
                  <c:v>0.5</c:v>
                </c:pt>
                <c:pt idx="21">
                  <c:v>0.52500000000000002</c:v>
                </c:pt>
                <c:pt idx="22">
                  <c:v>0.55000000000000004</c:v>
                </c:pt>
                <c:pt idx="23">
                  <c:v>0.57499999999999996</c:v>
                </c:pt>
                <c:pt idx="24">
                  <c:v>0.6</c:v>
                </c:pt>
                <c:pt idx="25">
                  <c:v>0.625</c:v>
                </c:pt>
                <c:pt idx="26">
                  <c:v>0.65</c:v>
                </c:pt>
                <c:pt idx="27">
                  <c:v>0.67500000000000004</c:v>
                </c:pt>
                <c:pt idx="28">
                  <c:v>0.7</c:v>
                </c:pt>
                <c:pt idx="29">
                  <c:v>0.72499999999999998</c:v>
                </c:pt>
                <c:pt idx="30">
                  <c:v>0.75</c:v>
                </c:pt>
                <c:pt idx="31">
                  <c:v>0.77500000000000002</c:v>
                </c:pt>
                <c:pt idx="32">
                  <c:v>0.8</c:v>
                </c:pt>
                <c:pt idx="33">
                  <c:v>0.82499999999999996</c:v>
                </c:pt>
                <c:pt idx="34">
                  <c:v>0.85</c:v>
                </c:pt>
                <c:pt idx="35">
                  <c:v>0.875</c:v>
                </c:pt>
                <c:pt idx="36">
                  <c:v>0.9</c:v>
                </c:pt>
                <c:pt idx="37">
                  <c:v>0.92500000000000004</c:v>
                </c:pt>
                <c:pt idx="38">
                  <c:v>0.95</c:v>
                </c:pt>
                <c:pt idx="39">
                  <c:v>0.97499999999999998</c:v>
                </c:pt>
                <c:pt idx="40">
                  <c:v>1</c:v>
                </c:pt>
              </c:numCache>
            </c:numRef>
          </c:xVal>
          <c:yVal>
            <c:numRef>
              <c:f>'New Fcalc'!$X$32:$X$72</c:f>
              <c:numCache>
                <c:formatCode>General</c:formatCode>
                <c:ptCount val="41"/>
                <c:pt idx="0">
                  <c:v>0.46922098548549007</c:v>
                </c:pt>
                <c:pt idx="1">
                  <c:v>-9.544973836135684E-2</c:v>
                </c:pt>
                <c:pt idx="2">
                  <c:v>0.13422528915458187</c:v>
                </c:pt>
                <c:pt idx="3">
                  <c:v>0.19945124421850613</c:v>
                </c:pt>
                <c:pt idx="4">
                  <c:v>-0.30391808934142883</c:v>
                </c:pt>
                <c:pt idx="5">
                  <c:v>0.99700351482500094</c:v>
                </c:pt>
                <c:pt idx="6">
                  <c:v>-1.5630916373731818E-2</c:v>
                </c:pt>
                <c:pt idx="7">
                  <c:v>6.2657801214645819</c:v>
                </c:pt>
                <c:pt idx="8">
                  <c:v>15.529542915661786</c:v>
                </c:pt>
                <c:pt idx="9">
                  <c:v>6.6862976844496327</c:v>
                </c:pt>
                <c:pt idx="10">
                  <c:v>-0.25825795877948732</c:v>
                </c:pt>
                <c:pt idx="11">
                  <c:v>3.8420578151193632</c:v>
                </c:pt>
                <c:pt idx="12">
                  <c:v>5.2975674636147367</c:v>
                </c:pt>
                <c:pt idx="13">
                  <c:v>3.4780830619915282</c:v>
                </c:pt>
                <c:pt idx="14">
                  <c:v>-0.27955185971355156</c:v>
                </c:pt>
                <c:pt idx="15">
                  <c:v>2.9481210857558886</c:v>
                </c:pt>
                <c:pt idx="16">
                  <c:v>6.3697945693774454</c:v>
                </c:pt>
                <c:pt idx="17">
                  <c:v>2.3930259494141497</c:v>
                </c:pt>
                <c:pt idx="18">
                  <c:v>0.23528326230817331</c:v>
                </c:pt>
                <c:pt idx="19">
                  <c:v>0.28562926112267828</c:v>
                </c:pt>
                <c:pt idx="20">
                  <c:v>0.11266966269745149</c:v>
                </c:pt>
                <c:pt idx="21">
                  <c:v>0.28562926112267917</c:v>
                </c:pt>
                <c:pt idx="22">
                  <c:v>0.23528326230817687</c:v>
                </c:pt>
                <c:pt idx="23">
                  <c:v>2.3930259494141537</c:v>
                </c:pt>
                <c:pt idx="24">
                  <c:v>6.3697945693774489</c:v>
                </c:pt>
                <c:pt idx="25">
                  <c:v>2.9481210857559015</c:v>
                </c:pt>
                <c:pt idx="26">
                  <c:v>-0.27955185971355556</c:v>
                </c:pt>
                <c:pt idx="27">
                  <c:v>3.4780830619915388</c:v>
                </c:pt>
                <c:pt idx="28">
                  <c:v>5.2975674636147314</c:v>
                </c:pt>
                <c:pt idx="29">
                  <c:v>3.8420578151193796</c:v>
                </c:pt>
                <c:pt idx="30">
                  <c:v>-0.25825795877949442</c:v>
                </c:pt>
                <c:pt idx="31">
                  <c:v>6.6862976844496167</c:v>
                </c:pt>
                <c:pt idx="32">
                  <c:v>15.529542915661775</c:v>
                </c:pt>
                <c:pt idx="33">
                  <c:v>6.2657801214646049</c:v>
                </c:pt>
                <c:pt idx="34">
                  <c:v>-1.5630916373736703E-2</c:v>
                </c:pt>
                <c:pt idx="35">
                  <c:v>0.99700351482499316</c:v>
                </c:pt>
                <c:pt idx="36">
                  <c:v>-0.30391808934143816</c:v>
                </c:pt>
                <c:pt idx="37">
                  <c:v>0.19945124421850835</c:v>
                </c:pt>
                <c:pt idx="38">
                  <c:v>0.13422528915457344</c:v>
                </c:pt>
                <c:pt idx="39">
                  <c:v>-9.5449738361365721E-2</c:v>
                </c:pt>
                <c:pt idx="40">
                  <c:v>0.46922098548549007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958-4C9D-BA87-15AF8A01C8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024336"/>
        <c:axId val="1"/>
      </c:scatterChart>
      <c:valAx>
        <c:axId val="414024336"/>
        <c:scaling>
          <c:orientation val="minMax"/>
          <c:max val="1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x</a:t>
                </a:r>
              </a:p>
            </c:rich>
          </c:tx>
          <c:layout>
            <c:manualLayout>
              <c:xMode val="edge"/>
              <c:yMode val="edge"/>
              <c:x val="0.50305723651401635"/>
              <c:y val="0.946034416489743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1402433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 Electron Density Map with Phases from Phosphorous and carbon Atoms</a:t>
            </a:r>
          </a:p>
        </c:rich>
      </c:tx>
      <c:layout>
        <c:manualLayout>
          <c:xMode val="edge"/>
          <c:yMode val="edge"/>
          <c:x val="0.18899383184107948"/>
          <c:y val="1.962380171034820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0022234574763754E-2"/>
          <c:y val="0.116107931316435"/>
          <c:w val="0.93829905503057254"/>
          <c:h val="0.8111201962387572"/>
        </c:manualLayout>
      </c:layout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Sheet2!$C$11:$C$51</c:f>
              <c:numCache>
                <c:formatCode>General</c:formatCode>
                <c:ptCount val="41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7.4999999999999997E-2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0.2</c:v>
                </c:pt>
                <c:pt idx="9">
                  <c:v>0.22500000000000001</c:v>
                </c:pt>
                <c:pt idx="10">
                  <c:v>0.25</c:v>
                </c:pt>
                <c:pt idx="11">
                  <c:v>0.27500000000000002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</c:v>
                </c:pt>
                <c:pt idx="15">
                  <c:v>0.375</c:v>
                </c:pt>
                <c:pt idx="16">
                  <c:v>0.4</c:v>
                </c:pt>
                <c:pt idx="17">
                  <c:v>0.42499999999999999</c:v>
                </c:pt>
                <c:pt idx="18">
                  <c:v>0.45</c:v>
                </c:pt>
                <c:pt idx="19">
                  <c:v>0.47499999999999998</c:v>
                </c:pt>
                <c:pt idx="20">
                  <c:v>0.5</c:v>
                </c:pt>
                <c:pt idx="21">
                  <c:v>0.52500000000000002</c:v>
                </c:pt>
                <c:pt idx="22">
                  <c:v>0.55000000000000004</c:v>
                </c:pt>
                <c:pt idx="23">
                  <c:v>0.57499999999999996</c:v>
                </c:pt>
                <c:pt idx="24">
                  <c:v>0.6</c:v>
                </c:pt>
                <c:pt idx="25">
                  <c:v>0.625</c:v>
                </c:pt>
                <c:pt idx="26">
                  <c:v>0.65</c:v>
                </c:pt>
                <c:pt idx="27">
                  <c:v>0.67500000000000004</c:v>
                </c:pt>
                <c:pt idx="28">
                  <c:v>0.7</c:v>
                </c:pt>
                <c:pt idx="29">
                  <c:v>0.72499999999999998</c:v>
                </c:pt>
                <c:pt idx="30">
                  <c:v>0.75</c:v>
                </c:pt>
                <c:pt idx="31">
                  <c:v>0.77500000000000002</c:v>
                </c:pt>
                <c:pt idx="32">
                  <c:v>0.8</c:v>
                </c:pt>
                <c:pt idx="33">
                  <c:v>0.82499999999999996</c:v>
                </c:pt>
                <c:pt idx="34">
                  <c:v>0.85</c:v>
                </c:pt>
                <c:pt idx="35">
                  <c:v>0.875</c:v>
                </c:pt>
                <c:pt idx="36">
                  <c:v>0.9</c:v>
                </c:pt>
                <c:pt idx="37">
                  <c:v>0.92500000000000004</c:v>
                </c:pt>
                <c:pt idx="38">
                  <c:v>0.95</c:v>
                </c:pt>
                <c:pt idx="39">
                  <c:v>0.97499999999999998</c:v>
                </c:pt>
                <c:pt idx="40">
                  <c:v>1</c:v>
                </c:pt>
              </c:numCache>
            </c:numRef>
          </c:xVal>
          <c:yVal>
            <c:numRef>
              <c:f>Sheet2!$D$11:$D$51</c:f>
              <c:numCache>
                <c:formatCode>General</c:formatCode>
                <c:ptCount val="41"/>
                <c:pt idx="0">
                  <c:v>54</c:v>
                </c:pt>
                <c:pt idx="1">
                  <c:v>54</c:v>
                </c:pt>
                <c:pt idx="2">
                  <c:v>54</c:v>
                </c:pt>
                <c:pt idx="3">
                  <c:v>54</c:v>
                </c:pt>
                <c:pt idx="4">
                  <c:v>54</c:v>
                </c:pt>
                <c:pt idx="5">
                  <c:v>54</c:v>
                </c:pt>
                <c:pt idx="6">
                  <c:v>54</c:v>
                </c:pt>
                <c:pt idx="7">
                  <c:v>54</c:v>
                </c:pt>
                <c:pt idx="8">
                  <c:v>54</c:v>
                </c:pt>
                <c:pt idx="9">
                  <c:v>54</c:v>
                </c:pt>
                <c:pt idx="10">
                  <c:v>54</c:v>
                </c:pt>
                <c:pt idx="11">
                  <c:v>54</c:v>
                </c:pt>
                <c:pt idx="12">
                  <c:v>54</c:v>
                </c:pt>
                <c:pt idx="13">
                  <c:v>54</c:v>
                </c:pt>
                <c:pt idx="14">
                  <c:v>54</c:v>
                </c:pt>
                <c:pt idx="15">
                  <c:v>54</c:v>
                </c:pt>
                <c:pt idx="16">
                  <c:v>54</c:v>
                </c:pt>
                <c:pt idx="17">
                  <c:v>54</c:v>
                </c:pt>
                <c:pt idx="18">
                  <c:v>54</c:v>
                </c:pt>
                <c:pt idx="19">
                  <c:v>54</c:v>
                </c:pt>
                <c:pt idx="20">
                  <c:v>54</c:v>
                </c:pt>
                <c:pt idx="21">
                  <c:v>54</c:v>
                </c:pt>
                <c:pt idx="22">
                  <c:v>54</c:v>
                </c:pt>
                <c:pt idx="23">
                  <c:v>54</c:v>
                </c:pt>
                <c:pt idx="24">
                  <c:v>54</c:v>
                </c:pt>
                <c:pt idx="25">
                  <c:v>54</c:v>
                </c:pt>
                <c:pt idx="26">
                  <c:v>54</c:v>
                </c:pt>
                <c:pt idx="27">
                  <c:v>54</c:v>
                </c:pt>
                <c:pt idx="28">
                  <c:v>54</c:v>
                </c:pt>
                <c:pt idx="29">
                  <c:v>54</c:v>
                </c:pt>
                <c:pt idx="30">
                  <c:v>54</c:v>
                </c:pt>
                <c:pt idx="31">
                  <c:v>54</c:v>
                </c:pt>
                <c:pt idx="32">
                  <c:v>54</c:v>
                </c:pt>
                <c:pt idx="33">
                  <c:v>54</c:v>
                </c:pt>
                <c:pt idx="34">
                  <c:v>54</c:v>
                </c:pt>
                <c:pt idx="35">
                  <c:v>54</c:v>
                </c:pt>
                <c:pt idx="36">
                  <c:v>54</c:v>
                </c:pt>
                <c:pt idx="37">
                  <c:v>54</c:v>
                </c:pt>
                <c:pt idx="38">
                  <c:v>54</c:v>
                </c:pt>
                <c:pt idx="39">
                  <c:v>54</c:v>
                </c:pt>
                <c:pt idx="40">
                  <c:v>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495E-4B5F-9F3A-7579639E14A9}"/>
            </c:ext>
          </c:extLst>
        </c:ser>
        <c:ser>
          <c:idx val="1"/>
          <c:order val="1"/>
          <c:marker>
            <c:symbol val="none"/>
          </c:marker>
          <c:xVal>
            <c:numRef>
              <c:f>Sheet2!$C$11:$C$51</c:f>
              <c:numCache>
                <c:formatCode>General</c:formatCode>
                <c:ptCount val="41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7.4999999999999997E-2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0.2</c:v>
                </c:pt>
                <c:pt idx="9">
                  <c:v>0.22500000000000001</c:v>
                </c:pt>
                <c:pt idx="10">
                  <c:v>0.25</c:v>
                </c:pt>
                <c:pt idx="11">
                  <c:v>0.27500000000000002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</c:v>
                </c:pt>
                <c:pt idx="15">
                  <c:v>0.375</c:v>
                </c:pt>
                <c:pt idx="16">
                  <c:v>0.4</c:v>
                </c:pt>
                <c:pt idx="17">
                  <c:v>0.42499999999999999</c:v>
                </c:pt>
                <c:pt idx="18">
                  <c:v>0.45</c:v>
                </c:pt>
                <c:pt idx="19">
                  <c:v>0.47499999999999998</c:v>
                </c:pt>
                <c:pt idx="20">
                  <c:v>0.5</c:v>
                </c:pt>
                <c:pt idx="21">
                  <c:v>0.52500000000000002</c:v>
                </c:pt>
                <c:pt idx="22">
                  <c:v>0.55000000000000004</c:v>
                </c:pt>
                <c:pt idx="23">
                  <c:v>0.57499999999999996</c:v>
                </c:pt>
                <c:pt idx="24">
                  <c:v>0.6</c:v>
                </c:pt>
                <c:pt idx="25">
                  <c:v>0.625</c:v>
                </c:pt>
                <c:pt idx="26">
                  <c:v>0.65</c:v>
                </c:pt>
                <c:pt idx="27">
                  <c:v>0.67500000000000004</c:v>
                </c:pt>
                <c:pt idx="28">
                  <c:v>0.7</c:v>
                </c:pt>
                <c:pt idx="29">
                  <c:v>0.72499999999999998</c:v>
                </c:pt>
                <c:pt idx="30">
                  <c:v>0.75</c:v>
                </c:pt>
                <c:pt idx="31">
                  <c:v>0.77500000000000002</c:v>
                </c:pt>
                <c:pt idx="32">
                  <c:v>0.8</c:v>
                </c:pt>
                <c:pt idx="33">
                  <c:v>0.82499999999999996</c:v>
                </c:pt>
                <c:pt idx="34">
                  <c:v>0.85</c:v>
                </c:pt>
                <c:pt idx="35">
                  <c:v>0.875</c:v>
                </c:pt>
                <c:pt idx="36">
                  <c:v>0.9</c:v>
                </c:pt>
                <c:pt idx="37">
                  <c:v>0.92500000000000004</c:v>
                </c:pt>
                <c:pt idx="38">
                  <c:v>0.95</c:v>
                </c:pt>
                <c:pt idx="39">
                  <c:v>0.97499999999999998</c:v>
                </c:pt>
                <c:pt idx="40">
                  <c:v>1</c:v>
                </c:pt>
              </c:numCache>
            </c:numRef>
          </c:xVal>
          <c:yVal>
            <c:numRef>
              <c:f>Sheet2!$E$11:$E$51</c:f>
              <c:numCache>
                <c:formatCode>General</c:formatCode>
                <c:ptCount val="41"/>
                <c:pt idx="0">
                  <c:v>50</c:v>
                </c:pt>
                <c:pt idx="1">
                  <c:v>50.049246637619447</c:v>
                </c:pt>
                <c:pt idx="2">
                  <c:v>50.195773934819385</c:v>
                </c:pt>
                <c:pt idx="3">
                  <c:v>50.435973903246527</c:v>
                </c:pt>
                <c:pt idx="4">
                  <c:v>50.763932022500214</c:v>
                </c:pt>
                <c:pt idx="5">
                  <c:v>51.171572875253808</c:v>
                </c:pt>
                <c:pt idx="6">
                  <c:v>51.648858990830107</c:v>
                </c:pt>
                <c:pt idx="7">
                  <c:v>52.184038001041813</c:v>
                </c:pt>
                <c:pt idx="8">
                  <c:v>52.763932022500214</c:v>
                </c:pt>
                <c:pt idx="9">
                  <c:v>53.374262139839075</c:v>
                </c:pt>
                <c:pt idx="10">
                  <c:v>54</c:v>
                </c:pt>
                <c:pt idx="11">
                  <c:v>54.625737860160925</c:v>
                </c:pt>
                <c:pt idx="12">
                  <c:v>55.236067977499786</c:v>
                </c:pt>
                <c:pt idx="13">
                  <c:v>55.815961998958187</c:v>
                </c:pt>
                <c:pt idx="14">
                  <c:v>56.351141009169893</c:v>
                </c:pt>
                <c:pt idx="15">
                  <c:v>56.828427124746192</c:v>
                </c:pt>
                <c:pt idx="16">
                  <c:v>57.236067977499786</c:v>
                </c:pt>
                <c:pt idx="17">
                  <c:v>57.564026096753473</c:v>
                </c:pt>
                <c:pt idx="18">
                  <c:v>57.804226065180615</c:v>
                </c:pt>
                <c:pt idx="19">
                  <c:v>57.950753362380553</c:v>
                </c:pt>
                <c:pt idx="20">
                  <c:v>58</c:v>
                </c:pt>
                <c:pt idx="21">
                  <c:v>57.950753362380553</c:v>
                </c:pt>
                <c:pt idx="22">
                  <c:v>57.804226065180615</c:v>
                </c:pt>
                <c:pt idx="23">
                  <c:v>57.564026096753473</c:v>
                </c:pt>
                <c:pt idx="24">
                  <c:v>57.236067977499786</c:v>
                </c:pt>
                <c:pt idx="25">
                  <c:v>56.828427124746192</c:v>
                </c:pt>
                <c:pt idx="26">
                  <c:v>56.351141009169893</c:v>
                </c:pt>
                <c:pt idx="27">
                  <c:v>55.815961998958187</c:v>
                </c:pt>
                <c:pt idx="28">
                  <c:v>55.236067977499793</c:v>
                </c:pt>
                <c:pt idx="29">
                  <c:v>54.625737860160925</c:v>
                </c:pt>
                <c:pt idx="30">
                  <c:v>54</c:v>
                </c:pt>
                <c:pt idx="31">
                  <c:v>53.374262139839075</c:v>
                </c:pt>
                <c:pt idx="32">
                  <c:v>52.763932022500207</c:v>
                </c:pt>
                <c:pt idx="33">
                  <c:v>52.184038001041813</c:v>
                </c:pt>
                <c:pt idx="34">
                  <c:v>51.648858990830107</c:v>
                </c:pt>
                <c:pt idx="35">
                  <c:v>51.171572875253808</c:v>
                </c:pt>
                <c:pt idx="36">
                  <c:v>50.763932022500214</c:v>
                </c:pt>
                <c:pt idx="37">
                  <c:v>50.435973903246527</c:v>
                </c:pt>
                <c:pt idx="38">
                  <c:v>50.195773934819385</c:v>
                </c:pt>
                <c:pt idx="39">
                  <c:v>50.049246637619447</c:v>
                </c:pt>
                <c:pt idx="40">
                  <c:v>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495E-4B5F-9F3A-7579639E14A9}"/>
            </c:ext>
          </c:extLst>
        </c:ser>
        <c:ser>
          <c:idx val="2"/>
          <c:order val="2"/>
          <c:marker>
            <c:symbol val="none"/>
          </c:marker>
          <c:xVal>
            <c:numRef>
              <c:f>Sheet2!$C$11:$C$51</c:f>
              <c:numCache>
                <c:formatCode>General</c:formatCode>
                <c:ptCount val="41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7.4999999999999997E-2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0.2</c:v>
                </c:pt>
                <c:pt idx="9">
                  <c:v>0.22500000000000001</c:v>
                </c:pt>
                <c:pt idx="10">
                  <c:v>0.25</c:v>
                </c:pt>
                <c:pt idx="11">
                  <c:v>0.27500000000000002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</c:v>
                </c:pt>
                <c:pt idx="15">
                  <c:v>0.375</c:v>
                </c:pt>
                <c:pt idx="16">
                  <c:v>0.4</c:v>
                </c:pt>
                <c:pt idx="17">
                  <c:v>0.42499999999999999</c:v>
                </c:pt>
                <c:pt idx="18">
                  <c:v>0.45</c:v>
                </c:pt>
                <c:pt idx="19">
                  <c:v>0.47499999999999998</c:v>
                </c:pt>
                <c:pt idx="20">
                  <c:v>0.5</c:v>
                </c:pt>
                <c:pt idx="21">
                  <c:v>0.52500000000000002</c:v>
                </c:pt>
                <c:pt idx="22">
                  <c:v>0.55000000000000004</c:v>
                </c:pt>
                <c:pt idx="23">
                  <c:v>0.57499999999999996</c:v>
                </c:pt>
                <c:pt idx="24">
                  <c:v>0.6</c:v>
                </c:pt>
                <c:pt idx="25">
                  <c:v>0.625</c:v>
                </c:pt>
                <c:pt idx="26">
                  <c:v>0.65</c:v>
                </c:pt>
                <c:pt idx="27">
                  <c:v>0.67500000000000004</c:v>
                </c:pt>
                <c:pt idx="28">
                  <c:v>0.7</c:v>
                </c:pt>
                <c:pt idx="29">
                  <c:v>0.72499999999999998</c:v>
                </c:pt>
                <c:pt idx="30">
                  <c:v>0.75</c:v>
                </c:pt>
                <c:pt idx="31">
                  <c:v>0.77500000000000002</c:v>
                </c:pt>
                <c:pt idx="32">
                  <c:v>0.8</c:v>
                </c:pt>
                <c:pt idx="33">
                  <c:v>0.82499999999999996</c:v>
                </c:pt>
                <c:pt idx="34">
                  <c:v>0.85</c:v>
                </c:pt>
                <c:pt idx="35">
                  <c:v>0.875</c:v>
                </c:pt>
                <c:pt idx="36">
                  <c:v>0.9</c:v>
                </c:pt>
                <c:pt idx="37">
                  <c:v>0.92500000000000004</c:v>
                </c:pt>
                <c:pt idx="38">
                  <c:v>0.95</c:v>
                </c:pt>
                <c:pt idx="39">
                  <c:v>0.97499999999999998</c:v>
                </c:pt>
                <c:pt idx="40">
                  <c:v>1</c:v>
                </c:pt>
              </c:numCache>
            </c:numRef>
          </c:xVal>
          <c:yVal>
            <c:numRef>
              <c:f>Sheet2!$F$11:$F$51</c:f>
              <c:numCache>
                <c:formatCode>General</c:formatCode>
                <c:ptCount val="41"/>
                <c:pt idx="0">
                  <c:v>21.928662304763602</c:v>
                </c:pt>
                <c:pt idx="1">
                  <c:v>23.351818001443096</c:v>
                </c:pt>
                <c:pt idx="2">
                  <c:v>27.48558468453508</c:v>
                </c:pt>
                <c:pt idx="3">
                  <c:v>33.936055593864793</c:v>
                </c:pt>
                <c:pt idx="4">
                  <c:v>42.08941161983411</c:v>
                </c:pt>
                <c:pt idx="5">
                  <c:v>51.171572875253823</c:v>
                </c:pt>
                <c:pt idx="6">
                  <c:v>60.323379393496225</c:v>
                </c:pt>
                <c:pt idx="7">
                  <c:v>68.683956310423554</c:v>
                </c:pt>
                <c:pt idx="8">
                  <c:v>75.474121272784544</c:v>
                </c:pt>
                <c:pt idx="9">
                  <c:v>80.07169077601543</c:v>
                </c:pt>
                <c:pt idx="10">
                  <c:v>82.071337695236394</c:v>
                </c:pt>
                <c:pt idx="11">
                  <c:v>81.323166496337279</c:v>
                </c:pt>
                <c:pt idx="12">
                  <c:v>77.946257227784102</c:v>
                </c:pt>
                <c:pt idx="13">
                  <c:v>72.315880308339914</c:v>
                </c:pt>
                <c:pt idx="14">
                  <c:v>65.025661411836012</c:v>
                </c:pt>
                <c:pt idx="15">
                  <c:v>56.828427124746177</c:v>
                </c:pt>
                <c:pt idx="16">
                  <c:v>48.561547574833654</c:v>
                </c:pt>
                <c:pt idx="17">
                  <c:v>41.064107787371739</c:v>
                </c:pt>
                <c:pt idx="18">
                  <c:v>35.094036814896292</c:v>
                </c:pt>
                <c:pt idx="19">
                  <c:v>31.253324726204198</c:v>
                </c:pt>
                <c:pt idx="20">
                  <c:v>29.928662304763602</c:v>
                </c:pt>
                <c:pt idx="21">
                  <c:v>31.253324726204198</c:v>
                </c:pt>
                <c:pt idx="22">
                  <c:v>35.094036814896306</c:v>
                </c:pt>
                <c:pt idx="23">
                  <c:v>41.064107787371711</c:v>
                </c:pt>
                <c:pt idx="24">
                  <c:v>48.561547574833668</c:v>
                </c:pt>
                <c:pt idx="25">
                  <c:v>56.828427124746185</c:v>
                </c:pt>
                <c:pt idx="26">
                  <c:v>65.025661411835998</c:v>
                </c:pt>
                <c:pt idx="27">
                  <c:v>72.315880308339942</c:v>
                </c:pt>
                <c:pt idx="28">
                  <c:v>77.946257227784088</c:v>
                </c:pt>
                <c:pt idx="29">
                  <c:v>81.323166496337279</c:v>
                </c:pt>
                <c:pt idx="30">
                  <c:v>82.071337695236394</c:v>
                </c:pt>
                <c:pt idx="31">
                  <c:v>80.07169077601543</c:v>
                </c:pt>
                <c:pt idx="32">
                  <c:v>75.474121272784515</c:v>
                </c:pt>
                <c:pt idx="33">
                  <c:v>68.683956310423582</c:v>
                </c:pt>
                <c:pt idx="34">
                  <c:v>60.323379393496232</c:v>
                </c:pt>
                <c:pt idx="35">
                  <c:v>51.171572875253815</c:v>
                </c:pt>
                <c:pt idx="36">
                  <c:v>42.08941161983411</c:v>
                </c:pt>
                <c:pt idx="37">
                  <c:v>33.936055593864793</c:v>
                </c:pt>
                <c:pt idx="38">
                  <c:v>27.485584684535077</c:v>
                </c:pt>
                <c:pt idx="39">
                  <c:v>23.351818001443096</c:v>
                </c:pt>
                <c:pt idx="40">
                  <c:v>21.928662304763602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495E-4B5F-9F3A-7579639E14A9}"/>
            </c:ext>
          </c:extLst>
        </c:ser>
        <c:ser>
          <c:idx val="3"/>
          <c:order val="3"/>
          <c:marker>
            <c:symbol val="none"/>
          </c:marker>
          <c:xVal>
            <c:numRef>
              <c:f>Sheet2!$C$11:$C$51</c:f>
              <c:numCache>
                <c:formatCode>General</c:formatCode>
                <c:ptCount val="41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7.4999999999999997E-2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0.2</c:v>
                </c:pt>
                <c:pt idx="9">
                  <c:v>0.22500000000000001</c:v>
                </c:pt>
                <c:pt idx="10">
                  <c:v>0.25</c:v>
                </c:pt>
                <c:pt idx="11">
                  <c:v>0.27500000000000002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</c:v>
                </c:pt>
                <c:pt idx="15">
                  <c:v>0.375</c:v>
                </c:pt>
                <c:pt idx="16">
                  <c:v>0.4</c:v>
                </c:pt>
                <c:pt idx="17">
                  <c:v>0.42499999999999999</c:v>
                </c:pt>
                <c:pt idx="18">
                  <c:v>0.45</c:v>
                </c:pt>
                <c:pt idx="19">
                  <c:v>0.47499999999999998</c:v>
                </c:pt>
                <c:pt idx="20">
                  <c:v>0.5</c:v>
                </c:pt>
                <c:pt idx="21">
                  <c:v>0.52500000000000002</c:v>
                </c:pt>
                <c:pt idx="22">
                  <c:v>0.55000000000000004</c:v>
                </c:pt>
                <c:pt idx="23">
                  <c:v>0.57499999999999996</c:v>
                </c:pt>
                <c:pt idx="24">
                  <c:v>0.6</c:v>
                </c:pt>
                <c:pt idx="25">
                  <c:v>0.625</c:v>
                </c:pt>
                <c:pt idx="26">
                  <c:v>0.65</c:v>
                </c:pt>
                <c:pt idx="27">
                  <c:v>0.67500000000000004</c:v>
                </c:pt>
                <c:pt idx="28">
                  <c:v>0.7</c:v>
                </c:pt>
                <c:pt idx="29">
                  <c:v>0.72499999999999998</c:v>
                </c:pt>
                <c:pt idx="30">
                  <c:v>0.75</c:v>
                </c:pt>
                <c:pt idx="31">
                  <c:v>0.77500000000000002</c:v>
                </c:pt>
                <c:pt idx="32">
                  <c:v>0.8</c:v>
                </c:pt>
                <c:pt idx="33">
                  <c:v>0.82499999999999996</c:v>
                </c:pt>
                <c:pt idx="34">
                  <c:v>0.85</c:v>
                </c:pt>
                <c:pt idx="35">
                  <c:v>0.875</c:v>
                </c:pt>
                <c:pt idx="36">
                  <c:v>0.9</c:v>
                </c:pt>
                <c:pt idx="37">
                  <c:v>0.92500000000000004</c:v>
                </c:pt>
                <c:pt idx="38">
                  <c:v>0.95</c:v>
                </c:pt>
                <c:pt idx="39">
                  <c:v>0.97499999999999998</c:v>
                </c:pt>
                <c:pt idx="40">
                  <c:v>1</c:v>
                </c:pt>
              </c:numCache>
            </c:numRef>
          </c:xVal>
          <c:yVal>
            <c:numRef>
              <c:f>Sheet2!$G$11:$G$51</c:f>
              <c:numCache>
                <c:formatCode>General</c:formatCode>
                <c:ptCount val="41"/>
                <c:pt idx="0">
                  <c:v>12.233302589930943</c:v>
                </c:pt>
                <c:pt idx="1">
                  <c:v>14.713189241174122</c:v>
                </c:pt>
                <c:pt idx="2">
                  <c:v>21.786795228485882</c:v>
                </c:pt>
                <c:pt idx="3">
                  <c:v>32.419367183502331</c:v>
                </c:pt>
                <c:pt idx="4">
                  <c:v>45.085442538295638</c:v>
                </c:pt>
                <c:pt idx="5">
                  <c:v>58.027227475654861</c:v>
                </c:pt>
                <c:pt idx="6">
                  <c:v>69.544214428113349</c:v>
                </c:pt>
                <c:pt idx="7">
                  <c:v>78.259950058639575</c:v>
                </c:pt>
                <c:pt idx="8">
                  <c:v>83.31783204866241</c:v>
                </c:pt>
                <c:pt idx="9">
                  <c:v>84.473291978106985</c:v>
                </c:pt>
                <c:pt idx="10">
                  <c:v>82.071337695236394</c:v>
                </c:pt>
                <c:pt idx="11">
                  <c:v>76.921565294245738</c:v>
                </c:pt>
                <c:pt idx="12">
                  <c:v>70.10254645190625</c:v>
                </c:pt>
                <c:pt idx="13">
                  <c:v>62.7398865601239</c:v>
                </c:pt>
                <c:pt idx="14">
                  <c:v>55.804826377218888</c:v>
                </c:pt>
                <c:pt idx="15">
                  <c:v>49.972772524345125</c:v>
                </c:pt>
                <c:pt idx="16">
                  <c:v>45.565516656372118</c:v>
                </c:pt>
                <c:pt idx="17">
                  <c:v>42.58079619773418</c:v>
                </c:pt>
                <c:pt idx="18">
                  <c:v>40.792826270945483</c:v>
                </c:pt>
                <c:pt idx="19">
                  <c:v>39.891953486473163</c:v>
                </c:pt>
                <c:pt idx="20">
                  <c:v>39.624022019596261</c:v>
                </c:pt>
                <c:pt idx="21">
                  <c:v>39.89195348647317</c:v>
                </c:pt>
                <c:pt idx="22">
                  <c:v>40.792826270945511</c:v>
                </c:pt>
                <c:pt idx="23">
                  <c:v>42.580796197734195</c:v>
                </c:pt>
                <c:pt idx="24">
                  <c:v>45.565516656372154</c:v>
                </c:pt>
                <c:pt idx="25">
                  <c:v>49.972772524345146</c:v>
                </c:pt>
                <c:pt idx="26">
                  <c:v>55.804826377218873</c:v>
                </c:pt>
                <c:pt idx="27">
                  <c:v>62.739886560123928</c:v>
                </c:pt>
                <c:pt idx="28">
                  <c:v>70.102546451906207</c:v>
                </c:pt>
                <c:pt idx="29">
                  <c:v>76.921565294245724</c:v>
                </c:pt>
                <c:pt idx="30">
                  <c:v>82.071337695236394</c:v>
                </c:pt>
                <c:pt idx="31">
                  <c:v>84.473291978106985</c:v>
                </c:pt>
                <c:pt idx="32">
                  <c:v>83.317832048662382</c:v>
                </c:pt>
                <c:pt idx="33">
                  <c:v>78.259950058639589</c:v>
                </c:pt>
                <c:pt idx="34">
                  <c:v>69.544214428113364</c:v>
                </c:pt>
                <c:pt idx="35">
                  <c:v>58.027227475654854</c:v>
                </c:pt>
                <c:pt idx="36">
                  <c:v>45.085442538295631</c:v>
                </c:pt>
                <c:pt idx="37">
                  <c:v>32.419367183502324</c:v>
                </c:pt>
                <c:pt idx="38">
                  <c:v>21.7867952284859</c:v>
                </c:pt>
                <c:pt idx="39">
                  <c:v>14.713189241174129</c:v>
                </c:pt>
                <c:pt idx="40">
                  <c:v>12.233302589930943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495E-4B5F-9F3A-7579639E14A9}"/>
            </c:ext>
          </c:extLst>
        </c:ser>
        <c:ser>
          <c:idx val="4"/>
          <c:order val="4"/>
          <c:marker>
            <c:symbol val="none"/>
          </c:marker>
          <c:xVal>
            <c:numRef>
              <c:f>Sheet2!$C$11:$C$51</c:f>
              <c:numCache>
                <c:formatCode>General</c:formatCode>
                <c:ptCount val="41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7.4999999999999997E-2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0.2</c:v>
                </c:pt>
                <c:pt idx="9">
                  <c:v>0.22500000000000001</c:v>
                </c:pt>
                <c:pt idx="10">
                  <c:v>0.25</c:v>
                </c:pt>
                <c:pt idx="11">
                  <c:v>0.27500000000000002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</c:v>
                </c:pt>
                <c:pt idx="15">
                  <c:v>0.375</c:v>
                </c:pt>
                <c:pt idx="16">
                  <c:v>0.4</c:v>
                </c:pt>
                <c:pt idx="17">
                  <c:v>0.42499999999999999</c:v>
                </c:pt>
                <c:pt idx="18">
                  <c:v>0.45</c:v>
                </c:pt>
                <c:pt idx="19">
                  <c:v>0.47499999999999998</c:v>
                </c:pt>
                <c:pt idx="20">
                  <c:v>0.5</c:v>
                </c:pt>
                <c:pt idx="21">
                  <c:v>0.52500000000000002</c:v>
                </c:pt>
                <c:pt idx="22">
                  <c:v>0.55000000000000004</c:v>
                </c:pt>
                <c:pt idx="23">
                  <c:v>0.57499999999999996</c:v>
                </c:pt>
                <c:pt idx="24">
                  <c:v>0.6</c:v>
                </c:pt>
                <c:pt idx="25">
                  <c:v>0.625</c:v>
                </c:pt>
                <c:pt idx="26">
                  <c:v>0.65</c:v>
                </c:pt>
                <c:pt idx="27">
                  <c:v>0.67500000000000004</c:v>
                </c:pt>
                <c:pt idx="28">
                  <c:v>0.7</c:v>
                </c:pt>
                <c:pt idx="29">
                  <c:v>0.72499999999999998</c:v>
                </c:pt>
                <c:pt idx="30">
                  <c:v>0.75</c:v>
                </c:pt>
                <c:pt idx="31">
                  <c:v>0.77500000000000002</c:v>
                </c:pt>
                <c:pt idx="32">
                  <c:v>0.8</c:v>
                </c:pt>
                <c:pt idx="33">
                  <c:v>0.82499999999999996</c:v>
                </c:pt>
                <c:pt idx="34">
                  <c:v>0.85</c:v>
                </c:pt>
                <c:pt idx="35">
                  <c:v>0.875</c:v>
                </c:pt>
                <c:pt idx="36">
                  <c:v>0.9</c:v>
                </c:pt>
                <c:pt idx="37">
                  <c:v>0.92500000000000004</c:v>
                </c:pt>
                <c:pt idx="38">
                  <c:v>0.95</c:v>
                </c:pt>
                <c:pt idx="39">
                  <c:v>0.97499999999999998</c:v>
                </c:pt>
                <c:pt idx="40">
                  <c:v>1</c:v>
                </c:pt>
              </c:numCache>
            </c:numRef>
          </c:xVal>
          <c:yVal>
            <c:numRef>
              <c:f>Sheet2!$H$11:$H$51</c:f>
              <c:numCache>
                <c:formatCode>General</c:formatCode>
                <c:ptCount val="41"/>
                <c:pt idx="0">
                  <c:v>15.061729714677133</c:v>
                </c:pt>
                <c:pt idx="1">
                  <c:v>17.001434852444859</c:v>
                </c:pt>
                <c:pt idx="2">
                  <c:v>22.660827277383525</c:v>
                </c:pt>
                <c:pt idx="3">
                  <c:v>31.545335134604688</c:v>
                </c:pt>
                <c:pt idx="4">
                  <c:v>42.797196927024899</c:v>
                </c:pt>
                <c:pt idx="5">
                  <c:v>55.19880035090867</c:v>
                </c:pt>
                <c:pt idx="6">
                  <c:v>67.255968816842611</c:v>
                </c:pt>
                <c:pt idx="7">
                  <c:v>77.385918009741928</c:v>
                </c:pt>
                <c:pt idx="8">
                  <c:v>84.191864097560057</c:v>
                </c:pt>
                <c:pt idx="9">
                  <c:v>86.761537589377724</c:v>
                </c:pt>
                <c:pt idx="10">
                  <c:v>84.899764819982579</c:v>
                </c:pt>
                <c:pt idx="11">
                  <c:v>79.209810905516477</c:v>
                </c:pt>
                <c:pt idx="12">
                  <c:v>70.976578500803896</c:v>
                </c:pt>
                <c:pt idx="13">
                  <c:v>61.86585451122626</c:v>
                </c:pt>
                <c:pt idx="14">
                  <c:v>53.516580765948149</c:v>
                </c:pt>
                <c:pt idx="15">
                  <c:v>47.144345399598933</c:v>
                </c:pt>
                <c:pt idx="16">
                  <c:v>43.277271045101379</c:v>
                </c:pt>
                <c:pt idx="17">
                  <c:v>41.706764148836534</c:v>
                </c:pt>
                <c:pt idx="18">
                  <c:v>41.666858319843122</c:v>
                </c:pt>
                <c:pt idx="19">
                  <c:v>42.180199097743902</c:v>
                </c:pt>
                <c:pt idx="20">
                  <c:v>42.452449144342452</c:v>
                </c:pt>
                <c:pt idx="21">
                  <c:v>42.180199097743909</c:v>
                </c:pt>
                <c:pt idx="22">
                  <c:v>41.666858319843151</c:v>
                </c:pt>
                <c:pt idx="23">
                  <c:v>41.706764148836555</c:v>
                </c:pt>
                <c:pt idx="24">
                  <c:v>43.277271045101415</c:v>
                </c:pt>
                <c:pt idx="25">
                  <c:v>47.144345399598954</c:v>
                </c:pt>
                <c:pt idx="26">
                  <c:v>53.516580765948135</c:v>
                </c:pt>
                <c:pt idx="27">
                  <c:v>61.865854511226281</c:v>
                </c:pt>
                <c:pt idx="28">
                  <c:v>70.976578500803853</c:v>
                </c:pt>
                <c:pt idx="29">
                  <c:v>79.209810905516463</c:v>
                </c:pt>
                <c:pt idx="30">
                  <c:v>84.899764819982579</c:v>
                </c:pt>
                <c:pt idx="31">
                  <c:v>86.761537589377724</c:v>
                </c:pt>
                <c:pt idx="32">
                  <c:v>84.191864097560028</c:v>
                </c:pt>
                <c:pt idx="33">
                  <c:v>77.385918009741943</c:v>
                </c:pt>
                <c:pt idx="34">
                  <c:v>67.255968816842625</c:v>
                </c:pt>
                <c:pt idx="35">
                  <c:v>55.198800350908662</c:v>
                </c:pt>
                <c:pt idx="36">
                  <c:v>42.797196927024892</c:v>
                </c:pt>
                <c:pt idx="37">
                  <c:v>31.545335134604681</c:v>
                </c:pt>
                <c:pt idx="38">
                  <c:v>22.66082727738354</c:v>
                </c:pt>
                <c:pt idx="39">
                  <c:v>17.001434852444866</c:v>
                </c:pt>
                <c:pt idx="40">
                  <c:v>15.061729714677133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495E-4B5F-9F3A-7579639E14A9}"/>
            </c:ext>
          </c:extLst>
        </c:ser>
        <c:ser>
          <c:idx val="5"/>
          <c:order val="5"/>
          <c:marker>
            <c:symbol val="none"/>
          </c:marker>
          <c:xVal>
            <c:numRef>
              <c:f>Sheet2!$C$11:$C$51</c:f>
              <c:numCache>
                <c:formatCode>General</c:formatCode>
                <c:ptCount val="41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7.4999999999999997E-2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0.2</c:v>
                </c:pt>
                <c:pt idx="9">
                  <c:v>0.22500000000000001</c:v>
                </c:pt>
                <c:pt idx="10">
                  <c:v>0.25</c:v>
                </c:pt>
                <c:pt idx="11">
                  <c:v>0.27500000000000002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</c:v>
                </c:pt>
                <c:pt idx="15">
                  <c:v>0.375</c:v>
                </c:pt>
                <c:pt idx="16">
                  <c:v>0.4</c:v>
                </c:pt>
                <c:pt idx="17">
                  <c:v>0.42499999999999999</c:v>
                </c:pt>
                <c:pt idx="18">
                  <c:v>0.45</c:v>
                </c:pt>
                <c:pt idx="19">
                  <c:v>0.47499999999999998</c:v>
                </c:pt>
                <c:pt idx="20">
                  <c:v>0.5</c:v>
                </c:pt>
                <c:pt idx="21">
                  <c:v>0.52500000000000002</c:v>
                </c:pt>
                <c:pt idx="22">
                  <c:v>0.55000000000000004</c:v>
                </c:pt>
                <c:pt idx="23">
                  <c:v>0.57499999999999996</c:v>
                </c:pt>
                <c:pt idx="24">
                  <c:v>0.6</c:v>
                </c:pt>
                <c:pt idx="25">
                  <c:v>0.625</c:v>
                </c:pt>
                <c:pt idx="26">
                  <c:v>0.65</c:v>
                </c:pt>
                <c:pt idx="27">
                  <c:v>0.67500000000000004</c:v>
                </c:pt>
                <c:pt idx="28">
                  <c:v>0.7</c:v>
                </c:pt>
                <c:pt idx="29">
                  <c:v>0.72499999999999998</c:v>
                </c:pt>
                <c:pt idx="30">
                  <c:v>0.75</c:v>
                </c:pt>
                <c:pt idx="31">
                  <c:v>0.77500000000000002</c:v>
                </c:pt>
                <c:pt idx="32">
                  <c:v>0.8</c:v>
                </c:pt>
                <c:pt idx="33">
                  <c:v>0.82499999999999996</c:v>
                </c:pt>
                <c:pt idx="34">
                  <c:v>0.85</c:v>
                </c:pt>
                <c:pt idx="35">
                  <c:v>0.875</c:v>
                </c:pt>
                <c:pt idx="36">
                  <c:v>0.9</c:v>
                </c:pt>
                <c:pt idx="37">
                  <c:v>0.92500000000000004</c:v>
                </c:pt>
                <c:pt idx="38">
                  <c:v>0.95</c:v>
                </c:pt>
                <c:pt idx="39">
                  <c:v>0.97499999999999998</c:v>
                </c:pt>
                <c:pt idx="40">
                  <c:v>1</c:v>
                </c:pt>
              </c:numCache>
            </c:numRef>
          </c:xVal>
          <c:yVal>
            <c:numRef>
              <c:f>Sheet2!$I$11:$I$51</c:f>
              <c:numCache>
                <c:formatCode>General</c:formatCode>
                <c:ptCount val="41"/>
                <c:pt idx="0">
                  <c:v>38.789350750086477</c:v>
                </c:pt>
                <c:pt idx="1">
                  <c:v>33.779396588007401</c:v>
                </c:pt>
                <c:pt idx="2">
                  <c:v>22.660827277383557</c:v>
                </c:pt>
                <c:pt idx="3">
                  <c:v>14.767373399042196</c:v>
                </c:pt>
                <c:pt idx="4">
                  <c:v>19.069575891615553</c:v>
                </c:pt>
                <c:pt idx="5">
                  <c:v>38.420838615346128</c:v>
                </c:pt>
                <c:pt idx="6">
                  <c:v>67.255968816842568</c:v>
                </c:pt>
                <c:pt idx="7">
                  <c:v>94.163879745304413</c:v>
                </c:pt>
                <c:pt idx="8">
                  <c:v>107.9194851329694</c:v>
                </c:pt>
                <c:pt idx="9">
                  <c:v>103.53949932494028</c:v>
                </c:pt>
                <c:pt idx="10">
                  <c:v>84.899764819982622</c:v>
                </c:pt>
                <c:pt idx="11">
                  <c:v>62.431849169953978</c:v>
                </c:pt>
                <c:pt idx="12">
                  <c:v>47.248957465394554</c:v>
                </c:pt>
                <c:pt idx="13">
                  <c:v>45.087892775663718</c:v>
                </c:pt>
                <c:pt idx="14">
                  <c:v>53.516580765948099</c:v>
                </c:pt>
                <c:pt idx="15">
                  <c:v>63.922307135161432</c:v>
                </c:pt>
                <c:pt idx="16">
                  <c:v>67.004892080510729</c:v>
                </c:pt>
                <c:pt idx="17">
                  <c:v>58.484725884399047</c:v>
                </c:pt>
                <c:pt idx="18">
                  <c:v>41.666858319843136</c:v>
                </c:pt>
                <c:pt idx="19">
                  <c:v>25.40223736218141</c:v>
                </c:pt>
                <c:pt idx="20">
                  <c:v>18.724828108933107</c:v>
                </c:pt>
                <c:pt idx="21">
                  <c:v>25.402237362181395</c:v>
                </c:pt>
                <c:pt idx="22">
                  <c:v>41.666858319843094</c:v>
                </c:pt>
                <c:pt idx="23">
                  <c:v>58.484725884399047</c:v>
                </c:pt>
                <c:pt idx="24">
                  <c:v>67.004892080510757</c:v>
                </c:pt>
                <c:pt idx="25">
                  <c:v>63.922307135161475</c:v>
                </c:pt>
                <c:pt idx="26">
                  <c:v>53.516580765948113</c:v>
                </c:pt>
                <c:pt idx="27">
                  <c:v>45.087892775663789</c:v>
                </c:pt>
                <c:pt idx="28">
                  <c:v>47.248957465394511</c:v>
                </c:pt>
                <c:pt idx="29">
                  <c:v>62.431849169953942</c:v>
                </c:pt>
                <c:pt idx="30">
                  <c:v>84.899764819982522</c:v>
                </c:pt>
                <c:pt idx="31">
                  <c:v>103.53949932494021</c:v>
                </c:pt>
                <c:pt idx="32">
                  <c:v>107.91948513296937</c:v>
                </c:pt>
                <c:pt idx="33">
                  <c:v>94.163879745304456</c:v>
                </c:pt>
                <c:pt idx="34">
                  <c:v>67.255968816842611</c:v>
                </c:pt>
                <c:pt idx="35">
                  <c:v>38.420838615346177</c:v>
                </c:pt>
                <c:pt idx="36">
                  <c:v>19.069575891615546</c:v>
                </c:pt>
                <c:pt idx="37">
                  <c:v>14.76737339904216</c:v>
                </c:pt>
                <c:pt idx="38">
                  <c:v>22.660827277383468</c:v>
                </c:pt>
                <c:pt idx="39">
                  <c:v>33.779396588007344</c:v>
                </c:pt>
                <c:pt idx="40">
                  <c:v>38.789350750086477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495E-4B5F-9F3A-7579639E14A9}"/>
            </c:ext>
          </c:extLst>
        </c:ser>
        <c:ser>
          <c:idx val="6"/>
          <c:order val="6"/>
          <c:marker>
            <c:symbol val="none"/>
          </c:marker>
          <c:xVal>
            <c:numRef>
              <c:f>Sheet2!$C$11:$C$51</c:f>
              <c:numCache>
                <c:formatCode>General</c:formatCode>
                <c:ptCount val="41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7.4999999999999997E-2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0.2</c:v>
                </c:pt>
                <c:pt idx="9">
                  <c:v>0.22500000000000001</c:v>
                </c:pt>
                <c:pt idx="10">
                  <c:v>0.25</c:v>
                </c:pt>
                <c:pt idx="11">
                  <c:v>0.27500000000000002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</c:v>
                </c:pt>
                <c:pt idx="15">
                  <c:v>0.375</c:v>
                </c:pt>
                <c:pt idx="16">
                  <c:v>0.4</c:v>
                </c:pt>
                <c:pt idx="17">
                  <c:v>0.42499999999999999</c:v>
                </c:pt>
                <c:pt idx="18">
                  <c:v>0.45</c:v>
                </c:pt>
                <c:pt idx="19">
                  <c:v>0.47499999999999998</c:v>
                </c:pt>
                <c:pt idx="20">
                  <c:v>0.5</c:v>
                </c:pt>
                <c:pt idx="21">
                  <c:v>0.52500000000000002</c:v>
                </c:pt>
                <c:pt idx="22">
                  <c:v>0.55000000000000004</c:v>
                </c:pt>
                <c:pt idx="23">
                  <c:v>0.57499999999999996</c:v>
                </c:pt>
                <c:pt idx="24">
                  <c:v>0.6</c:v>
                </c:pt>
                <c:pt idx="25">
                  <c:v>0.625</c:v>
                </c:pt>
                <c:pt idx="26">
                  <c:v>0.65</c:v>
                </c:pt>
                <c:pt idx="27">
                  <c:v>0.67500000000000004</c:v>
                </c:pt>
                <c:pt idx="28">
                  <c:v>0.7</c:v>
                </c:pt>
                <c:pt idx="29">
                  <c:v>0.72499999999999998</c:v>
                </c:pt>
                <c:pt idx="30">
                  <c:v>0.75</c:v>
                </c:pt>
                <c:pt idx="31">
                  <c:v>0.77500000000000002</c:v>
                </c:pt>
                <c:pt idx="32">
                  <c:v>0.8</c:v>
                </c:pt>
                <c:pt idx="33">
                  <c:v>0.82499999999999996</c:v>
                </c:pt>
                <c:pt idx="34">
                  <c:v>0.85</c:v>
                </c:pt>
                <c:pt idx="35">
                  <c:v>0.875</c:v>
                </c:pt>
                <c:pt idx="36">
                  <c:v>0.9</c:v>
                </c:pt>
                <c:pt idx="37">
                  <c:v>0.92500000000000004</c:v>
                </c:pt>
                <c:pt idx="38">
                  <c:v>0.95</c:v>
                </c:pt>
                <c:pt idx="39">
                  <c:v>0.97499999999999998</c:v>
                </c:pt>
                <c:pt idx="40">
                  <c:v>1</c:v>
                </c:pt>
              </c:numCache>
            </c:numRef>
          </c:xVal>
          <c:yVal>
            <c:numRef>
              <c:f>Sheet2!$J$11:$J$51</c:f>
              <c:numCache>
                <c:formatCode>General</c:formatCode>
                <c:ptCount val="41"/>
                <c:pt idx="0">
                  <c:v>41.238840492869656</c:v>
                </c:pt>
                <c:pt idx="1">
                  <c:v>35.219170534457035</c:v>
                </c:pt>
                <c:pt idx="2">
                  <c:v>21.903893319316435</c:v>
                </c:pt>
                <c:pt idx="3">
                  <c:v>12.437770217570115</c:v>
                </c:pt>
                <c:pt idx="4">
                  <c:v>17.087897062156845</c:v>
                </c:pt>
                <c:pt idx="5">
                  <c:v>38.420838615346128</c:v>
                </c:pt>
                <c:pt idx="6">
                  <c:v>69.237647646301269</c:v>
                </c:pt>
                <c:pt idx="7">
                  <c:v>96.493482926776494</c:v>
                </c:pt>
                <c:pt idx="8">
                  <c:v>108.67641909103652</c:v>
                </c:pt>
                <c:pt idx="9">
                  <c:v>102.09972537849065</c:v>
                </c:pt>
                <c:pt idx="10">
                  <c:v>82.45027507719945</c:v>
                </c:pt>
                <c:pt idx="11">
                  <c:v>60.992075223504344</c:v>
                </c:pt>
                <c:pt idx="12">
                  <c:v>48.005891423461669</c:v>
                </c:pt>
                <c:pt idx="13">
                  <c:v>47.417495957135799</c:v>
                </c:pt>
                <c:pt idx="14">
                  <c:v>55.498259595406815</c:v>
                </c:pt>
                <c:pt idx="15">
                  <c:v>63.922307135161432</c:v>
                </c:pt>
                <c:pt idx="16">
                  <c:v>65.023213251052013</c:v>
                </c:pt>
                <c:pt idx="17">
                  <c:v>56.155122702926967</c:v>
                </c:pt>
                <c:pt idx="18">
                  <c:v>40.909924361776014</c:v>
                </c:pt>
                <c:pt idx="19">
                  <c:v>26.84201130863104</c:v>
                </c:pt>
                <c:pt idx="20">
                  <c:v>21.174317851716285</c:v>
                </c:pt>
                <c:pt idx="21">
                  <c:v>26.842011308631029</c:v>
                </c:pt>
                <c:pt idx="22">
                  <c:v>40.909924361775978</c:v>
                </c:pt>
                <c:pt idx="23">
                  <c:v>56.155122702926967</c:v>
                </c:pt>
                <c:pt idx="24">
                  <c:v>65.023213251052042</c:v>
                </c:pt>
                <c:pt idx="25">
                  <c:v>63.922307135161468</c:v>
                </c:pt>
                <c:pt idx="26">
                  <c:v>55.498259595406829</c:v>
                </c:pt>
                <c:pt idx="27">
                  <c:v>47.41749595713587</c:v>
                </c:pt>
                <c:pt idx="28">
                  <c:v>48.005891423461641</c:v>
                </c:pt>
                <c:pt idx="29">
                  <c:v>60.992075223504315</c:v>
                </c:pt>
                <c:pt idx="30">
                  <c:v>82.45027507719935</c:v>
                </c:pt>
                <c:pt idx="31">
                  <c:v>102.09972537849058</c:v>
                </c:pt>
                <c:pt idx="32">
                  <c:v>108.67641909103649</c:v>
                </c:pt>
                <c:pt idx="33">
                  <c:v>96.493482926776537</c:v>
                </c:pt>
                <c:pt idx="34">
                  <c:v>69.237647646301326</c:v>
                </c:pt>
                <c:pt idx="35">
                  <c:v>38.420838615346177</c:v>
                </c:pt>
                <c:pt idx="36">
                  <c:v>17.087897062156838</c:v>
                </c:pt>
                <c:pt idx="37">
                  <c:v>12.437770217570083</c:v>
                </c:pt>
                <c:pt idx="38">
                  <c:v>21.903893319316335</c:v>
                </c:pt>
                <c:pt idx="39">
                  <c:v>35.219170534456964</c:v>
                </c:pt>
                <c:pt idx="40">
                  <c:v>41.238840492869656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495E-4B5F-9F3A-7579639E14A9}"/>
            </c:ext>
          </c:extLst>
        </c:ser>
        <c:ser>
          <c:idx val="7"/>
          <c:order val="7"/>
          <c:marker>
            <c:symbol val="none"/>
          </c:marker>
          <c:xVal>
            <c:numRef>
              <c:f>Sheet2!$C$11:$C$51</c:f>
              <c:numCache>
                <c:formatCode>General</c:formatCode>
                <c:ptCount val="41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7.4999999999999997E-2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0.2</c:v>
                </c:pt>
                <c:pt idx="9">
                  <c:v>0.22500000000000001</c:v>
                </c:pt>
                <c:pt idx="10">
                  <c:v>0.25</c:v>
                </c:pt>
                <c:pt idx="11">
                  <c:v>0.27500000000000002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</c:v>
                </c:pt>
                <c:pt idx="15">
                  <c:v>0.375</c:v>
                </c:pt>
                <c:pt idx="16">
                  <c:v>0.4</c:v>
                </c:pt>
                <c:pt idx="17">
                  <c:v>0.42499999999999999</c:v>
                </c:pt>
                <c:pt idx="18">
                  <c:v>0.45</c:v>
                </c:pt>
                <c:pt idx="19">
                  <c:v>0.47499999999999998</c:v>
                </c:pt>
                <c:pt idx="20">
                  <c:v>0.5</c:v>
                </c:pt>
                <c:pt idx="21">
                  <c:v>0.52500000000000002</c:v>
                </c:pt>
                <c:pt idx="22">
                  <c:v>0.55000000000000004</c:v>
                </c:pt>
                <c:pt idx="23">
                  <c:v>0.57499999999999996</c:v>
                </c:pt>
                <c:pt idx="24">
                  <c:v>0.6</c:v>
                </c:pt>
                <c:pt idx="25">
                  <c:v>0.625</c:v>
                </c:pt>
                <c:pt idx="26">
                  <c:v>0.65</c:v>
                </c:pt>
                <c:pt idx="27">
                  <c:v>0.67500000000000004</c:v>
                </c:pt>
                <c:pt idx="28">
                  <c:v>0.7</c:v>
                </c:pt>
                <c:pt idx="29">
                  <c:v>0.72499999999999998</c:v>
                </c:pt>
                <c:pt idx="30">
                  <c:v>0.75</c:v>
                </c:pt>
                <c:pt idx="31">
                  <c:v>0.77500000000000002</c:v>
                </c:pt>
                <c:pt idx="32">
                  <c:v>0.8</c:v>
                </c:pt>
                <c:pt idx="33">
                  <c:v>0.82499999999999996</c:v>
                </c:pt>
                <c:pt idx="34">
                  <c:v>0.85</c:v>
                </c:pt>
                <c:pt idx="35">
                  <c:v>0.875</c:v>
                </c:pt>
                <c:pt idx="36">
                  <c:v>0.9</c:v>
                </c:pt>
                <c:pt idx="37">
                  <c:v>0.92500000000000004</c:v>
                </c:pt>
                <c:pt idx="38">
                  <c:v>0.95</c:v>
                </c:pt>
                <c:pt idx="39">
                  <c:v>0.97499999999999998</c:v>
                </c:pt>
                <c:pt idx="40">
                  <c:v>1</c:v>
                </c:pt>
              </c:numCache>
            </c:numRef>
          </c:xVal>
          <c:yVal>
            <c:numRef>
              <c:f>Sheet2!$K$11:$K$51</c:f>
              <c:numCache>
                <c:formatCode>General</c:formatCode>
                <c:ptCount val="41"/>
                <c:pt idx="0">
                  <c:v>34.02773794194168</c:v>
                </c:pt>
                <c:pt idx="1">
                  <c:v>31.945398483688123</c:v>
                </c:pt>
                <c:pt idx="2">
                  <c:v>26.142473051520536</c:v>
                </c:pt>
                <c:pt idx="3">
                  <c:v>19.560092129957535</c:v>
                </c:pt>
                <c:pt idx="4">
                  <c:v>19.316250298574122</c:v>
                </c:pt>
                <c:pt idx="5">
                  <c:v>33.321819101753341</c:v>
                </c:pt>
                <c:pt idx="6">
                  <c:v>62.379481575568612</c:v>
                </c:pt>
                <c:pt idx="7">
                  <c:v>95.365417956871823</c:v>
                </c:pt>
                <c:pt idx="8">
                  <c:v>114.51032360291779</c:v>
                </c:pt>
                <c:pt idx="9">
                  <c:v>108.52486479795886</c:v>
                </c:pt>
                <c:pt idx="10">
                  <c:v>82.45027507719945</c:v>
                </c:pt>
                <c:pt idx="11">
                  <c:v>54.566935804036135</c:v>
                </c:pt>
                <c:pt idx="12">
                  <c:v>42.171986911580397</c:v>
                </c:pt>
                <c:pt idx="13">
                  <c:v>48.545560927040455</c:v>
                </c:pt>
                <c:pt idx="14">
                  <c:v>62.356425666139465</c:v>
                </c:pt>
                <c:pt idx="15">
                  <c:v>69.021326648754211</c:v>
                </c:pt>
                <c:pt idx="16">
                  <c:v>62.794860014634722</c:v>
                </c:pt>
                <c:pt idx="17">
                  <c:v>49.032800790539547</c:v>
                </c:pt>
                <c:pt idx="18">
                  <c:v>36.671344629571898</c:v>
                </c:pt>
                <c:pt idx="19">
                  <c:v>30.115783359399931</c:v>
                </c:pt>
                <c:pt idx="20">
                  <c:v>28.385420402644264</c:v>
                </c:pt>
                <c:pt idx="21">
                  <c:v>30.115783359399931</c:v>
                </c:pt>
                <c:pt idx="22">
                  <c:v>36.671344629571877</c:v>
                </c:pt>
                <c:pt idx="23">
                  <c:v>49.03280079053954</c:v>
                </c:pt>
                <c:pt idx="24">
                  <c:v>62.794860014634757</c:v>
                </c:pt>
                <c:pt idx="25">
                  <c:v>69.02132664875424</c:v>
                </c:pt>
                <c:pt idx="26">
                  <c:v>62.356425666139494</c:v>
                </c:pt>
                <c:pt idx="27">
                  <c:v>48.545560927040505</c:v>
                </c:pt>
                <c:pt idx="28">
                  <c:v>42.17198691158039</c:v>
                </c:pt>
                <c:pt idx="29">
                  <c:v>54.566935804036106</c:v>
                </c:pt>
                <c:pt idx="30">
                  <c:v>82.450275077199336</c:v>
                </c:pt>
                <c:pt idx="31">
                  <c:v>108.52486479795877</c:v>
                </c:pt>
                <c:pt idx="32">
                  <c:v>114.51032360291775</c:v>
                </c:pt>
                <c:pt idx="33">
                  <c:v>95.365417956871909</c:v>
                </c:pt>
                <c:pt idx="34">
                  <c:v>62.379481575568668</c:v>
                </c:pt>
                <c:pt idx="35">
                  <c:v>33.321819101753391</c:v>
                </c:pt>
                <c:pt idx="36">
                  <c:v>19.316250298574108</c:v>
                </c:pt>
                <c:pt idx="37">
                  <c:v>19.560092129957507</c:v>
                </c:pt>
                <c:pt idx="38">
                  <c:v>26.142473051520454</c:v>
                </c:pt>
                <c:pt idx="39">
                  <c:v>31.945398483688031</c:v>
                </c:pt>
                <c:pt idx="40">
                  <c:v>34.02773794194168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495E-4B5F-9F3A-7579639E14A9}"/>
            </c:ext>
          </c:extLst>
        </c:ser>
        <c:ser>
          <c:idx val="8"/>
          <c:order val="8"/>
          <c:marker>
            <c:symbol val="none"/>
          </c:marker>
          <c:xVal>
            <c:numRef>
              <c:f>Sheet2!$C$11:$C$51</c:f>
              <c:numCache>
                <c:formatCode>General</c:formatCode>
                <c:ptCount val="41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7.4999999999999997E-2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0.2</c:v>
                </c:pt>
                <c:pt idx="9">
                  <c:v>0.22500000000000001</c:v>
                </c:pt>
                <c:pt idx="10">
                  <c:v>0.25</c:v>
                </c:pt>
                <c:pt idx="11">
                  <c:v>0.27500000000000002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</c:v>
                </c:pt>
                <c:pt idx="15">
                  <c:v>0.375</c:v>
                </c:pt>
                <c:pt idx="16">
                  <c:v>0.4</c:v>
                </c:pt>
                <c:pt idx="17">
                  <c:v>0.42499999999999999</c:v>
                </c:pt>
                <c:pt idx="18">
                  <c:v>0.45</c:v>
                </c:pt>
                <c:pt idx="19">
                  <c:v>0.47499999999999998</c:v>
                </c:pt>
                <c:pt idx="20">
                  <c:v>0.5</c:v>
                </c:pt>
                <c:pt idx="21">
                  <c:v>0.52500000000000002</c:v>
                </c:pt>
                <c:pt idx="22">
                  <c:v>0.55000000000000004</c:v>
                </c:pt>
                <c:pt idx="23">
                  <c:v>0.57499999999999996</c:v>
                </c:pt>
                <c:pt idx="24">
                  <c:v>0.6</c:v>
                </c:pt>
                <c:pt idx="25">
                  <c:v>0.625</c:v>
                </c:pt>
                <c:pt idx="26">
                  <c:v>0.65</c:v>
                </c:pt>
                <c:pt idx="27">
                  <c:v>0.67500000000000004</c:v>
                </c:pt>
                <c:pt idx="28">
                  <c:v>0.7</c:v>
                </c:pt>
                <c:pt idx="29">
                  <c:v>0.72499999999999998</c:v>
                </c:pt>
                <c:pt idx="30">
                  <c:v>0.75</c:v>
                </c:pt>
                <c:pt idx="31">
                  <c:v>0.77500000000000002</c:v>
                </c:pt>
                <c:pt idx="32">
                  <c:v>0.8</c:v>
                </c:pt>
                <c:pt idx="33">
                  <c:v>0.82499999999999996</c:v>
                </c:pt>
                <c:pt idx="34">
                  <c:v>0.85</c:v>
                </c:pt>
                <c:pt idx="35">
                  <c:v>0.875</c:v>
                </c:pt>
                <c:pt idx="36">
                  <c:v>0.9</c:v>
                </c:pt>
                <c:pt idx="37">
                  <c:v>0.92500000000000004</c:v>
                </c:pt>
                <c:pt idx="38">
                  <c:v>0.95</c:v>
                </c:pt>
                <c:pt idx="39">
                  <c:v>0.97499999999999998</c:v>
                </c:pt>
                <c:pt idx="40">
                  <c:v>1</c:v>
                </c:pt>
              </c:numCache>
            </c:numRef>
          </c:xVal>
          <c:yVal>
            <c:numRef>
              <c:f>Sheet2!$L$11:$L$51</c:f>
              <c:numCache>
                <c:formatCode>General</c:formatCode>
                <c:ptCount val="41"/>
                <c:pt idx="0">
                  <c:v>15.972267856673891</c:v>
                </c:pt>
                <c:pt idx="1">
                  <c:v>26.365951385911906</c:v>
                </c:pt>
                <c:pt idx="2">
                  <c:v>40.749655191930664</c:v>
                </c:pt>
                <c:pt idx="3">
                  <c:v>34.167274270367656</c:v>
                </c:pt>
                <c:pt idx="4">
                  <c:v>13.736803200797883</c:v>
                </c:pt>
                <c:pt idx="5">
                  <c:v>15.266349016485552</c:v>
                </c:pt>
                <c:pt idx="6">
                  <c:v>56.80003447779238</c:v>
                </c:pt>
                <c:pt idx="7">
                  <c:v>109.97260009728194</c:v>
                </c:pt>
                <c:pt idx="8">
                  <c:v>129.11750574332791</c:v>
                </c:pt>
                <c:pt idx="9">
                  <c:v>102.94541770018263</c:v>
                </c:pt>
                <c:pt idx="10">
                  <c:v>64.394804991931665</c:v>
                </c:pt>
                <c:pt idx="11">
                  <c:v>48.987488706259931</c:v>
                </c:pt>
                <c:pt idx="12">
                  <c:v>56.779169051990515</c:v>
                </c:pt>
                <c:pt idx="13">
                  <c:v>63.152743067450579</c:v>
                </c:pt>
                <c:pt idx="14">
                  <c:v>56.776978568363276</c:v>
                </c:pt>
                <c:pt idx="15">
                  <c:v>50.965856563486426</c:v>
                </c:pt>
                <c:pt idx="16">
                  <c:v>57.215412916858483</c:v>
                </c:pt>
                <c:pt idx="17">
                  <c:v>63.639982930949664</c:v>
                </c:pt>
                <c:pt idx="18">
                  <c:v>51.27852676998203</c:v>
                </c:pt>
                <c:pt idx="19">
                  <c:v>24.536336261623717</c:v>
                </c:pt>
                <c:pt idx="20">
                  <c:v>10.329950317376476</c:v>
                </c:pt>
                <c:pt idx="21">
                  <c:v>24.536336261623688</c:v>
                </c:pt>
                <c:pt idx="22">
                  <c:v>51.27852676998203</c:v>
                </c:pt>
                <c:pt idx="23">
                  <c:v>63.639982930949714</c:v>
                </c:pt>
                <c:pt idx="24">
                  <c:v>57.215412916858547</c:v>
                </c:pt>
                <c:pt idx="25">
                  <c:v>50.965856563486454</c:v>
                </c:pt>
                <c:pt idx="26">
                  <c:v>56.776978568363248</c:v>
                </c:pt>
                <c:pt idx="27">
                  <c:v>63.15274306745065</c:v>
                </c:pt>
                <c:pt idx="28">
                  <c:v>56.779169051990564</c:v>
                </c:pt>
                <c:pt idx="29">
                  <c:v>48.98748870625996</c:v>
                </c:pt>
                <c:pt idx="30">
                  <c:v>64.394804991931551</c:v>
                </c:pt>
                <c:pt idx="31">
                  <c:v>102.94541770018257</c:v>
                </c:pt>
                <c:pt idx="32">
                  <c:v>129.11750574332791</c:v>
                </c:pt>
                <c:pt idx="33">
                  <c:v>109.97260009728208</c:v>
                </c:pt>
                <c:pt idx="34">
                  <c:v>56.800034477792529</c:v>
                </c:pt>
                <c:pt idx="35">
                  <c:v>15.266349016485602</c:v>
                </c:pt>
                <c:pt idx="36">
                  <c:v>13.736803200797912</c:v>
                </c:pt>
                <c:pt idx="37">
                  <c:v>34.167274270367649</c:v>
                </c:pt>
                <c:pt idx="38">
                  <c:v>40.749655191930636</c:v>
                </c:pt>
                <c:pt idx="39">
                  <c:v>26.365951385911895</c:v>
                </c:pt>
                <c:pt idx="40">
                  <c:v>15.972267856673891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495E-4B5F-9F3A-7579639E14A9}"/>
            </c:ext>
          </c:extLst>
        </c:ser>
        <c:ser>
          <c:idx val="9"/>
          <c:order val="9"/>
          <c:marker>
            <c:symbol val="none"/>
          </c:marker>
          <c:xVal>
            <c:numRef>
              <c:f>Sheet2!$C$11:$C$51</c:f>
              <c:numCache>
                <c:formatCode>General</c:formatCode>
                <c:ptCount val="41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7.4999999999999997E-2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0.2</c:v>
                </c:pt>
                <c:pt idx="9">
                  <c:v>0.22500000000000001</c:v>
                </c:pt>
                <c:pt idx="10">
                  <c:v>0.25</c:v>
                </c:pt>
                <c:pt idx="11">
                  <c:v>0.27500000000000002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</c:v>
                </c:pt>
                <c:pt idx="15">
                  <c:v>0.375</c:v>
                </c:pt>
                <c:pt idx="16">
                  <c:v>0.4</c:v>
                </c:pt>
                <c:pt idx="17">
                  <c:v>0.42499999999999999</c:v>
                </c:pt>
                <c:pt idx="18">
                  <c:v>0.45</c:v>
                </c:pt>
                <c:pt idx="19">
                  <c:v>0.47499999999999998</c:v>
                </c:pt>
                <c:pt idx="20">
                  <c:v>0.5</c:v>
                </c:pt>
                <c:pt idx="21">
                  <c:v>0.52500000000000002</c:v>
                </c:pt>
                <c:pt idx="22">
                  <c:v>0.55000000000000004</c:v>
                </c:pt>
                <c:pt idx="23">
                  <c:v>0.57499999999999996</c:v>
                </c:pt>
                <c:pt idx="24">
                  <c:v>0.6</c:v>
                </c:pt>
                <c:pt idx="25">
                  <c:v>0.625</c:v>
                </c:pt>
                <c:pt idx="26">
                  <c:v>0.65</c:v>
                </c:pt>
                <c:pt idx="27">
                  <c:v>0.67500000000000004</c:v>
                </c:pt>
                <c:pt idx="28">
                  <c:v>0.7</c:v>
                </c:pt>
                <c:pt idx="29">
                  <c:v>0.72499999999999998</c:v>
                </c:pt>
                <c:pt idx="30">
                  <c:v>0.75</c:v>
                </c:pt>
                <c:pt idx="31">
                  <c:v>0.77500000000000002</c:v>
                </c:pt>
                <c:pt idx="32">
                  <c:v>0.8</c:v>
                </c:pt>
                <c:pt idx="33">
                  <c:v>0.82499999999999996</c:v>
                </c:pt>
                <c:pt idx="34">
                  <c:v>0.85</c:v>
                </c:pt>
                <c:pt idx="35">
                  <c:v>0.875</c:v>
                </c:pt>
                <c:pt idx="36">
                  <c:v>0.9</c:v>
                </c:pt>
                <c:pt idx="37">
                  <c:v>0.92500000000000004</c:v>
                </c:pt>
                <c:pt idx="38">
                  <c:v>0.95</c:v>
                </c:pt>
                <c:pt idx="39">
                  <c:v>0.97499999999999998</c:v>
                </c:pt>
                <c:pt idx="40">
                  <c:v>1</c:v>
                </c:pt>
              </c:numCache>
            </c:numRef>
          </c:xVal>
          <c:yVal>
            <c:numRef>
              <c:f>Sheet2!$M$11:$M$51</c:f>
              <c:numCache>
                <c:formatCode>General</c:formatCode>
                <c:ptCount val="41"/>
                <c:pt idx="0">
                  <c:v>13.736199879174102</c:v>
                </c:pt>
                <c:pt idx="1">
                  <c:v>26.016153288058135</c:v>
                </c:pt>
                <c:pt idx="2">
                  <c:v>42.876282212810764</c:v>
                </c:pt>
                <c:pt idx="3">
                  <c:v>35.182427888924387</c:v>
                </c:pt>
                <c:pt idx="4">
                  <c:v>11.927786206422937</c:v>
                </c:pt>
                <c:pt idx="5">
                  <c:v>13.685210186401362</c:v>
                </c:pt>
                <c:pt idx="6">
                  <c:v>58.11436225809021</c:v>
                </c:pt>
                <c:pt idx="7">
                  <c:v>111.96495125376295</c:v>
                </c:pt>
                <c:pt idx="8">
                  <c:v>128.42652273770287</c:v>
                </c:pt>
                <c:pt idx="9">
                  <c:v>100.73687943002794</c:v>
                </c:pt>
                <c:pt idx="10">
                  <c:v>64.394804991931665</c:v>
                </c:pt>
                <c:pt idx="11">
                  <c:v>51.196026976414622</c:v>
                </c:pt>
                <c:pt idx="12">
                  <c:v>57.470152057615572</c:v>
                </c:pt>
                <c:pt idx="13">
                  <c:v>61.160391910969579</c:v>
                </c:pt>
                <c:pt idx="14">
                  <c:v>55.462650788065439</c:v>
                </c:pt>
                <c:pt idx="15">
                  <c:v>52.546995393570612</c:v>
                </c:pt>
                <c:pt idx="16">
                  <c:v>59.024429911233433</c:v>
                </c:pt>
                <c:pt idx="17">
                  <c:v>62.624829312392947</c:v>
                </c:pt>
                <c:pt idx="18">
                  <c:v>49.151899749101929</c:v>
                </c:pt>
                <c:pt idx="19">
                  <c:v>24.886134359477477</c:v>
                </c:pt>
                <c:pt idx="20">
                  <c:v>12.566018294876265</c:v>
                </c:pt>
                <c:pt idx="21">
                  <c:v>24.886134359477452</c:v>
                </c:pt>
                <c:pt idx="22">
                  <c:v>49.151899749101929</c:v>
                </c:pt>
                <c:pt idx="23">
                  <c:v>62.624829312392983</c:v>
                </c:pt>
                <c:pt idx="24">
                  <c:v>59.02442991123349</c:v>
                </c:pt>
                <c:pt idx="25">
                  <c:v>52.546995393570647</c:v>
                </c:pt>
                <c:pt idx="26">
                  <c:v>55.462650788065403</c:v>
                </c:pt>
                <c:pt idx="27">
                  <c:v>61.160391910969643</c:v>
                </c:pt>
                <c:pt idx="28">
                  <c:v>57.470152057615614</c:v>
                </c:pt>
                <c:pt idx="29">
                  <c:v>51.196026976414657</c:v>
                </c:pt>
                <c:pt idx="30">
                  <c:v>64.394804991931551</c:v>
                </c:pt>
                <c:pt idx="31">
                  <c:v>100.73687943002788</c:v>
                </c:pt>
                <c:pt idx="32">
                  <c:v>128.42652273770287</c:v>
                </c:pt>
                <c:pt idx="33">
                  <c:v>111.96495125376308</c:v>
                </c:pt>
                <c:pt idx="34">
                  <c:v>58.114362258090367</c:v>
                </c:pt>
                <c:pt idx="35">
                  <c:v>13.685210186401417</c:v>
                </c:pt>
                <c:pt idx="36">
                  <c:v>11.927786206422962</c:v>
                </c:pt>
                <c:pt idx="37">
                  <c:v>35.182427888924387</c:v>
                </c:pt>
                <c:pt idx="38">
                  <c:v>42.876282212810743</c:v>
                </c:pt>
                <c:pt idx="39">
                  <c:v>26.016153288058124</c:v>
                </c:pt>
                <c:pt idx="40">
                  <c:v>13.736199879174102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495E-4B5F-9F3A-7579639E14A9}"/>
            </c:ext>
          </c:extLst>
        </c:ser>
        <c:ser>
          <c:idx val="10"/>
          <c:order val="10"/>
          <c:marker>
            <c:symbol val="none"/>
          </c:marker>
          <c:xVal>
            <c:numRef>
              <c:f>Sheet2!$C$11:$C$51</c:f>
              <c:numCache>
                <c:formatCode>General</c:formatCode>
                <c:ptCount val="41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7.4999999999999997E-2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0.2</c:v>
                </c:pt>
                <c:pt idx="9">
                  <c:v>0.22500000000000001</c:v>
                </c:pt>
                <c:pt idx="10">
                  <c:v>0.25</c:v>
                </c:pt>
                <c:pt idx="11">
                  <c:v>0.27500000000000002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</c:v>
                </c:pt>
                <c:pt idx="15">
                  <c:v>0.375</c:v>
                </c:pt>
                <c:pt idx="16">
                  <c:v>0.4</c:v>
                </c:pt>
                <c:pt idx="17">
                  <c:v>0.42499999999999999</c:v>
                </c:pt>
                <c:pt idx="18">
                  <c:v>0.45</c:v>
                </c:pt>
                <c:pt idx="19">
                  <c:v>0.47499999999999998</c:v>
                </c:pt>
                <c:pt idx="20">
                  <c:v>0.5</c:v>
                </c:pt>
                <c:pt idx="21">
                  <c:v>0.52500000000000002</c:v>
                </c:pt>
                <c:pt idx="22">
                  <c:v>0.55000000000000004</c:v>
                </c:pt>
                <c:pt idx="23">
                  <c:v>0.57499999999999996</c:v>
                </c:pt>
                <c:pt idx="24">
                  <c:v>0.6</c:v>
                </c:pt>
                <c:pt idx="25">
                  <c:v>0.625</c:v>
                </c:pt>
                <c:pt idx="26">
                  <c:v>0.65</c:v>
                </c:pt>
                <c:pt idx="27">
                  <c:v>0.67500000000000004</c:v>
                </c:pt>
                <c:pt idx="28">
                  <c:v>0.7</c:v>
                </c:pt>
                <c:pt idx="29">
                  <c:v>0.72499999999999998</c:v>
                </c:pt>
                <c:pt idx="30">
                  <c:v>0.75</c:v>
                </c:pt>
                <c:pt idx="31">
                  <c:v>0.77500000000000002</c:v>
                </c:pt>
                <c:pt idx="32">
                  <c:v>0.8</c:v>
                </c:pt>
                <c:pt idx="33">
                  <c:v>0.82499999999999996</c:v>
                </c:pt>
                <c:pt idx="34">
                  <c:v>0.85</c:v>
                </c:pt>
                <c:pt idx="35">
                  <c:v>0.875</c:v>
                </c:pt>
                <c:pt idx="36">
                  <c:v>0.9</c:v>
                </c:pt>
                <c:pt idx="37">
                  <c:v>0.92500000000000004</c:v>
                </c:pt>
                <c:pt idx="38">
                  <c:v>0.95</c:v>
                </c:pt>
                <c:pt idx="39">
                  <c:v>0.97499999999999998</c:v>
                </c:pt>
                <c:pt idx="40">
                  <c:v>1</c:v>
                </c:pt>
              </c:numCache>
            </c:numRef>
          </c:xVal>
          <c:yVal>
            <c:numRef>
              <c:f>Sheet2!$N$11:$N$51</c:f>
              <c:numCache>
                <c:formatCode>General</c:formatCode>
                <c:ptCount val="41"/>
                <c:pt idx="0">
                  <c:v>41.104064245982116</c:v>
                </c:pt>
                <c:pt idx="1">
                  <c:v>26.016153288058135</c:v>
                </c:pt>
                <c:pt idx="2">
                  <c:v>15.508417846002747</c:v>
                </c:pt>
                <c:pt idx="3">
                  <c:v>35.18242788892438</c:v>
                </c:pt>
                <c:pt idx="4">
                  <c:v>39.295650573230958</c:v>
                </c:pt>
                <c:pt idx="5">
                  <c:v>13.68521018640137</c:v>
                </c:pt>
                <c:pt idx="6">
                  <c:v>30.746497891282193</c:v>
                </c:pt>
                <c:pt idx="7">
                  <c:v>111.96495125376293</c:v>
                </c:pt>
                <c:pt idx="8">
                  <c:v>155.79438710451089</c:v>
                </c:pt>
                <c:pt idx="9">
                  <c:v>100.73687943002795</c:v>
                </c:pt>
                <c:pt idx="10">
                  <c:v>37.026940625123643</c:v>
                </c:pt>
                <c:pt idx="11">
                  <c:v>51.196026976414558</c:v>
                </c:pt>
                <c:pt idx="12">
                  <c:v>84.838016424423586</c:v>
                </c:pt>
                <c:pt idx="13">
                  <c:v>61.160391910969551</c:v>
                </c:pt>
                <c:pt idx="14">
                  <c:v>28.094786421257421</c:v>
                </c:pt>
                <c:pt idx="15">
                  <c:v>52.546995393570541</c:v>
                </c:pt>
                <c:pt idx="16">
                  <c:v>86.392294278041447</c:v>
                </c:pt>
                <c:pt idx="17">
                  <c:v>62.624829312392926</c:v>
                </c:pt>
                <c:pt idx="18">
                  <c:v>21.784035382293911</c:v>
                </c:pt>
                <c:pt idx="19">
                  <c:v>24.886134359477396</c:v>
                </c:pt>
                <c:pt idx="20">
                  <c:v>39.933882661684279</c:v>
                </c:pt>
                <c:pt idx="21">
                  <c:v>24.886134359477438</c:v>
                </c:pt>
                <c:pt idx="22">
                  <c:v>21.784035382293911</c:v>
                </c:pt>
                <c:pt idx="23">
                  <c:v>62.624829312392897</c:v>
                </c:pt>
                <c:pt idx="24">
                  <c:v>86.392294278041504</c:v>
                </c:pt>
                <c:pt idx="25">
                  <c:v>52.54699539357064</c:v>
                </c:pt>
                <c:pt idx="26">
                  <c:v>28.094786421257385</c:v>
                </c:pt>
                <c:pt idx="27">
                  <c:v>61.160391910969551</c:v>
                </c:pt>
                <c:pt idx="28">
                  <c:v>84.838016424423628</c:v>
                </c:pt>
                <c:pt idx="29">
                  <c:v>51.196026976414657</c:v>
                </c:pt>
                <c:pt idx="30">
                  <c:v>37.02694062512353</c:v>
                </c:pt>
                <c:pt idx="31">
                  <c:v>100.73687943002778</c:v>
                </c:pt>
                <c:pt idx="32">
                  <c:v>155.79438710451089</c:v>
                </c:pt>
                <c:pt idx="33">
                  <c:v>111.96495125376308</c:v>
                </c:pt>
                <c:pt idx="34">
                  <c:v>30.746497891282349</c:v>
                </c:pt>
                <c:pt idx="35">
                  <c:v>13.68521018640131</c:v>
                </c:pt>
                <c:pt idx="36">
                  <c:v>39.295650573230979</c:v>
                </c:pt>
                <c:pt idx="37">
                  <c:v>35.182427888924401</c:v>
                </c:pt>
                <c:pt idx="38">
                  <c:v>15.508417846002725</c:v>
                </c:pt>
                <c:pt idx="39">
                  <c:v>26.01615328805801</c:v>
                </c:pt>
                <c:pt idx="40">
                  <c:v>41.104064245982116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495E-4B5F-9F3A-7579639E14A9}"/>
            </c:ext>
          </c:extLst>
        </c:ser>
        <c:ser>
          <c:idx val="11"/>
          <c:order val="11"/>
          <c:marker>
            <c:symbol val="none"/>
          </c:marker>
          <c:xVal>
            <c:numRef>
              <c:f>Sheet2!$C$11:$C$51</c:f>
              <c:numCache>
                <c:formatCode>General</c:formatCode>
                <c:ptCount val="41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7.4999999999999997E-2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0.2</c:v>
                </c:pt>
                <c:pt idx="9">
                  <c:v>0.22500000000000001</c:v>
                </c:pt>
                <c:pt idx="10">
                  <c:v>0.25</c:v>
                </c:pt>
                <c:pt idx="11">
                  <c:v>0.27500000000000002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</c:v>
                </c:pt>
                <c:pt idx="15">
                  <c:v>0.375</c:v>
                </c:pt>
                <c:pt idx="16">
                  <c:v>0.4</c:v>
                </c:pt>
                <c:pt idx="17">
                  <c:v>0.42499999999999999</c:v>
                </c:pt>
                <c:pt idx="18">
                  <c:v>0.45</c:v>
                </c:pt>
                <c:pt idx="19">
                  <c:v>0.47499999999999998</c:v>
                </c:pt>
                <c:pt idx="20">
                  <c:v>0.5</c:v>
                </c:pt>
                <c:pt idx="21">
                  <c:v>0.52500000000000002</c:v>
                </c:pt>
                <c:pt idx="22">
                  <c:v>0.55000000000000004</c:v>
                </c:pt>
                <c:pt idx="23">
                  <c:v>0.57499999999999996</c:v>
                </c:pt>
                <c:pt idx="24">
                  <c:v>0.6</c:v>
                </c:pt>
                <c:pt idx="25">
                  <c:v>0.625</c:v>
                </c:pt>
                <c:pt idx="26">
                  <c:v>0.65</c:v>
                </c:pt>
                <c:pt idx="27">
                  <c:v>0.67500000000000004</c:v>
                </c:pt>
                <c:pt idx="28">
                  <c:v>0.7</c:v>
                </c:pt>
                <c:pt idx="29">
                  <c:v>0.72499999999999998</c:v>
                </c:pt>
                <c:pt idx="30">
                  <c:v>0.75</c:v>
                </c:pt>
                <c:pt idx="31">
                  <c:v>0.77500000000000002</c:v>
                </c:pt>
                <c:pt idx="32">
                  <c:v>0.8</c:v>
                </c:pt>
                <c:pt idx="33">
                  <c:v>0.82499999999999996</c:v>
                </c:pt>
                <c:pt idx="34">
                  <c:v>0.85</c:v>
                </c:pt>
                <c:pt idx="35">
                  <c:v>0.875</c:v>
                </c:pt>
                <c:pt idx="36">
                  <c:v>0.9</c:v>
                </c:pt>
                <c:pt idx="37">
                  <c:v>0.92500000000000004</c:v>
                </c:pt>
                <c:pt idx="38">
                  <c:v>0.95</c:v>
                </c:pt>
                <c:pt idx="39">
                  <c:v>0.97499999999999998</c:v>
                </c:pt>
                <c:pt idx="40">
                  <c:v>1</c:v>
                </c:pt>
              </c:numCache>
            </c:numRef>
          </c:xVal>
          <c:yVal>
            <c:numRef>
              <c:f>Sheet2!$O$11:$O$51</c:f>
              <c:numCache>
                <c:formatCode>General</c:formatCode>
                <c:ptCount val="41"/>
                <c:pt idx="0">
                  <c:v>39.104064245982116</c:v>
                </c:pt>
                <c:pt idx="1">
                  <c:v>26.329022218138597</c:v>
                </c:pt>
                <c:pt idx="2">
                  <c:v>17.410530878593054</c:v>
                </c:pt>
                <c:pt idx="3">
                  <c:v>34.274446889445287</c:v>
                </c:pt>
                <c:pt idx="4">
                  <c:v>37.677616584481065</c:v>
                </c:pt>
                <c:pt idx="5">
                  <c:v>15.099423748774464</c:v>
                </c:pt>
                <c:pt idx="6">
                  <c:v>31.922068395867139</c:v>
                </c:pt>
                <c:pt idx="7">
                  <c:v>110.18293820538619</c:v>
                </c:pt>
                <c:pt idx="8">
                  <c:v>155.176353115761</c:v>
                </c:pt>
                <c:pt idx="9">
                  <c:v>102.71225611121822</c:v>
                </c:pt>
                <c:pt idx="10">
                  <c:v>37.026940625123643</c:v>
                </c:pt>
                <c:pt idx="11">
                  <c:v>49.220650295224281</c:v>
                </c:pt>
                <c:pt idx="12">
                  <c:v>85.456050413173486</c:v>
                </c:pt>
                <c:pt idx="13">
                  <c:v>62.942404959346284</c:v>
                </c:pt>
                <c:pt idx="14">
                  <c:v>26.919215916672478</c:v>
                </c:pt>
                <c:pt idx="15">
                  <c:v>51.132781831197448</c:v>
                </c:pt>
                <c:pt idx="16">
                  <c:v>88.010328266791348</c:v>
                </c:pt>
                <c:pt idx="17">
                  <c:v>63.532810311872019</c:v>
                </c:pt>
                <c:pt idx="18">
                  <c:v>19.881922349703604</c:v>
                </c:pt>
                <c:pt idx="19">
                  <c:v>24.573265429396926</c:v>
                </c:pt>
                <c:pt idx="20">
                  <c:v>41.933882661684279</c:v>
                </c:pt>
                <c:pt idx="21">
                  <c:v>24.573265429396972</c:v>
                </c:pt>
                <c:pt idx="22">
                  <c:v>19.881922349703608</c:v>
                </c:pt>
                <c:pt idx="23">
                  <c:v>63.532810311871977</c:v>
                </c:pt>
                <c:pt idx="24">
                  <c:v>88.010328266791404</c:v>
                </c:pt>
                <c:pt idx="25">
                  <c:v>51.132781831197548</c:v>
                </c:pt>
                <c:pt idx="26">
                  <c:v>26.919215916672439</c:v>
                </c:pt>
                <c:pt idx="27">
                  <c:v>62.942404959346291</c:v>
                </c:pt>
                <c:pt idx="28">
                  <c:v>85.456050413173543</c:v>
                </c:pt>
                <c:pt idx="29">
                  <c:v>49.220650295224381</c:v>
                </c:pt>
                <c:pt idx="30">
                  <c:v>37.026940625123522</c:v>
                </c:pt>
                <c:pt idx="31">
                  <c:v>102.71225611121805</c:v>
                </c:pt>
                <c:pt idx="32">
                  <c:v>155.176353115761</c:v>
                </c:pt>
                <c:pt idx="33">
                  <c:v>110.18293820538634</c:v>
                </c:pt>
                <c:pt idx="34">
                  <c:v>31.922068395867282</c:v>
                </c:pt>
                <c:pt idx="35">
                  <c:v>15.099423748774413</c:v>
                </c:pt>
                <c:pt idx="36">
                  <c:v>37.677616584481086</c:v>
                </c:pt>
                <c:pt idx="37">
                  <c:v>34.274446889445308</c:v>
                </c:pt>
                <c:pt idx="38">
                  <c:v>17.410530878593029</c:v>
                </c:pt>
                <c:pt idx="39">
                  <c:v>26.329022218138476</c:v>
                </c:pt>
                <c:pt idx="40">
                  <c:v>39.104064245982116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6-495E-4B5F-9F3A-7579639E14A9}"/>
            </c:ext>
          </c:extLst>
        </c:ser>
        <c:ser>
          <c:idx val="12"/>
          <c:order val="12"/>
          <c:marker>
            <c:symbol val="none"/>
          </c:marker>
          <c:xVal>
            <c:numRef>
              <c:f>Sheet2!$C$11:$C$51</c:f>
              <c:numCache>
                <c:formatCode>General</c:formatCode>
                <c:ptCount val="41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7.4999999999999997E-2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0.2</c:v>
                </c:pt>
                <c:pt idx="9">
                  <c:v>0.22500000000000001</c:v>
                </c:pt>
                <c:pt idx="10">
                  <c:v>0.25</c:v>
                </c:pt>
                <c:pt idx="11">
                  <c:v>0.27500000000000002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</c:v>
                </c:pt>
                <c:pt idx="15">
                  <c:v>0.375</c:v>
                </c:pt>
                <c:pt idx="16">
                  <c:v>0.4</c:v>
                </c:pt>
                <c:pt idx="17">
                  <c:v>0.42499999999999999</c:v>
                </c:pt>
                <c:pt idx="18">
                  <c:v>0.45</c:v>
                </c:pt>
                <c:pt idx="19">
                  <c:v>0.47499999999999998</c:v>
                </c:pt>
                <c:pt idx="20">
                  <c:v>0.5</c:v>
                </c:pt>
                <c:pt idx="21">
                  <c:v>0.52500000000000002</c:v>
                </c:pt>
                <c:pt idx="22">
                  <c:v>0.55000000000000004</c:v>
                </c:pt>
                <c:pt idx="23">
                  <c:v>0.57499999999999996</c:v>
                </c:pt>
                <c:pt idx="24">
                  <c:v>0.6</c:v>
                </c:pt>
                <c:pt idx="25">
                  <c:v>0.625</c:v>
                </c:pt>
                <c:pt idx="26">
                  <c:v>0.65</c:v>
                </c:pt>
                <c:pt idx="27">
                  <c:v>0.67500000000000004</c:v>
                </c:pt>
                <c:pt idx="28">
                  <c:v>0.7</c:v>
                </c:pt>
                <c:pt idx="29">
                  <c:v>0.72499999999999998</c:v>
                </c:pt>
                <c:pt idx="30">
                  <c:v>0.75</c:v>
                </c:pt>
                <c:pt idx="31">
                  <c:v>0.77500000000000002</c:v>
                </c:pt>
                <c:pt idx="32">
                  <c:v>0.8</c:v>
                </c:pt>
                <c:pt idx="33">
                  <c:v>0.82499999999999996</c:v>
                </c:pt>
                <c:pt idx="34">
                  <c:v>0.85</c:v>
                </c:pt>
                <c:pt idx="35">
                  <c:v>0.875</c:v>
                </c:pt>
                <c:pt idx="36">
                  <c:v>0.9</c:v>
                </c:pt>
                <c:pt idx="37">
                  <c:v>0.92500000000000004</c:v>
                </c:pt>
                <c:pt idx="38">
                  <c:v>0.95</c:v>
                </c:pt>
                <c:pt idx="39">
                  <c:v>0.97499999999999998</c:v>
                </c:pt>
                <c:pt idx="40">
                  <c:v>1</c:v>
                </c:pt>
              </c:numCache>
            </c:numRef>
          </c:xVal>
          <c:yVal>
            <c:numRef>
              <c:f>Sheet2!$P$11:$P$51</c:f>
              <c:numCache>
                <c:formatCode>General</c:formatCode>
                <c:ptCount val="41"/>
                <c:pt idx="0">
                  <c:v>26.494544033063626</c:v>
                </c:pt>
                <c:pt idx="1">
                  <c:v>30.22557825484482</c:v>
                </c:pt>
                <c:pt idx="2">
                  <c:v>27.611847021758514</c:v>
                </c:pt>
                <c:pt idx="3">
                  <c:v>24.073130746279823</c:v>
                </c:pt>
                <c:pt idx="4">
                  <c:v>33.781060547774857</c:v>
                </c:pt>
                <c:pt idx="5">
                  <c:v>27.708943961692956</c:v>
                </c:pt>
                <c:pt idx="6">
                  <c:v>28.025512359160945</c:v>
                </c:pt>
                <c:pt idx="7">
                  <c:v>99.981622062220708</c:v>
                </c:pt>
                <c:pt idx="8">
                  <c:v>165.37766925892649</c:v>
                </c:pt>
                <c:pt idx="9">
                  <c:v>106.60881214792443</c:v>
                </c:pt>
                <c:pt idx="10">
                  <c:v>24.417420412205153</c:v>
                </c:pt>
                <c:pt idx="11">
                  <c:v>53.11720633193049</c:v>
                </c:pt>
                <c:pt idx="12">
                  <c:v>95.657366556338985</c:v>
                </c:pt>
                <c:pt idx="13">
                  <c:v>52.741088816180799</c:v>
                </c:pt>
                <c:pt idx="14">
                  <c:v>23.022659879966206</c:v>
                </c:pt>
                <c:pt idx="15">
                  <c:v>63.742302044115938</c:v>
                </c:pt>
                <c:pt idx="16">
                  <c:v>84.113772230085104</c:v>
                </c:pt>
                <c:pt idx="17">
                  <c:v>53.33149416870652</c:v>
                </c:pt>
                <c:pt idx="18">
                  <c:v>30.083238492869086</c:v>
                </c:pt>
                <c:pt idx="19">
                  <c:v>28.469821466103244</c:v>
                </c:pt>
                <c:pt idx="20">
                  <c:v>29.32436244876579</c:v>
                </c:pt>
                <c:pt idx="21">
                  <c:v>28.469821466103259</c:v>
                </c:pt>
                <c:pt idx="22">
                  <c:v>30.083238492869057</c:v>
                </c:pt>
                <c:pt idx="23">
                  <c:v>53.331494168706527</c:v>
                </c:pt>
                <c:pt idx="24">
                  <c:v>84.113772230085118</c:v>
                </c:pt>
                <c:pt idx="25">
                  <c:v>63.742302044116038</c:v>
                </c:pt>
                <c:pt idx="26">
                  <c:v>23.022659879966199</c:v>
                </c:pt>
                <c:pt idx="27">
                  <c:v>52.741088816180863</c:v>
                </c:pt>
                <c:pt idx="28">
                  <c:v>95.657366556338914</c:v>
                </c:pt>
                <c:pt idx="29">
                  <c:v>53.11720633193071</c:v>
                </c:pt>
                <c:pt idx="30">
                  <c:v>24.417420412205033</c:v>
                </c:pt>
                <c:pt idx="31">
                  <c:v>106.60881214792433</c:v>
                </c:pt>
                <c:pt idx="32">
                  <c:v>165.3776692589264</c:v>
                </c:pt>
                <c:pt idx="33">
                  <c:v>99.981622062220936</c:v>
                </c:pt>
                <c:pt idx="34">
                  <c:v>28.025512359160992</c:v>
                </c:pt>
                <c:pt idx="35">
                  <c:v>27.708943961692903</c:v>
                </c:pt>
                <c:pt idx="36">
                  <c:v>33.781060547774771</c:v>
                </c:pt>
                <c:pt idx="37">
                  <c:v>24.073130746279876</c:v>
                </c:pt>
                <c:pt idx="38">
                  <c:v>27.611847021758393</c:v>
                </c:pt>
                <c:pt idx="39">
                  <c:v>30.225578254844727</c:v>
                </c:pt>
                <c:pt idx="40">
                  <c:v>26.494544033063626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7-495E-4B5F-9F3A-7579639E14A9}"/>
            </c:ext>
          </c:extLst>
        </c:ser>
        <c:ser>
          <c:idx val="13"/>
          <c:order val="13"/>
          <c:marker>
            <c:symbol val="none"/>
          </c:marker>
          <c:xVal>
            <c:numRef>
              <c:f>Sheet2!$C$11:$C$51</c:f>
              <c:numCache>
                <c:formatCode>General</c:formatCode>
                <c:ptCount val="41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7.4999999999999997E-2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0.2</c:v>
                </c:pt>
                <c:pt idx="9">
                  <c:v>0.22500000000000001</c:v>
                </c:pt>
                <c:pt idx="10">
                  <c:v>0.25</c:v>
                </c:pt>
                <c:pt idx="11">
                  <c:v>0.27500000000000002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</c:v>
                </c:pt>
                <c:pt idx="15">
                  <c:v>0.375</c:v>
                </c:pt>
                <c:pt idx="16">
                  <c:v>0.4</c:v>
                </c:pt>
                <c:pt idx="17">
                  <c:v>0.42499999999999999</c:v>
                </c:pt>
                <c:pt idx="18">
                  <c:v>0.45</c:v>
                </c:pt>
                <c:pt idx="19">
                  <c:v>0.47499999999999998</c:v>
                </c:pt>
                <c:pt idx="20">
                  <c:v>0.5</c:v>
                </c:pt>
                <c:pt idx="21">
                  <c:v>0.52500000000000002</c:v>
                </c:pt>
                <c:pt idx="22">
                  <c:v>0.55000000000000004</c:v>
                </c:pt>
                <c:pt idx="23">
                  <c:v>0.57499999999999996</c:v>
                </c:pt>
                <c:pt idx="24">
                  <c:v>0.6</c:v>
                </c:pt>
                <c:pt idx="25">
                  <c:v>0.625</c:v>
                </c:pt>
                <c:pt idx="26">
                  <c:v>0.65</c:v>
                </c:pt>
                <c:pt idx="27">
                  <c:v>0.67500000000000004</c:v>
                </c:pt>
                <c:pt idx="28">
                  <c:v>0.7</c:v>
                </c:pt>
                <c:pt idx="29">
                  <c:v>0.72499999999999998</c:v>
                </c:pt>
                <c:pt idx="30">
                  <c:v>0.75</c:v>
                </c:pt>
                <c:pt idx="31">
                  <c:v>0.77500000000000002</c:v>
                </c:pt>
                <c:pt idx="32">
                  <c:v>0.8</c:v>
                </c:pt>
                <c:pt idx="33">
                  <c:v>0.82499999999999996</c:v>
                </c:pt>
                <c:pt idx="34">
                  <c:v>0.85</c:v>
                </c:pt>
                <c:pt idx="35">
                  <c:v>0.875</c:v>
                </c:pt>
                <c:pt idx="36">
                  <c:v>0.9</c:v>
                </c:pt>
                <c:pt idx="37">
                  <c:v>0.92500000000000004</c:v>
                </c:pt>
                <c:pt idx="38">
                  <c:v>0.95</c:v>
                </c:pt>
                <c:pt idx="39">
                  <c:v>0.97499999999999998</c:v>
                </c:pt>
                <c:pt idx="40">
                  <c:v>1</c:v>
                </c:pt>
              </c:numCache>
            </c:numRef>
          </c:xVal>
          <c:yVal>
            <c:numRef>
              <c:f>Sheet2!$Q$11:$Q$51</c:f>
              <c:numCache>
                <c:formatCode>General</c:formatCode>
                <c:ptCount val="41"/>
                <c:pt idx="0">
                  <c:v>22.251903345944342</c:v>
                </c:pt>
                <c:pt idx="1">
                  <c:v>32.151696820605437</c:v>
                </c:pt>
                <c:pt idx="2">
                  <c:v>30.105608648423235</c:v>
                </c:pt>
                <c:pt idx="3">
                  <c:v>19.882724006277563</c:v>
                </c:pt>
                <c:pt idx="4">
                  <c:v>35.092108621121319</c:v>
                </c:pt>
                <c:pt idx="5">
                  <c:v>30.708943961692956</c:v>
                </c:pt>
                <c:pt idx="6">
                  <c:v>23.990521287377202</c:v>
                </c:pt>
                <c:pt idx="7">
                  <c:v>100.64531728846812</c:v>
                </c:pt>
                <c:pt idx="8">
                  <c:v>168.8100376758326</c:v>
                </c:pt>
                <c:pt idx="9">
                  <c:v>102.82859161591412</c:v>
                </c:pt>
                <c:pt idx="10">
                  <c:v>24.417420412205143</c:v>
                </c:pt>
                <c:pt idx="11">
                  <c:v>56.897426863940787</c:v>
                </c:pt>
                <c:pt idx="12">
                  <c:v>92.224998139432884</c:v>
                </c:pt>
                <c:pt idx="13">
                  <c:v>52.077393589933394</c:v>
                </c:pt>
                <c:pt idx="14">
                  <c:v>27.057650951749952</c:v>
                </c:pt>
                <c:pt idx="15">
                  <c:v>60.742302044115945</c:v>
                </c:pt>
                <c:pt idx="16">
                  <c:v>82.802724156738634</c:v>
                </c:pt>
                <c:pt idx="17">
                  <c:v>57.521900908708787</c:v>
                </c:pt>
                <c:pt idx="18">
                  <c:v>27.58947686620435</c:v>
                </c:pt>
                <c:pt idx="19">
                  <c:v>26.543702900342605</c:v>
                </c:pt>
                <c:pt idx="20">
                  <c:v>33.567003135885074</c:v>
                </c:pt>
                <c:pt idx="21">
                  <c:v>26.54370290034263</c:v>
                </c:pt>
                <c:pt idx="22">
                  <c:v>27.589476866204336</c:v>
                </c:pt>
                <c:pt idx="23">
                  <c:v>57.521900908708787</c:v>
                </c:pt>
                <c:pt idx="24">
                  <c:v>82.802724156738677</c:v>
                </c:pt>
                <c:pt idx="25">
                  <c:v>60.742302044116038</c:v>
                </c:pt>
                <c:pt idx="26">
                  <c:v>27.057650951749949</c:v>
                </c:pt>
                <c:pt idx="27">
                  <c:v>52.077393589933436</c:v>
                </c:pt>
                <c:pt idx="28">
                  <c:v>92.224998139432799</c:v>
                </c:pt>
                <c:pt idx="29">
                  <c:v>56.897426863940993</c:v>
                </c:pt>
                <c:pt idx="30">
                  <c:v>24.417420412205036</c:v>
                </c:pt>
                <c:pt idx="31">
                  <c:v>102.82859161591404</c:v>
                </c:pt>
                <c:pt idx="32">
                  <c:v>168.81003767583252</c:v>
                </c:pt>
                <c:pt idx="33">
                  <c:v>100.64531728846836</c:v>
                </c:pt>
                <c:pt idx="34">
                  <c:v>23.990521287377234</c:v>
                </c:pt>
                <c:pt idx="35">
                  <c:v>30.708943961692881</c:v>
                </c:pt>
                <c:pt idx="36">
                  <c:v>35.092108621121248</c:v>
                </c:pt>
                <c:pt idx="37">
                  <c:v>19.882724006277616</c:v>
                </c:pt>
                <c:pt idx="38">
                  <c:v>30.105608648423086</c:v>
                </c:pt>
                <c:pt idx="39">
                  <c:v>32.151696820605359</c:v>
                </c:pt>
                <c:pt idx="40">
                  <c:v>22.251903345944342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8-495E-4B5F-9F3A-7579639E14A9}"/>
            </c:ext>
          </c:extLst>
        </c:ser>
        <c:ser>
          <c:idx val="14"/>
          <c:order val="14"/>
          <c:marker>
            <c:symbol val="none"/>
          </c:marker>
          <c:xVal>
            <c:numRef>
              <c:f>Sheet2!$C$11:$C$51</c:f>
              <c:numCache>
                <c:formatCode>General</c:formatCode>
                <c:ptCount val="41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7.4999999999999997E-2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0.2</c:v>
                </c:pt>
                <c:pt idx="9">
                  <c:v>0.22500000000000001</c:v>
                </c:pt>
                <c:pt idx="10">
                  <c:v>0.25</c:v>
                </c:pt>
                <c:pt idx="11">
                  <c:v>0.27500000000000002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</c:v>
                </c:pt>
                <c:pt idx="15">
                  <c:v>0.375</c:v>
                </c:pt>
                <c:pt idx="16">
                  <c:v>0.4</c:v>
                </c:pt>
                <c:pt idx="17">
                  <c:v>0.42499999999999999</c:v>
                </c:pt>
                <c:pt idx="18">
                  <c:v>0.45</c:v>
                </c:pt>
                <c:pt idx="19">
                  <c:v>0.47499999999999998</c:v>
                </c:pt>
                <c:pt idx="20">
                  <c:v>0.5</c:v>
                </c:pt>
                <c:pt idx="21">
                  <c:v>0.52500000000000002</c:v>
                </c:pt>
                <c:pt idx="22">
                  <c:v>0.55000000000000004</c:v>
                </c:pt>
                <c:pt idx="23">
                  <c:v>0.57499999999999996</c:v>
                </c:pt>
                <c:pt idx="24">
                  <c:v>0.6</c:v>
                </c:pt>
                <c:pt idx="25">
                  <c:v>0.625</c:v>
                </c:pt>
                <c:pt idx="26">
                  <c:v>0.65</c:v>
                </c:pt>
                <c:pt idx="27">
                  <c:v>0.67500000000000004</c:v>
                </c:pt>
                <c:pt idx="28">
                  <c:v>0.7</c:v>
                </c:pt>
                <c:pt idx="29">
                  <c:v>0.72499999999999998</c:v>
                </c:pt>
                <c:pt idx="30">
                  <c:v>0.75</c:v>
                </c:pt>
                <c:pt idx="31">
                  <c:v>0.77500000000000002</c:v>
                </c:pt>
                <c:pt idx="32">
                  <c:v>0.8</c:v>
                </c:pt>
                <c:pt idx="33">
                  <c:v>0.82499999999999996</c:v>
                </c:pt>
                <c:pt idx="34">
                  <c:v>0.85</c:v>
                </c:pt>
                <c:pt idx="35">
                  <c:v>0.875</c:v>
                </c:pt>
                <c:pt idx="36">
                  <c:v>0.9</c:v>
                </c:pt>
                <c:pt idx="37">
                  <c:v>0.92500000000000004</c:v>
                </c:pt>
                <c:pt idx="38">
                  <c:v>0.95</c:v>
                </c:pt>
                <c:pt idx="39">
                  <c:v>0.97499999999999998</c:v>
                </c:pt>
                <c:pt idx="40">
                  <c:v>1</c:v>
                </c:pt>
              </c:numCache>
            </c:numRef>
          </c:xVal>
          <c:yVal>
            <c:numRef>
              <c:f>Sheet2!$R$11:$R$51</c:f>
              <c:numCache>
                <c:formatCode>General</c:formatCode>
                <c:ptCount val="41"/>
                <c:pt idx="0">
                  <c:v>23.251903345944342</c:v>
                </c:pt>
                <c:pt idx="1">
                  <c:v>31.563911568312964</c:v>
                </c:pt>
                <c:pt idx="2">
                  <c:v>29.796591654048289</c:v>
                </c:pt>
                <c:pt idx="3">
                  <c:v>20.833780522572717</c:v>
                </c:pt>
                <c:pt idx="4">
                  <c:v>34.283091626746369</c:v>
                </c:pt>
                <c:pt idx="5">
                  <c:v>30.708943961692956</c:v>
                </c:pt>
                <c:pt idx="6">
                  <c:v>24.799538281752149</c:v>
                </c:pt>
                <c:pt idx="7">
                  <c:v>99.694260772172967</c:v>
                </c:pt>
                <c:pt idx="8">
                  <c:v>169.11905467020756</c:v>
                </c:pt>
                <c:pt idx="9">
                  <c:v>103.4163768682066</c:v>
                </c:pt>
                <c:pt idx="10">
                  <c:v>23.417420412205143</c:v>
                </c:pt>
                <c:pt idx="11">
                  <c:v>57.485212116233264</c:v>
                </c:pt>
                <c:pt idx="12">
                  <c:v>92.534015133807827</c:v>
                </c:pt>
                <c:pt idx="13">
                  <c:v>51.12633707363824</c:v>
                </c:pt>
                <c:pt idx="14">
                  <c:v>27.866667946124895</c:v>
                </c:pt>
                <c:pt idx="15">
                  <c:v>60.742302044115945</c:v>
                </c:pt>
                <c:pt idx="16">
                  <c:v>81.993707162363691</c:v>
                </c:pt>
                <c:pt idx="17">
                  <c:v>58.472957425003941</c:v>
                </c:pt>
                <c:pt idx="18">
                  <c:v>27.280459871829407</c:v>
                </c:pt>
                <c:pt idx="19">
                  <c:v>25.955917648050125</c:v>
                </c:pt>
                <c:pt idx="20">
                  <c:v>34.567003135885074</c:v>
                </c:pt>
                <c:pt idx="21">
                  <c:v>25.955917648050153</c:v>
                </c:pt>
                <c:pt idx="22">
                  <c:v>27.28045987182939</c:v>
                </c:pt>
                <c:pt idx="23">
                  <c:v>58.472957425003941</c:v>
                </c:pt>
                <c:pt idx="24">
                  <c:v>81.993707162363734</c:v>
                </c:pt>
                <c:pt idx="25">
                  <c:v>60.74230204411603</c:v>
                </c:pt>
                <c:pt idx="26">
                  <c:v>27.866667946124899</c:v>
                </c:pt>
                <c:pt idx="27">
                  <c:v>51.126337073638283</c:v>
                </c:pt>
                <c:pt idx="28">
                  <c:v>92.534015133807742</c:v>
                </c:pt>
                <c:pt idx="29">
                  <c:v>57.485212116233463</c:v>
                </c:pt>
                <c:pt idx="30">
                  <c:v>23.417420412205036</c:v>
                </c:pt>
                <c:pt idx="31">
                  <c:v>103.41637686820651</c:v>
                </c:pt>
                <c:pt idx="32">
                  <c:v>169.11905467020748</c:v>
                </c:pt>
                <c:pt idx="33">
                  <c:v>99.694260772173209</c:v>
                </c:pt>
                <c:pt idx="34">
                  <c:v>24.799538281752177</c:v>
                </c:pt>
                <c:pt idx="35">
                  <c:v>30.708943961692889</c:v>
                </c:pt>
                <c:pt idx="36">
                  <c:v>34.283091626746298</c:v>
                </c:pt>
                <c:pt idx="37">
                  <c:v>20.83378052257277</c:v>
                </c:pt>
                <c:pt idx="38">
                  <c:v>29.79659165404815</c:v>
                </c:pt>
                <c:pt idx="39">
                  <c:v>31.563911568312886</c:v>
                </c:pt>
                <c:pt idx="40">
                  <c:v>23.251903345944342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9-495E-4B5F-9F3A-7579639E14A9}"/>
            </c:ext>
          </c:extLst>
        </c:ser>
        <c:ser>
          <c:idx val="15"/>
          <c:order val="15"/>
          <c:marker>
            <c:symbol val="none"/>
          </c:marker>
          <c:xVal>
            <c:numRef>
              <c:f>Sheet2!$C$11:$C$51</c:f>
              <c:numCache>
                <c:formatCode>General</c:formatCode>
                <c:ptCount val="41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7.4999999999999997E-2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0.2</c:v>
                </c:pt>
                <c:pt idx="9">
                  <c:v>0.22500000000000001</c:v>
                </c:pt>
                <c:pt idx="10">
                  <c:v>0.25</c:v>
                </c:pt>
                <c:pt idx="11">
                  <c:v>0.27500000000000002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</c:v>
                </c:pt>
                <c:pt idx="15">
                  <c:v>0.375</c:v>
                </c:pt>
                <c:pt idx="16">
                  <c:v>0.4</c:v>
                </c:pt>
                <c:pt idx="17">
                  <c:v>0.42499999999999999</c:v>
                </c:pt>
                <c:pt idx="18">
                  <c:v>0.45</c:v>
                </c:pt>
                <c:pt idx="19">
                  <c:v>0.47499999999999998</c:v>
                </c:pt>
                <c:pt idx="20">
                  <c:v>0.5</c:v>
                </c:pt>
                <c:pt idx="21">
                  <c:v>0.52500000000000002</c:v>
                </c:pt>
                <c:pt idx="22">
                  <c:v>0.55000000000000004</c:v>
                </c:pt>
                <c:pt idx="23">
                  <c:v>0.57499999999999996</c:v>
                </c:pt>
                <c:pt idx="24">
                  <c:v>0.6</c:v>
                </c:pt>
                <c:pt idx="25">
                  <c:v>0.625</c:v>
                </c:pt>
                <c:pt idx="26">
                  <c:v>0.65</c:v>
                </c:pt>
                <c:pt idx="27">
                  <c:v>0.67500000000000004</c:v>
                </c:pt>
                <c:pt idx="28">
                  <c:v>0.7</c:v>
                </c:pt>
                <c:pt idx="29">
                  <c:v>0.72499999999999998</c:v>
                </c:pt>
                <c:pt idx="30">
                  <c:v>0.75</c:v>
                </c:pt>
                <c:pt idx="31">
                  <c:v>0.77500000000000002</c:v>
                </c:pt>
                <c:pt idx="32">
                  <c:v>0.8</c:v>
                </c:pt>
                <c:pt idx="33">
                  <c:v>0.82499999999999996</c:v>
                </c:pt>
                <c:pt idx="34">
                  <c:v>0.85</c:v>
                </c:pt>
                <c:pt idx="35">
                  <c:v>0.875</c:v>
                </c:pt>
                <c:pt idx="36">
                  <c:v>0.9</c:v>
                </c:pt>
                <c:pt idx="37">
                  <c:v>0.92500000000000004</c:v>
                </c:pt>
                <c:pt idx="38">
                  <c:v>0.95</c:v>
                </c:pt>
                <c:pt idx="39">
                  <c:v>0.97499999999999998</c:v>
                </c:pt>
                <c:pt idx="40">
                  <c:v>1</c:v>
                </c:pt>
              </c:numCache>
            </c:numRef>
          </c:xVal>
          <c:yVal>
            <c:numRef>
              <c:f>Sheet2!$S$11:$S$51</c:f>
              <c:numCache>
                <c:formatCode>General</c:formatCode>
                <c:ptCount val="41"/>
                <c:pt idx="0">
                  <c:v>33.692209854854895</c:v>
                </c:pt>
                <c:pt idx="1">
                  <c:v>24.181500038196269</c:v>
                </c:pt>
                <c:pt idx="2">
                  <c:v>29.796591654048285</c:v>
                </c:pt>
                <c:pt idx="3">
                  <c:v>28.216192052689419</c:v>
                </c:pt>
                <c:pt idx="4">
                  <c:v>23.842785117835817</c:v>
                </c:pt>
                <c:pt idx="5">
                  <c:v>38.091355491809644</c:v>
                </c:pt>
                <c:pt idx="6">
                  <c:v>24.799538281752156</c:v>
                </c:pt>
                <c:pt idx="7">
                  <c:v>92.311849242056269</c:v>
                </c:pt>
                <c:pt idx="8">
                  <c:v>179.5593611791181</c:v>
                </c:pt>
                <c:pt idx="9">
                  <c:v>96.033965338089914</c:v>
                </c:pt>
                <c:pt idx="10">
                  <c:v>23.417420412205114</c:v>
                </c:pt>
                <c:pt idx="11">
                  <c:v>64.867623646349969</c:v>
                </c:pt>
                <c:pt idx="12">
                  <c:v>82.093708624897275</c:v>
                </c:pt>
                <c:pt idx="13">
                  <c:v>58.508748603754924</c:v>
                </c:pt>
                <c:pt idx="14">
                  <c:v>27.866667946124892</c:v>
                </c:pt>
                <c:pt idx="15">
                  <c:v>53.35989051399924</c:v>
                </c:pt>
                <c:pt idx="16">
                  <c:v>92.434013671274244</c:v>
                </c:pt>
                <c:pt idx="17">
                  <c:v>51.090545894887256</c:v>
                </c:pt>
                <c:pt idx="18">
                  <c:v>27.280459871829372</c:v>
                </c:pt>
                <c:pt idx="19">
                  <c:v>33.338329178166859</c:v>
                </c:pt>
                <c:pt idx="20">
                  <c:v>24.126696626974521</c:v>
                </c:pt>
                <c:pt idx="21">
                  <c:v>33.338329178166859</c:v>
                </c:pt>
                <c:pt idx="22">
                  <c:v>27.280459871829393</c:v>
                </c:pt>
                <c:pt idx="23">
                  <c:v>51.090545894887228</c:v>
                </c:pt>
                <c:pt idx="24">
                  <c:v>92.434013671274286</c:v>
                </c:pt>
                <c:pt idx="25">
                  <c:v>53.359890513999353</c:v>
                </c:pt>
                <c:pt idx="26">
                  <c:v>27.866667946124856</c:v>
                </c:pt>
                <c:pt idx="27">
                  <c:v>58.508748603755024</c:v>
                </c:pt>
                <c:pt idx="28">
                  <c:v>82.093708624897189</c:v>
                </c:pt>
                <c:pt idx="29">
                  <c:v>64.867623646350111</c:v>
                </c:pt>
                <c:pt idx="30">
                  <c:v>23.417420412205047</c:v>
                </c:pt>
                <c:pt idx="31">
                  <c:v>96.033965338089743</c:v>
                </c:pt>
                <c:pt idx="32">
                  <c:v>179.55936117911801</c:v>
                </c:pt>
                <c:pt idx="33">
                  <c:v>92.311849242056482</c:v>
                </c:pt>
                <c:pt idx="34">
                  <c:v>24.799538281752127</c:v>
                </c:pt>
                <c:pt idx="35">
                  <c:v>38.09135549180958</c:v>
                </c:pt>
                <c:pt idx="36">
                  <c:v>23.842785117835746</c:v>
                </c:pt>
                <c:pt idx="37">
                  <c:v>28.216192052689465</c:v>
                </c:pt>
                <c:pt idx="38">
                  <c:v>29.796591654048243</c:v>
                </c:pt>
                <c:pt idx="39">
                  <c:v>24.181500038196166</c:v>
                </c:pt>
                <c:pt idx="40">
                  <c:v>33.692209854854895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A-495E-4B5F-9F3A-7579639E14A9}"/>
            </c:ext>
          </c:extLst>
        </c:ser>
        <c:ser>
          <c:idx val="16"/>
          <c:order val="16"/>
          <c:marker>
            <c:symbol val="none"/>
          </c:marker>
          <c:xVal>
            <c:numRef>
              <c:f>Sheet2!$C$11:$C$51</c:f>
              <c:numCache>
                <c:formatCode>General</c:formatCode>
                <c:ptCount val="41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7.4999999999999997E-2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0.2</c:v>
                </c:pt>
                <c:pt idx="9">
                  <c:v>0.22500000000000001</c:v>
                </c:pt>
                <c:pt idx="10">
                  <c:v>0.25</c:v>
                </c:pt>
                <c:pt idx="11">
                  <c:v>0.27500000000000002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</c:v>
                </c:pt>
                <c:pt idx="15">
                  <c:v>0.375</c:v>
                </c:pt>
                <c:pt idx="16">
                  <c:v>0.4</c:v>
                </c:pt>
                <c:pt idx="17">
                  <c:v>0.42499999999999999</c:v>
                </c:pt>
                <c:pt idx="18">
                  <c:v>0.45</c:v>
                </c:pt>
                <c:pt idx="19">
                  <c:v>0.47499999999999998</c:v>
                </c:pt>
                <c:pt idx="20">
                  <c:v>0.5</c:v>
                </c:pt>
                <c:pt idx="21">
                  <c:v>0.52500000000000002</c:v>
                </c:pt>
                <c:pt idx="22">
                  <c:v>0.55000000000000004</c:v>
                </c:pt>
                <c:pt idx="23">
                  <c:v>0.57499999999999996</c:v>
                </c:pt>
                <c:pt idx="24">
                  <c:v>0.6</c:v>
                </c:pt>
                <c:pt idx="25">
                  <c:v>0.625</c:v>
                </c:pt>
                <c:pt idx="26">
                  <c:v>0.65</c:v>
                </c:pt>
                <c:pt idx="27">
                  <c:v>0.67500000000000004</c:v>
                </c:pt>
                <c:pt idx="28">
                  <c:v>0.7</c:v>
                </c:pt>
                <c:pt idx="29">
                  <c:v>0.72499999999999998</c:v>
                </c:pt>
                <c:pt idx="30">
                  <c:v>0.75</c:v>
                </c:pt>
                <c:pt idx="31">
                  <c:v>0.77500000000000002</c:v>
                </c:pt>
                <c:pt idx="32">
                  <c:v>0.8</c:v>
                </c:pt>
                <c:pt idx="33">
                  <c:v>0.82499999999999996</c:v>
                </c:pt>
                <c:pt idx="34">
                  <c:v>0.85</c:v>
                </c:pt>
                <c:pt idx="35">
                  <c:v>0.875</c:v>
                </c:pt>
                <c:pt idx="36">
                  <c:v>0.9</c:v>
                </c:pt>
                <c:pt idx="37">
                  <c:v>0.92500000000000004</c:v>
                </c:pt>
                <c:pt idx="38">
                  <c:v>0.95</c:v>
                </c:pt>
                <c:pt idx="39">
                  <c:v>0.97499999999999998</c:v>
                </c:pt>
                <c:pt idx="40">
                  <c:v>1</c:v>
                </c:pt>
              </c:numCache>
            </c:numRef>
          </c:xVal>
          <c:yVal>
            <c:numRef>
              <c:f>Sheet2!$T$11:$T$51</c:f>
              <c:numCache>
                <c:formatCode>General</c:formatCode>
                <c:ptCount val="41"/>
                <c:pt idx="0">
                  <c:v>34.692209854854895</c:v>
                </c:pt>
                <c:pt idx="1">
                  <c:v>23.372483043821322</c:v>
                </c:pt>
                <c:pt idx="2">
                  <c:v>30.105608648423232</c:v>
                </c:pt>
                <c:pt idx="3">
                  <c:v>28.525209047064365</c:v>
                </c:pt>
                <c:pt idx="4">
                  <c:v>23.03376812346087</c:v>
                </c:pt>
                <c:pt idx="5">
                  <c:v>39.091355491809644</c:v>
                </c:pt>
                <c:pt idx="6">
                  <c:v>23.990521287377209</c:v>
                </c:pt>
                <c:pt idx="7">
                  <c:v>92.620866236431212</c:v>
                </c:pt>
                <c:pt idx="8">
                  <c:v>179.86837817349306</c:v>
                </c:pt>
                <c:pt idx="9">
                  <c:v>95.224948343714971</c:v>
                </c:pt>
                <c:pt idx="10">
                  <c:v>24.417420412205114</c:v>
                </c:pt>
                <c:pt idx="11">
                  <c:v>64.058606651975026</c:v>
                </c:pt>
                <c:pt idx="12">
                  <c:v>82.402725619272218</c:v>
                </c:pt>
                <c:pt idx="13">
                  <c:v>58.817765598129874</c:v>
                </c:pt>
                <c:pt idx="14">
                  <c:v>27.057650951749945</c:v>
                </c:pt>
                <c:pt idx="15">
                  <c:v>54.35989051399924</c:v>
                </c:pt>
                <c:pt idx="16">
                  <c:v>91.6249966768993</c:v>
                </c:pt>
                <c:pt idx="17">
                  <c:v>51.399562889262199</c:v>
                </c:pt>
                <c:pt idx="18">
                  <c:v>27.589476866204322</c:v>
                </c:pt>
                <c:pt idx="19">
                  <c:v>32.529312183791909</c:v>
                </c:pt>
                <c:pt idx="20">
                  <c:v>25.126696626974521</c:v>
                </c:pt>
                <c:pt idx="21">
                  <c:v>32.529312183791916</c:v>
                </c:pt>
                <c:pt idx="22">
                  <c:v>27.589476866204347</c:v>
                </c:pt>
                <c:pt idx="23">
                  <c:v>51.399562889262185</c:v>
                </c:pt>
                <c:pt idx="24">
                  <c:v>91.624996676899343</c:v>
                </c:pt>
                <c:pt idx="25">
                  <c:v>54.359890513999353</c:v>
                </c:pt>
                <c:pt idx="26">
                  <c:v>27.05765095174991</c:v>
                </c:pt>
                <c:pt idx="27">
                  <c:v>58.817765598129967</c:v>
                </c:pt>
                <c:pt idx="28">
                  <c:v>82.402725619272132</c:v>
                </c:pt>
                <c:pt idx="29">
                  <c:v>64.058606651975168</c:v>
                </c:pt>
                <c:pt idx="30">
                  <c:v>24.417420412205047</c:v>
                </c:pt>
                <c:pt idx="31">
                  <c:v>95.2249483437148</c:v>
                </c:pt>
                <c:pt idx="32">
                  <c:v>179.86837817349297</c:v>
                </c:pt>
                <c:pt idx="33">
                  <c:v>92.620866236431439</c:v>
                </c:pt>
                <c:pt idx="34">
                  <c:v>23.990521287377177</c:v>
                </c:pt>
                <c:pt idx="35">
                  <c:v>39.09135549180958</c:v>
                </c:pt>
                <c:pt idx="36">
                  <c:v>23.033768123460799</c:v>
                </c:pt>
                <c:pt idx="37">
                  <c:v>28.525209047064408</c:v>
                </c:pt>
                <c:pt idx="38">
                  <c:v>30.105608648423193</c:v>
                </c:pt>
                <c:pt idx="39">
                  <c:v>23.372483043821216</c:v>
                </c:pt>
                <c:pt idx="40">
                  <c:v>34.692209854854895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B-495E-4B5F-9F3A-7579639E14A9}"/>
            </c:ext>
          </c:extLst>
        </c:ser>
        <c:ser>
          <c:idx val="17"/>
          <c:order val="17"/>
          <c:marker>
            <c:symbol val="none"/>
          </c:marker>
          <c:xVal>
            <c:numRef>
              <c:f>Sheet2!$C$11:$C$51</c:f>
              <c:numCache>
                <c:formatCode>General</c:formatCode>
                <c:ptCount val="41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7.4999999999999997E-2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0.2</c:v>
                </c:pt>
                <c:pt idx="9">
                  <c:v>0.22500000000000001</c:v>
                </c:pt>
                <c:pt idx="10">
                  <c:v>0.25</c:v>
                </c:pt>
                <c:pt idx="11">
                  <c:v>0.27500000000000002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</c:v>
                </c:pt>
                <c:pt idx="15">
                  <c:v>0.375</c:v>
                </c:pt>
                <c:pt idx="16">
                  <c:v>0.4</c:v>
                </c:pt>
                <c:pt idx="17">
                  <c:v>0.42499999999999999</c:v>
                </c:pt>
                <c:pt idx="18">
                  <c:v>0.45</c:v>
                </c:pt>
                <c:pt idx="19">
                  <c:v>0.47499999999999998</c:v>
                </c:pt>
                <c:pt idx="20">
                  <c:v>0.5</c:v>
                </c:pt>
                <c:pt idx="21">
                  <c:v>0.52500000000000002</c:v>
                </c:pt>
                <c:pt idx="22">
                  <c:v>0.55000000000000004</c:v>
                </c:pt>
                <c:pt idx="23">
                  <c:v>0.57499999999999996</c:v>
                </c:pt>
                <c:pt idx="24">
                  <c:v>0.6</c:v>
                </c:pt>
                <c:pt idx="25">
                  <c:v>0.625</c:v>
                </c:pt>
                <c:pt idx="26">
                  <c:v>0.65</c:v>
                </c:pt>
                <c:pt idx="27">
                  <c:v>0.67500000000000004</c:v>
                </c:pt>
                <c:pt idx="28">
                  <c:v>0.7</c:v>
                </c:pt>
                <c:pt idx="29">
                  <c:v>0.72499999999999998</c:v>
                </c:pt>
                <c:pt idx="30">
                  <c:v>0.75</c:v>
                </c:pt>
                <c:pt idx="31">
                  <c:v>0.77500000000000002</c:v>
                </c:pt>
                <c:pt idx="32">
                  <c:v>0.8</c:v>
                </c:pt>
                <c:pt idx="33">
                  <c:v>0.82499999999999996</c:v>
                </c:pt>
                <c:pt idx="34">
                  <c:v>0.85</c:v>
                </c:pt>
                <c:pt idx="35">
                  <c:v>0.875</c:v>
                </c:pt>
                <c:pt idx="36">
                  <c:v>0.9</c:v>
                </c:pt>
                <c:pt idx="37">
                  <c:v>0.92500000000000004</c:v>
                </c:pt>
                <c:pt idx="38">
                  <c:v>0.95</c:v>
                </c:pt>
                <c:pt idx="39">
                  <c:v>0.97499999999999998</c:v>
                </c:pt>
                <c:pt idx="40">
                  <c:v>1</c:v>
                </c:pt>
              </c:numCache>
            </c:numRef>
          </c:xVal>
          <c:yVal>
            <c:numRef>
              <c:f>Sheet2!$U$11:$U$51</c:f>
              <c:numCache>
                <c:formatCode>General</c:formatCode>
                <c:ptCount val="41"/>
                <c:pt idx="0">
                  <c:v>31.692209854854895</c:v>
                </c:pt>
                <c:pt idx="1">
                  <c:v>26.045502616386425</c:v>
                </c:pt>
                <c:pt idx="2">
                  <c:v>28.342252891545812</c:v>
                </c:pt>
                <c:pt idx="3">
                  <c:v>28.994512442185055</c:v>
                </c:pt>
                <c:pt idx="4">
                  <c:v>23.96081910658571</c:v>
                </c:pt>
                <c:pt idx="5">
                  <c:v>36.970035148250005</c:v>
                </c:pt>
                <c:pt idx="6">
                  <c:v>26.843690836262674</c:v>
                </c:pt>
                <c:pt idx="7">
                  <c:v>89.657801214645801</c:v>
                </c:pt>
                <c:pt idx="8">
                  <c:v>182.2954291566179</c:v>
                </c:pt>
                <c:pt idx="9">
                  <c:v>93.86297684449633</c:v>
                </c:pt>
                <c:pt idx="10">
                  <c:v>24.417420412205107</c:v>
                </c:pt>
                <c:pt idx="11">
                  <c:v>65.420578151193652</c:v>
                </c:pt>
                <c:pt idx="12">
                  <c:v>79.97567463614736</c:v>
                </c:pt>
                <c:pt idx="13">
                  <c:v>61.780830619915285</c:v>
                </c:pt>
                <c:pt idx="14">
                  <c:v>24.204481402864491</c:v>
                </c:pt>
                <c:pt idx="15">
                  <c:v>56.481210857558885</c:v>
                </c:pt>
                <c:pt idx="16">
                  <c:v>90.697945693774457</c:v>
                </c:pt>
                <c:pt idx="17">
                  <c:v>50.930259494141495</c:v>
                </c:pt>
                <c:pt idx="18">
                  <c:v>29.352832623081731</c:v>
                </c:pt>
                <c:pt idx="19">
                  <c:v>29.856292611226792</c:v>
                </c:pt>
                <c:pt idx="20">
                  <c:v>28.126696626974521</c:v>
                </c:pt>
                <c:pt idx="21">
                  <c:v>29.856292611226806</c:v>
                </c:pt>
                <c:pt idx="22">
                  <c:v>29.352832623081781</c:v>
                </c:pt>
                <c:pt idx="23">
                  <c:v>50.930259494141531</c:v>
                </c:pt>
                <c:pt idx="24">
                  <c:v>90.697945693774486</c:v>
                </c:pt>
                <c:pt idx="25">
                  <c:v>56.481210857559006</c:v>
                </c:pt>
                <c:pt idx="26">
                  <c:v>24.204481402864452</c:v>
                </c:pt>
                <c:pt idx="27">
                  <c:v>61.780830619915385</c:v>
                </c:pt>
                <c:pt idx="28">
                  <c:v>79.975674636147303</c:v>
                </c:pt>
                <c:pt idx="29">
                  <c:v>65.420578151193808</c:v>
                </c:pt>
                <c:pt idx="30">
                  <c:v>24.417420412205072</c:v>
                </c:pt>
                <c:pt idx="31">
                  <c:v>93.86297684449616</c:v>
                </c:pt>
                <c:pt idx="32">
                  <c:v>182.29542915661779</c:v>
                </c:pt>
                <c:pt idx="33">
                  <c:v>89.657801214646014</c:v>
                </c:pt>
                <c:pt idx="34">
                  <c:v>26.843690836262635</c:v>
                </c:pt>
                <c:pt idx="35">
                  <c:v>36.970035148249934</c:v>
                </c:pt>
                <c:pt idx="36">
                  <c:v>23.960819106585632</c:v>
                </c:pt>
                <c:pt idx="37">
                  <c:v>28.994512442185087</c:v>
                </c:pt>
                <c:pt idx="38">
                  <c:v>28.342252891545733</c:v>
                </c:pt>
                <c:pt idx="39">
                  <c:v>26.045502616386329</c:v>
                </c:pt>
                <c:pt idx="40">
                  <c:v>31.692209854854895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C-495E-4B5F-9F3A-7579639E14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024336"/>
        <c:axId val="1"/>
      </c:scatterChart>
      <c:valAx>
        <c:axId val="414024336"/>
        <c:scaling>
          <c:orientation val="minMax"/>
          <c:max val="1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x</a:t>
                </a:r>
              </a:p>
            </c:rich>
          </c:tx>
          <c:layout>
            <c:manualLayout>
              <c:xMode val="edge"/>
              <c:yMode val="edge"/>
              <c:x val="0.50305723651401635"/>
              <c:y val="0.946034416489743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1402433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zoomScale="115" workbookViewId="0"/>
  </sheetViews>
  <pageMargins left="0.75" right="0.75" top="1" bottom="1" header="0.5" footer="0.5"/>
  <pageSetup orientation="landscape" horizontalDpi="4294967293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300-000000000000}">
  <sheetPr/>
  <sheetViews>
    <sheetView zoomScale="115" workbookViewId="0"/>
  </sheetViews>
  <pageMargins left="0.75" right="0.75" top="1" bottom="1" header="0.5" footer="0.5"/>
  <pageSetup orientation="landscape" horizontalDpi="4294967293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75261" cy="58309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F49374-FEF9-4B83-87AF-C6D053A4A0F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75261" cy="58309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D8638F-B742-4BF0-B405-B3FA5B737CE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10:U51"/>
  <sheetViews>
    <sheetView workbookViewId="0">
      <selection activeCell="U9" sqref="U9"/>
    </sheetView>
  </sheetViews>
  <sheetFormatPr defaultRowHeight="12.5" x14ac:dyDescent="0.25"/>
  <sheetData>
    <row r="10" spans="3:21" x14ac:dyDescent="0.25">
      <c r="C10" t="s">
        <v>18</v>
      </c>
      <c r="D10">
        <v>0</v>
      </c>
      <c r="E10" t="s">
        <v>24</v>
      </c>
      <c r="F10">
        <v>2</v>
      </c>
      <c r="G10" s="28" t="s">
        <v>25</v>
      </c>
      <c r="H10" s="28" t="s">
        <v>26</v>
      </c>
      <c r="I10" s="28" t="s">
        <v>27</v>
      </c>
      <c r="J10" s="28" t="s">
        <v>28</v>
      </c>
      <c r="K10" s="28" t="s">
        <v>29</v>
      </c>
      <c r="L10" s="28" t="s">
        <v>30</v>
      </c>
      <c r="M10" s="28" t="s">
        <v>31</v>
      </c>
      <c r="N10" s="28" t="s">
        <v>32</v>
      </c>
      <c r="O10" s="28" t="s">
        <v>33</v>
      </c>
      <c r="P10" s="28" t="s">
        <v>34</v>
      </c>
      <c r="Q10" s="28" t="s">
        <v>35</v>
      </c>
      <c r="R10" s="28" t="s">
        <v>36</v>
      </c>
      <c r="S10" s="28" t="s">
        <v>37</v>
      </c>
      <c r="T10" s="28" t="s">
        <v>38</v>
      </c>
      <c r="U10" s="28" t="s">
        <v>39</v>
      </c>
    </row>
    <row r="11" spans="3:21" x14ac:dyDescent="0.25">
      <c r="C11">
        <v>0</v>
      </c>
      <c r="D11">
        <v>54</v>
      </c>
      <c r="E11">
        <f>'New Fcalc'!F32+'New Fcalc'!G32</f>
        <v>50</v>
      </c>
      <c r="F11">
        <f>E11+'New Fcalc'!H32</f>
        <v>21.928662304763602</v>
      </c>
      <c r="G11">
        <f>F11+'New Fcalc'!I32</f>
        <v>12.233302589930943</v>
      </c>
      <c r="H11">
        <f>Sheet2!G11+'New Fcalc'!J32</f>
        <v>15.061729714677133</v>
      </c>
      <c r="I11">
        <f>H11+'New Fcalc'!K32</f>
        <v>38.789350750086477</v>
      </c>
      <c r="J11">
        <f>I11+'New Fcalc'!L32</f>
        <v>41.238840492869656</v>
      </c>
      <c r="K11">
        <f>J11+'New Fcalc'!M32</f>
        <v>34.02773794194168</v>
      </c>
      <c r="L11">
        <f>K11+'New Fcalc'!N32</f>
        <v>15.972267856673891</v>
      </c>
      <c r="M11">
        <f>L11+'New Fcalc'!O32</f>
        <v>13.736199879174102</v>
      </c>
      <c r="N11">
        <f>Sheet2!M11+'New Fcalc'!P32</f>
        <v>41.104064245982116</v>
      </c>
      <c r="O11">
        <f>N11+'New Fcalc'!Q32</f>
        <v>39.104064245982116</v>
      </c>
      <c r="P11">
        <f>O11+'New Fcalc'!R32</f>
        <v>26.494544033063626</v>
      </c>
      <c r="Q11">
        <f>P11+'New Fcalc'!S32</f>
        <v>22.251903345944342</v>
      </c>
      <c r="R11">
        <f>Q11+'New Fcalc'!T32</f>
        <v>23.251903345944342</v>
      </c>
      <c r="S11">
        <f>R11+'New Fcalc'!U32</f>
        <v>33.692209854854895</v>
      </c>
      <c r="T11">
        <f>S11+'New Fcalc'!V32</f>
        <v>34.692209854854895</v>
      </c>
      <c r="U11">
        <f>T11+'New Fcalc'!W32</f>
        <v>31.692209854854895</v>
      </c>
    </row>
    <row r="12" spans="3:21" x14ac:dyDescent="0.25">
      <c r="C12">
        <v>2.5000000000000001E-2</v>
      </c>
      <c r="D12">
        <v>54</v>
      </c>
      <c r="E12">
        <f>'New Fcalc'!F33+'New Fcalc'!G33</f>
        <v>50.049246637619447</v>
      </c>
      <c r="F12">
        <f>E12+'New Fcalc'!H33</f>
        <v>23.351818001443096</v>
      </c>
      <c r="G12">
        <f>F12+'New Fcalc'!I33</f>
        <v>14.713189241174122</v>
      </c>
      <c r="H12">
        <f>Sheet2!G12+'New Fcalc'!J33</f>
        <v>17.001434852444859</v>
      </c>
      <c r="I12">
        <f>H12+'New Fcalc'!K33</f>
        <v>33.779396588007401</v>
      </c>
      <c r="J12">
        <f>I12+'New Fcalc'!L33</f>
        <v>35.219170534457035</v>
      </c>
      <c r="K12">
        <f>J12+'New Fcalc'!M33</f>
        <v>31.945398483688123</v>
      </c>
      <c r="L12">
        <f>K12+'New Fcalc'!N33</f>
        <v>26.365951385911906</v>
      </c>
      <c r="M12">
        <f>L12+'New Fcalc'!O33</f>
        <v>26.016153288058135</v>
      </c>
      <c r="N12">
        <f>Sheet2!M12+'New Fcalc'!P33</f>
        <v>26.016153288058135</v>
      </c>
      <c r="O12">
        <f>N12+'New Fcalc'!Q33</f>
        <v>26.329022218138597</v>
      </c>
      <c r="P12">
        <f>O12+'New Fcalc'!R33</f>
        <v>30.22557825484482</v>
      </c>
      <c r="Q12">
        <f>P12+'New Fcalc'!S33</f>
        <v>32.151696820605437</v>
      </c>
      <c r="R12">
        <f>Q12+'New Fcalc'!T33</f>
        <v>31.563911568312964</v>
      </c>
      <c r="S12">
        <f>R12+'New Fcalc'!U33</f>
        <v>24.181500038196269</v>
      </c>
      <c r="T12">
        <f>S12+'New Fcalc'!V33</f>
        <v>23.372483043821322</v>
      </c>
      <c r="U12">
        <f>T12+'New Fcalc'!W33</f>
        <v>26.045502616386425</v>
      </c>
    </row>
    <row r="13" spans="3:21" x14ac:dyDescent="0.25">
      <c r="C13">
        <v>0.05</v>
      </c>
      <c r="D13">
        <v>54</v>
      </c>
      <c r="E13">
        <f>'New Fcalc'!F34+'New Fcalc'!G34</f>
        <v>50.195773934819385</v>
      </c>
      <c r="F13">
        <f>E13+'New Fcalc'!H34</f>
        <v>27.48558468453508</v>
      </c>
      <c r="G13">
        <f>F13+'New Fcalc'!I34</f>
        <v>21.786795228485882</v>
      </c>
      <c r="H13">
        <f>Sheet2!G13+'New Fcalc'!J34</f>
        <v>22.660827277383525</v>
      </c>
      <c r="I13">
        <f>H13+'New Fcalc'!K34</f>
        <v>22.660827277383557</v>
      </c>
      <c r="J13">
        <f>I13+'New Fcalc'!L34</f>
        <v>21.903893319316435</v>
      </c>
      <c r="K13">
        <f>J13+'New Fcalc'!M34</f>
        <v>26.142473051520536</v>
      </c>
      <c r="L13">
        <f>K13+'New Fcalc'!N34</f>
        <v>40.749655191930664</v>
      </c>
      <c r="M13">
        <f>L13+'New Fcalc'!O34</f>
        <v>42.876282212810764</v>
      </c>
      <c r="N13">
        <f>Sheet2!M13+'New Fcalc'!P34</f>
        <v>15.508417846002747</v>
      </c>
      <c r="O13">
        <f>N13+'New Fcalc'!Q34</f>
        <v>17.410530878593054</v>
      </c>
      <c r="P13">
        <f>O13+'New Fcalc'!R34</f>
        <v>27.611847021758514</v>
      </c>
      <c r="Q13">
        <f>P13+'New Fcalc'!S34</f>
        <v>30.105608648423235</v>
      </c>
      <c r="R13">
        <f>Q13+'New Fcalc'!T34</f>
        <v>29.796591654048289</v>
      </c>
      <c r="S13">
        <f>R13+'New Fcalc'!U34</f>
        <v>29.796591654048285</v>
      </c>
      <c r="T13">
        <f>S13+'New Fcalc'!V34</f>
        <v>30.105608648423232</v>
      </c>
      <c r="U13">
        <f>T13+'New Fcalc'!W34</f>
        <v>28.342252891545812</v>
      </c>
    </row>
    <row r="14" spans="3:21" x14ac:dyDescent="0.25">
      <c r="C14">
        <v>7.4999999999999997E-2</v>
      </c>
      <c r="D14">
        <v>54</v>
      </c>
      <c r="E14">
        <f>'New Fcalc'!F35+'New Fcalc'!G35</f>
        <v>50.435973903246527</v>
      </c>
      <c r="F14">
        <f>E14+'New Fcalc'!H35</f>
        <v>33.936055593864793</v>
      </c>
      <c r="G14">
        <f>F14+'New Fcalc'!I35</f>
        <v>32.419367183502331</v>
      </c>
      <c r="H14">
        <f>Sheet2!G14+'New Fcalc'!J35</f>
        <v>31.545335134604688</v>
      </c>
      <c r="I14">
        <f>H14+'New Fcalc'!K35</f>
        <v>14.767373399042196</v>
      </c>
      <c r="J14">
        <f>I14+'New Fcalc'!L35</f>
        <v>12.437770217570115</v>
      </c>
      <c r="K14">
        <f>J14+'New Fcalc'!M35</f>
        <v>19.560092129957535</v>
      </c>
      <c r="L14">
        <f>K14+'New Fcalc'!N35</f>
        <v>34.167274270367656</v>
      </c>
      <c r="M14">
        <f>L14+'New Fcalc'!O35</f>
        <v>35.182427888924387</v>
      </c>
      <c r="N14">
        <f>Sheet2!M14+'New Fcalc'!P35</f>
        <v>35.18242788892438</v>
      </c>
      <c r="O14">
        <f>N14+'New Fcalc'!Q35</f>
        <v>34.274446889445287</v>
      </c>
      <c r="P14">
        <f>O14+'New Fcalc'!R35</f>
        <v>24.073130746279823</v>
      </c>
      <c r="Q14">
        <f>P14+'New Fcalc'!S35</f>
        <v>19.882724006277563</v>
      </c>
      <c r="R14">
        <f>Q14+'New Fcalc'!T35</f>
        <v>20.833780522572717</v>
      </c>
      <c r="S14">
        <f>R14+'New Fcalc'!U35</f>
        <v>28.216192052689419</v>
      </c>
      <c r="T14">
        <f>S14+'New Fcalc'!V35</f>
        <v>28.525209047064365</v>
      </c>
      <c r="U14">
        <f>T14+'New Fcalc'!W35</f>
        <v>28.994512442185055</v>
      </c>
    </row>
    <row r="15" spans="3:21" x14ac:dyDescent="0.25">
      <c r="C15">
        <v>0.1</v>
      </c>
      <c r="D15">
        <v>54</v>
      </c>
      <c r="E15">
        <f>'New Fcalc'!F36+'New Fcalc'!G36</f>
        <v>50.763932022500214</v>
      </c>
      <c r="F15">
        <f>E15+'New Fcalc'!H36</f>
        <v>42.08941161983411</v>
      </c>
      <c r="G15">
        <f>F15+'New Fcalc'!I36</f>
        <v>45.085442538295638</v>
      </c>
      <c r="H15">
        <f>Sheet2!G15+'New Fcalc'!J36</f>
        <v>42.797196927024899</v>
      </c>
      <c r="I15">
        <f>H15+'New Fcalc'!K36</f>
        <v>19.069575891615553</v>
      </c>
      <c r="J15">
        <f>I15+'New Fcalc'!L36</f>
        <v>17.087897062156845</v>
      </c>
      <c r="K15">
        <f>J15+'New Fcalc'!M36</f>
        <v>19.316250298574122</v>
      </c>
      <c r="L15">
        <f>K15+'New Fcalc'!N36</f>
        <v>13.736803200797883</v>
      </c>
      <c r="M15">
        <f>L15+'New Fcalc'!O36</f>
        <v>11.927786206422937</v>
      </c>
      <c r="N15">
        <f>Sheet2!M15+'New Fcalc'!P36</f>
        <v>39.295650573230958</v>
      </c>
      <c r="O15">
        <f>N15+'New Fcalc'!Q36</f>
        <v>37.677616584481065</v>
      </c>
      <c r="P15">
        <f>O15+'New Fcalc'!R36</f>
        <v>33.781060547774857</v>
      </c>
      <c r="Q15">
        <f>P15+'New Fcalc'!S36</f>
        <v>35.092108621121319</v>
      </c>
      <c r="R15">
        <f>Q15+'New Fcalc'!T36</f>
        <v>34.283091626746369</v>
      </c>
      <c r="S15">
        <f>R15+'New Fcalc'!U36</f>
        <v>23.842785117835817</v>
      </c>
      <c r="T15">
        <f>S15+'New Fcalc'!V36</f>
        <v>23.03376812346087</v>
      </c>
      <c r="U15">
        <f>T15+'New Fcalc'!W36</f>
        <v>23.96081910658571</v>
      </c>
    </row>
    <row r="16" spans="3:21" x14ac:dyDescent="0.25">
      <c r="C16">
        <v>0.125</v>
      </c>
      <c r="D16">
        <v>54</v>
      </c>
      <c r="E16">
        <f>'New Fcalc'!F37+'New Fcalc'!G37</f>
        <v>51.171572875253808</v>
      </c>
      <c r="F16">
        <f>E16+'New Fcalc'!H37</f>
        <v>51.171572875253823</v>
      </c>
      <c r="G16">
        <f>F16+'New Fcalc'!I37</f>
        <v>58.027227475654861</v>
      </c>
      <c r="H16">
        <f>Sheet2!G16+'New Fcalc'!J37</f>
        <v>55.19880035090867</v>
      </c>
      <c r="I16">
        <f>H16+'New Fcalc'!K37</f>
        <v>38.420838615346128</v>
      </c>
      <c r="J16">
        <f>I16+'New Fcalc'!L37</f>
        <v>38.420838615346128</v>
      </c>
      <c r="K16">
        <f>J16+'New Fcalc'!M37</f>
        <v>33.321819101753341</v>
      </c>
      <c r="L16">
        <f>K16+'New Fcalc'!N37</f>
        <v>15.266349016485552</v>
      </c>
      <c r="M16">
        <f>L16+'New Fcalc'!O37</f>
        <v>13.685210186401362</v>
      </c>
      <c r="N16">
        <f>Sheet2!M16+'New Fcalc'!P37</f>
        <v>13.68521018640137</v>
      </c>
      <c r="O16">
        <f>N16+'New Fcalc'!Q37</f>
        <v>15.099423748774464</v>
      </c>
      <c r="P16">
        <f>O16+'New Fcalc'!R37</f>
        <v>27.708943961692956</v>
      </c>
      <c r="Q16">
        <f>P16+'New Fcalc'!S37</f>
        <v>30.708943961692956</v>
      </c>
      <c r="R16">
        <f>Q16+'New Fcalc'!T37</f>
        <v>30.708943961692956</v>
      </c>
      <c r="S16">
        <f>R16+'New Fcalc'!U37</f>
        <v>38.091355491809644</v>
      </c>
      <c r="T16">
        <f>S16+'New Fcalc'!V37</f>
        <v>39.091355491809644</v>
      </c>
      <c r="U16">
        <f>T16+'New Fcalc'!W37</f>
        <v>36.970035148250005</v>
      </c>
    </row>
    <row r="17" spans="3:21" x14ac:dyDescent="0.25">
      <c r="C17">
        <v>0.15</v>
      </c>
      <c r="D17">
        <v>54</v>
      </c>
      <c r="E17">
        <f>'New Fcalc'!F38+'New Fcalc'!G38</f>
        <v>51.648858990830107</v>
      </c>
      <c r="F17">
        <f>E17+'New Fcalc'!H38</f>
        <v>60.323379393496225</v>
      </c>
      <c r="G17">
        <f>F17+'New Fcalc'!I38</f>
        <v>69.544214428113349</v>
      </c>
      <c r="H17">
        <f>Sheet2!G17+'New Fcalc'!J38</f>
        <v>67.255968816842611</v>
      </c>
      <c r="I17">
        <f>H17+'New Fcalc'!K38</f>
        <v>67.255968816842568</v>
      </c>
      <c r="J17">
        <f>I17+'New Fcalc'!L38</f>
        <v>69.237647646301269</v>
      </c>
      <c r="K17">
        <f>J17+'New Fcalc'!M38</f>
        <v>62.379481575568612</v>
      </c>
      <c r="L17">
        <f>K17+'New Fcalc'!N38</f>
        <v>56.80003447779238</v>
      </c>
      <c r="M17">
        <f>L17+'New Fcalc'!O38</f>
        <v>58.11436225809021</v>
      </c>
      <c r="N17">
        <f>Sheet2!M17+'New Fcalc'!P38</f>
        <v>30.746497891282193</v>
      </c>
      <c r="O17">
        <f>N17+'New Fcalc'!Q38</f>
        <v>31.922068395867139</v>
      </c>
      <c r="P17">
        <f>O17+'New Fcalc'!R38</f>
        <v>28.025512359160945</v>
      </c>
      <c r="Q17">
        <f>P17+'New Fcalc'!S38</f>
        <v>23.990521287377202</v>
      </c>
      <c r="R17">
        <f>Q17+'New Fcalc'!T38</f>
        <v>24.799538281752149</v>
      </c>
      <c r="S17">
        <f>R17+'New Fcalc'!U38</f>
        <v>24.799538281752156</v>
      </c>
      <c r="T17">
        <f>S17+'New Fcalc'!V38</f>
        <v>23.990521287377209</v>
      </c>
      <c r="U17">
        <f>T17+'New Fcalc'!W38</f>
        <v>26.843690836262674</v>
      </c>
    </row>
    <row r="18" spans="3:21" x14ac:dyDescent="0.25">
      <c r="C18">
        <v>0.17499999999999999</v>
      </c>
      <c r="D18">
        <v>54</v>
      </c>
      <c r="E18">
        <f>'New Fcalc'!F39+'New Fcalc'!G39</f>
        <v>52.184038001041813</v>
      </c>
      <c r="F18">
        <f>E18+'New Fcalc'!H39</f>
        <v>68.683956310423554</v>
      </c>
      <c r="G18">
        <f>F18+'New Fcalc'!I39</f>
        <v>78.259950058639575</v>
      </c>
      <c r="H18">
        <f>Sheet2!G18+'New Fcalc'!J39</f>
        <v>77.385918009741928</v>
      </c>
      <c r="I18">
        <f>H18+'New Fcalc'!K39</f>
        <v>94.163879745304413</v>
      </c>
      <c r="J18">
        <f>I18+'New Fcalc'!L39</f>
        <v>96.493482926776494</v>
      </c>
      <c r="K18">
        <f>J18+'New Fcalc'!M39</f>
        <v>95.365417956871823</v>
      </c>
      <c r="L18">
        <f>K18+'New Fcalc'!N39</f>
        <v>109.97260009728194</v>
      </c>
      <c r="M18">
        <f>L18+'New Fcalc'!O39</f>
        <v>111.96495125376295</v>
      </c>
      <c r="N18">
        <f>Sheet2!M18+'New Fcalc'!P39</f>
        <v>111.96495125376293</v>
      </c>
      <c r="O18">
        <f>N18+'New Fcalc'!Q39</f>
        <v>110.18293820538619</v>
      </c>
      <c r="P18">
        <f>O18+'New Fcalc'!R39</f>
        <v>99.981622062220708</v>
      </c>
      <c r="Q18">
        <f>P18+'New Fcalc'!S39</f>
        <v>100.64531728846812</v>
      </c>
      <c r="R18">
        <f>Q18+'New Fcalc'!T39</f>
        <v>99.694260772172967</v>
      </c>
      <c r="S18">
        <f>R18+'New Fcalc'!U39</f>
        <v>92.311849242056269</v>
      </c>
      <c r="T18">
        <f>S18+'New Fcalc'!V39</f>
        <v>92.620866236431212</v>
      </c>
      <c r="U18">
        <f>T18+'New Fcalc'!W39</f>
        <v>89.657801214645801</v>
      </c>
    </row>
    <row r="19" spans="3:21" x14ac:dyDescent="0.25">
      <c r="C19">
        <v>0.2</v>
      </c>
      <c r="D19">
        <v>54</v>
      </c>
      <c r="E19">
        <f>'New Fcalc'!F40+'New Fcalc'!G40</f>
        <v>52.763932022500214</v>
      </c>
      <c r="F19">
        <f>E19+'New Fcalc'!H40</f>
        <v>75.474121272784544</v>
      </c>
      <c r="G19">
        <f>F19+'New Fcalc'!I40</f>
        <v>83.31783204866241</v>
      </c>
      <c r="H19">
        <f>Sheet2!G19+'New Fcalc'!J40</f>
        <v>84.191864097560057</v>
      </c>
      <c r="I19">
        <f>H19+'New Fcalc'!K40</f>
        <v>107.9194851329694</v>
      </c>
      <c r="J19">
        <f>I19+'New Fcalc'!L40</f>
        <v>108.67641909103652</v>
      </c>
      <c r="K19">
        <f>J19+'New Fcalc'!M40</f>
        <v>114.51032360291779</v>
      </c>
      <c r="L19">
        <f>K19+'New Fcalc'!N40</f>
        <v>129.11750574332791</v>
      </c>
      <c r="M19">
        <f>L19+'New Fcalc'!O40</f>
        <v>128.42652273770287</v>
      </c>
      <c r="N19">
        <f>Sheet2!M19+'New Fcalc'!P40</f>
        <v>155.79438710451089</v>
      </c>
      <c r="O19">
        <f>N19+'New Fcalc'!Q40</f>
        <v>155.176353115761</v>
      </c>
      <c r="P19">
        <f>O19+'New Fcalc'!R40</f>
        <v>165.37766925892649</v>
      </c>
      <c r="Q19">
        <f>P19+'New Fcalc'!S40</f>
        <v>168.8100376758326</v>
      </c>
      <c r="R19">
        <f>Q19+'New Fcalc'!T40</f>
        <v>169.11905467020756</v>
      </c>
      <c r="S19">
        <f>R19+'New Fcalc'!U40</f>
        <v>179.5593611791181</v>
      </c>
      <c r="T19">
        <f>S19+'New Fcalc'!V40</f>
        <v>179.86837817349306</v>
      </c>
      <c r="U19">
        <f>T19+'New Fcalc'!W40</f>
        <v>182.2954291566179</v>
      </c>
    </row>
    <row r="20" spans="3:21" x14ac:dyDescent="0.25">
      <c r="C20">
        <v>0.22500000000000001</v>
      </c>
      <c r="D20">
        <v>54</v>
      </c>
      <c r="E20">
        <f>'New Fcalc'!F41+'New Fcalc'!G41</f>
        <v>53.374262139839075</v>
      </c>
      <c r="F20">
        <f>E20+'New Fcalc'!H41</f>
        <v>80.07169077601543</v>
      </c>
      <c r="G20">
        <f>F20+'New Fcalc'!I41</f>
        <v>84.473291978106985</v>
      </c>
      <c r="H20">
        <f>Sheet2!G20+'New Fcalc'!J41</f>
        <v>86.761537589377724</v>
      </c>
      <c r="I20">
        <f>H20+'New Fcalc'!K41</f>
        <v>103.53949932494028</v>
      </c>
      <c r="J20">
        <f>I20+'New Fcalc'!L41</f>
        <v>102.09972537849065</v>
      </c>
      <c r="K20">
        <f>J20+'New Fcalc'!M41</f>
        <v>108.52486479795886</v>
      </c>
      <c r="L20">
        <f>K20+'New Fcalc'!N41</f>
        <v>102.94541770018263</v>
      </c>
      <c r="M20">
        <f>L20+'New Fcalc'!O41</f>
        <v>100.73687943002794</v>
      </c>
      <c r="N20">
        <f>Sheet2!M20+'New Fcalc'!P41</f>
        <v>100.73687943002795</v>
      </c>
      <c r="O20">
        <f>N20+'New Fcalc'!Q41</f>
        <v>102.71225611121822</v>
      </c>
      <c r="P20">
        <f>O20+'New Fcalc'!R41</f>
        <v>106.60881214792443</v>
      </c>
      <c r="Q20">
        <f>P20+'New Fcalc'!S41</f>
        <v>102.82859161591412</v>
      </c>
      <c r="R20">
        <f>Q20+'New Fcalc'!T41</f>
        <v>103.4163768682066</v>
      </c>
      <c r="S20">
        <f>R20+'New Fcalc'!U41</f>
        <v>96.033965338089914</v>
      </c>
      <c r="T20">
        <f>S20+'New Fcalc'!V41</f>
        <v>95.224948343714971</v>
      </c>
      <c r="U20">
        <f>T20+'New Fcalc'!W41</f>
        <v>93.86297684449633</v>
      </c>
    </row>
    <row r="21" spans="3:21" x14ac:dyDescent="0.25">
      <c r="C21">
        <v>0.25</v>
      </c>
      <c r="D21">
        <v>54</v>
      </c>
      <c r="E21">
        <f>'New Fcalc'!F42+'New Fcalc'!G42</f>
        <v>54</v>
      </c>
      <c r="F21">
        <f>E21+'New Fcalc'!H42</f>
        <v>82.071337695236394</v>
      </c>
      <c r="G21">
        <f>F21+'New Fcalc'!I42</f>
        <v>82.071337695236394</v>
      </c>
      <c r="H21">
        <f>Sheet2!G21+'New Fcalc'!J42</f>
        <v>84.899764819982579</v>
      </c>
      <c r="I21">
        <f>H21+'New Fcalc'!K42</f>
        <v>84.899764819982622</v>
      </c>
      <c r="J21">
        <f>I21+'New Fcalc'!L42</f>
        <v>82.45027507719945</v>
      </c>
      <c r="K21">
        <f>J21+'New Fcalc'!M42</f>
        <v>82.45027507719945</v>
      </c>
      <c r="L21">
        <f>K21+'New Fcalc'!N42</f>
        <v>64.394804991931665</v>
      </c>
      <c r="M21">
        <f>L21+'New Fcalc'!O42</f>
        <v>64.394804991931665</v>
      </c>
      <c r="N21">
        <f>Sheet2!M21+'New Fcalc'!P42</f>
        <v>37.026940625123643</v>
      </c>
      <c r="O21">
        <f>N21+'New Fcalc'!Q42</f>
        <v>37.026940625123643</v>
      </c>
      <c r="P21">
        <f>O21+'New Fcalc'!R42</f>
        <v>24.417420412205153</v>
      </c>
      <c r="Q21">
        <f>P21+'New Fcalc'!S42</f>
        <v>24.417420412205143</v>
      </c>
      <c r="R21">
        <f>Q21+'New Fcalc'!T42</f>
        <v>23.417420412205143</v>
      </c>
      <c r="S21">
        <f>R21+'New Fcalc'!U42</f>
        <v>23.417420412205114</v>
      </c>
      <c r="T21">
        <f>S21+'New Fcalc'!V42</f>
        <v>24.417420412205114</v>
      </c>
      <c r="U21">
        <f>T21+'New Fcalc'!W42</f>
        <v>24.417420412205107</v>
      </c>
    </row>
    <row r="22" spans="3:21" x14ac:dyDescent="0.25">
      <c r="C22">
        <v>0.27500000000000002</v>
      </c>
      <c r="D22">
        <v>54</v>
      </c>
      <c r="E22">
        <f>'New Fcalc'!F43+'New Fcalc'!G43</f>
        <v>54.625737860160925</v>
      </c>
      <c r="F22">
        <f>E22+'New Fcalc'!H43</f>
        <v>81.323166496337279</v>
      </c>
      <c r="G22">
        <f>F22+'New Fcalc'!I43</f>
        <v>76.921565294245738</v>
      </c>
      <c r="H22">
        <f>Sheet2!G22+'New Fcalc'!J43</f>
        <v>79.209810905516477</v>
      </c>
      <c r="I22">
        <f>H22+'New Fcalc'!K43</f>
        <v>62.431849169953978</v>
      </c>
      <c r="J22">
        <f>I22+'New Fcalc'!L43</f>
        <v>60.992075223504344</v>
      </c>
      <c r="K22">
        <f>J22+'New Fcalc'!M43</f>
        <v>54.566935804036135</v>
      </c>
      <c r="L22">
        <f>K22+'New Fcalc'!N43</f>
        <v>48.987488706259931</v>
      </c>
      <c r="M22">
        <f>L22+'New Fcalc'!O43</f>
        <v>51.196026976414622</v>
      </c>
      <c r="N22">
        <f>Sheet2!M22+'New Fcalc'!P43</f>
        <v>51.196026976414558</v>
      </c>
      <c r="O22">
        <f>N22+'New Fcalc'!Q43</f>
        <v>49.220650295224281</v>
      </c>
      <c r="P22">
        <f>O22+'New Fcalc'!R43</f>
        <v>53.11720633193049</v>
      </c>
      <c r="Q22">
        <f>P22+'New Fcalc'!S43</f>
        <v>56.897426863940787</v>
      </c>
      <c r="R22">
        <f>Q22+'New Fcalc'!T43</f>
        <v>57.485212116233264</v>
      </c>
      <c r="S22">
        <f>R22+'New Fcalc'!U43</f>
        <v>64.867623646349969</v>
      </c>
      <c r="T22">
        <f>S22+'New Fcalc'!V43</f>
        <v>64.058606651975026</v>
      </c>
      <c r="U22">
        <f>T22+'New Fcalc'!W43</f>
        <v>65.420578151193652</v>
      </c>
    </row>
    <row r="23" spans="3:21" x14ac:dyDescent="0.25">
      <c r="C23">
        <v>0.3</v>
      </c>
      <c r="D23">
        <v>54</v>
      </c>
      <c r="E23">
        <f>'New Fcalc'!F44+'New Fcalc'!G44</f>
        <v>55.236067977499786</v>
      </c>
      <c r="F23">
        <f>E23+'New Fcalc'!H44</f>
        <v>77.946257227784102</v>
      </c>
      <c r="G23">
        <f>F23+'New Fcalc'!I44</f>
        <v>70.10254645190625</v>
      </c>
      <c r="H23">
        <f>Sheet2!G23+'New Fcalc'!J44</f>
        <v>70.976578500803896</v>
      </c>
      <c r="I23">
        <f>H23+'New Fcalc'!K44</f>
        <v>47.248957465394554</v>
      </c>
      <c r="J23">
        <f>I23+'New Fcalc'!L44</f>
        <v>48.005891423461669</v>
      </c>
      <c r="K23">
        <f>J23+'New Fcalc'!M44</f>
        <v>42.171986911580397</v>
      </c>
      <c r="L23">
        <f>K23+'New Fcalc'!N44</f>
        <v>56.779169051990515</v>
      </c>
      <c r="M23">
        <f>L23+'New Fcalc'!O44</f>
        <v>57.470152057615572</v>
      </c>
      <c r="N23">
        <f>Sheet2!M23+'New Fcalc'!P44</f>
        <v>84.838016424423586</v>
      </c>
      <c r="O23">
        <f>N23+'New Fcalc'!Q44</f>
        <v>85.456050413173486</v>
      </c>
      <c r="P23">
        <f>O23+'New Fcalc'!R44</f>
        <v>95.657366556338985</v>
      </c>
      <c r="Q23">
        <f>P23+'New Fcalc'!S44</f>
        <v>92.224998139432884</v>
      </c>
      <c r="R23">
        <f>Q23+'New Fcalc'!T44</f>
        <v>92.534015133807827</v>
      </c>
      <c r="S23">
        <f>R23+'New Fcalc'!U44</f>
        <v>82.093708624897275</v>
      </c>
      <c r="T23">
        <f>S23+'New Fcalc'!V44</f>
        <v>82.402725619272218</v>
      </c>
      <c r="U23">
        <f>T23+'New Fcalc'!W44</f>
        <v>79.97567463614736</v>
      </c>
    </row>
    <row r="24" spans="3:21" x14ac:dyDescent="0.25">
      <c r="C24">
        <v>0.32500000000000001</v>
      </c>
      <c r="D24">
        <v>54</v>
      </c>
      <c r="E24">
        <f>'New Fcalc'!F45+'New Fcalc'!G45</f>
        <v>55.815961998958187</v>
      </c>
      <c r="F24">
        <f>E24+'New Fcalc'!H45</f>
        <v>72.315880308339914</v>
      </c>
      <c r="G24">
        <f>F24+'New Fcalc'!I45</f>
        <v>62.7398865601239</v>
      </c>
      <c r="H24">
        <f>Sheet2!G24+'New Fcalc'!J45</f>
        <v>61.86585451122626</v>
      </c>
      <c r="I24">
        <f>H24+'New Fcalc'!K45</f>
        <v>45.087892775663718</v>
      </c>
      <c r="J24">
        <f>I24+'New Fcalc'!L45</f>
        <v>47.417495957135799</v>
      </c>
      <c r="K24">
        <f>J24+'New Fcalc'!M45</f>
        <v>48.545560927040455</v>
      </c>
      <c r="L24">
        <f>K24+'New Fcalc'!N45</f>
        <v>63.152743067450579</v>
      </c>
      <c r="M24">
        <f>L24+'New Fcalc'!O45</f>
        <v>61.160391910969579</v>
      </c>
      <c r="N24">
        <f>Sheet2!M24+'New Fcalc'!P45</f>
        <v>61.160391910969551</v>
      </c>
      <c r="O24">
        <f>N24+'New Fcalc'!Q45</f>
        <v>62.942404959346284</v>
      </c>
      <c r="P24">
        <f>O24+'New Fcalc'!R45</f>
        <v>52.741088816180799</v>
      </c>
      <c r="Q24">
        <f>P24+'New Fcalc'!S45</f>
        <v>52.077393589933394</v>
      </c>
      <c r="R24">
        <f>Q24+'New Fcalc'!T45</f>
        <v>51.12633707363824</v>
      </c>
      <c r="S24">
        <f>R24+'New Fcalc'!U45</f>
        <v>58.508748603754924</v>
      </c>
      <c r="T24">
        <f>S24+'New Fcalc'!V45</f>
        <v>58.817765598129874</v>
      </c>
      <c r="U24">
        <f>T24+'New Fcalc'!W45</f>
        <v>61.780830619915285</v>
      </c>
    </row>
    <row r="25" spans="3:21" x14ac:dyDescent="0.25">
      <c r="C25">
        <v>0.35</v>
      </c>
      <c r="D25">
        <v>54</v>
      </c>
      <c r="E25">
        <f>'New Fcalc'!F46+'New Fcalc'!G46</f>
        <v>56.351141009169893</v>
      </c>
      <c r="F25">
        <f>E25+'New Fcalc'!H46</f>
        <v>65.025661411836012</v>
      </c>
      <c r="G25">
        <f>F25+'New Fcalc'!I46</f>
        <v>55.804826377218888</v>
      </c>
      <c r="H25">
        <f>Sheet2!G25+'New Fcalc'!J46</f>
        <v>53.516580765948149</v>
      </c>
      <c r="I25">
        <f>H25+'New Fcalc'!K46</f>
        <v>53.516580765948099</v>
      </c>
      <c r="J25">
        <f>I25+'New Fcalc'!L46</f>
        <v>55.498259595406815</v>
      </c>
      <c r="K25">
        <f>J25+'New Fcalc'!M46</f>
        <v>62.356425666139465</v>
      </c>
      <c r="L25">
        <f>K25+'New Fcalc'!N46</f>
        <v>56.776978568363276</v>
      </c>
      <c r="M25">
        <f>L25+'New Fcalc'!O46</f>
        <v>55.462650788065439</v>
      </c>
      <c r="N25">
        <f>Sheet2!M25+'New Fcalc'!P46</f>
        <v>28.094786421257421</v>
      </c>
      <c r="O25">
        <f>N25+'New Fcalc'!Q46</f>
        <v>26.919215916672478</v>
      </c>
      <c r="P25">
        <f>O25+'New Fcalc'!R46</f>
        <v>23.022659879966206</v>
      </c>
      <c r="Q25">
        <f>P25+'New Fcalc'!S46</f>
        <v>27.057650951749952</v>
      </c>
      <c r="R25">
        <f>Q25+'New Fcalc'!T46</f>
        <v>27.866667946124895</v>
      </c>
      <c r="S25">
        <f>R25+'New Fcalc'!U46</f>
        <v>27.866667946124892</v>
      </c>
      <c r="T25">
        <f>S25+'New Fcalc'!V46</f>
        <v>27.057650951749945</v>
      </c>
      <c r="U25">
        <f>T25+'New Fcalc'!W46</f>
        <v>24.204481402864491</v>
      </c>
    </row>
    <row r="26" spans="3:21" x14ac:dyDescent="0.25">
      <c r="C26">
        <v>0.375</v>
      </c>
      <c r="D26">
        <v>54</v>
      </c>
      <c r="E26">
        <f>'New Fcalc'!F47+'New Fcalc'!G47</f>
        <v>56.828427124746192</v>
      </c>
      <c r="F26">
        <f>E26+'New Fcalc'!H47</f>
        <v>56.828427124746177</v>
      </c>
      <c r="G26">
        <f>F26+'New Fcalc'!I47</f>
        <v>49.972772524345125</v>
      </c>
      <c r="H26">
        <f>Sheet2!G26+'New Fcalc'!J47</f>
        <v>47.144345399598933</v>
      </c>
      <c r="I26">
        <f>H26+'New Fcalc'!K47</f>
        <v>63.922307135161432</v>
      </c>
      <c r="J26">
        <f>I26+'New Fcalc'!L47</f>
        <v>63.922307135161432</v>
      </c>
      <c r="K26">
        <f>J26+'New Fcalc'!M47</f>
        <v>69.021326648754211</v>
      </c>
      <c r="L26">
        <f>K26+'New Fcalc'!N47</f>
        <v>50.965856563486426</v>
      </c>
      <c r="M26">
        <f>L26+'New Fcalc'!O47</f>
        <v>52.546995393570612</v>
      </c>
      <c r="N26">
        <f>Sheet2!M26+'New Fcalc'!P47</f>
        <v>52.546995393570541</v>
      </c>
      <c r="O26">
        <f>N26+'New Fcalc'!Q47</f>
        <v>51.132781831197448</v>
      </c>
      <c r="P26">
        <f>O26+'New Fcalc'!R47</f>
        <v>63.742302044115938</v>
      </c>
      <c r="Q26">
        <f>P26+'New Fcalc'!S47</f>
        <v>60.742302044115945</v>
      </c>
      <c r="R26">
        <f>Q26+'New Fcalc'!T47</f>
        <v>60.742302044115945</v>
      </c>
      <c r="S26">
        <f>R26+'New Fcalc'!U47</f>
        <v>53.35989051399924</v>
      </c>
      <c r="T26">
        <f>S26+'New Fcalc'!V47</f>
        <v>54.35989051399924</v>
      </c>
      <c r="U26">
        <f>T26+'New Fcalc'!W47</f>
        <v>56.481210857558885</v>
      </c>
    </row>
    <row r="27" spans="3:21" x14ac:dyDescent="0.25">
      <c r="C27">
        <v>0.4</v>
      </c>
      <c r="D27">
        <v>54</v>
      </c>
      <c r="E27">
        <f>'New Fcalc'!F48+'New Fcalc'!G48</f>
        <v>57.236067977499786</v>
      </c>
      <c r="F27">
        <f>E27+'New Fcalc'!H48</f>
        <v>48.561547574833654</v>
      </c>
      <c r="G27">
        <f>F27+'New Fcalc'!I48</f>
        <v>45.565516656372118</v>
      </c>
      <c r="H27">
        <f>Sheet2!G27+'New Fcalc'!J48</f>
        <v>43.277271045101379</v>
      </c>
      <c r="I27">
        <f>H27+'New Fcalc'!K48</f>
        <v>67.004892080510729</v>
      </c>
      <c r="J27">
        <f>I27+'New Fcalc'!L48</f>
        <v>65.023213251052013</v>
      </c>
      <c r="K27">
        <f>J27+'New Fcalc'!M48</f>
        <v>62.794860014634722</v>
      </c>
      <c r="L27">
        <f>K27+'New Fcalc'!N48</f>
        <v>57.215412916858483</v>
      </c>
      <c r="M27">
        <f>L27+'New Fcalc'!O48</f>
        <v>59.024429911233433</v>
      </c>
      <c r="N27">
        <f>Sheet2!M27+'New Fcalc'!P48</f>
        <v>86.392294278041447</v>
      </c>
      <c r="O27">
        <f>N27+'New Fcalc'!Q48</f>
        <v>88.010328266791348</v>
      </c>
      <c r="P27">
        <f>O27+'New Fcalc'!R48</f>
        <v>84.113772230085104</v>
      </c>
      <c r="Q27">
        <f>P27+'New Fcalc'!S48</f>
        <v>82.802724156738634</v>
      </c>
      <c r="R27">
        <f>Q27+'New Fcalc'!T48</f>
        <v>81.993707162363691</v>
      </c>
      <c r="S27">
        <f>R27+'New Fcalc'!U48</f>
        <v>92.434013671274244</v>
      </c>
      <c r="T27">
        <f>S27+'New Fcalc'!V48</f>
        <v>91.6249966768993</v>
      </c>
      <c r="U27">
        <f>T27+'New Fcalc'!W48</f>
        <v>90.697945693774457</v>
      </c>
    </row>
    <row r="28" spans="3:21" x14ac:dyDescent="0.25">
      <c r="C28">
        <v>0.42499999999999999</v>
      </c>
      <c r="D28">
        <v>54</v>
      </c>
      <c r="E28">
        <f>'New Fcalc'!F49+'New Fcalc'!G49</f>
        <v>57.564026096753473</v>
      </c>
      <c r="F28">
        <f>E28+'New Fcalc'!H49</f>
        <v>41.064107787371739</v>
      </c>
      <c r="G28">
        <f>F28+'New Fcalc'!I49</f>
        <v>42.58079619773418</v>
      </c>
      <c r="H28">
        <f>Sheet2!G28+'New Fcalc'!J49</f>
        <v>41.706764148836534</v>
      </c>
      <c r="I28">
        <f>H28+'New Fcalc'!K49</f>
        <v>58.484725884399047</v>
      </c>
      <c r="J28">
        <f>I28+'New Fcalc'!L49</f>
        <v>56.155122702926967</v>
      </c>
      <c r="K28">
        <f>J28+'New Fcalc'!M49</f>
        <v>49.032800790539547</v>
      </c>
      <c r="L28">
        <f>K28+'New Fcalc'!N49</f>
        <v>63.639982930949664</v>
      </c>
      <c r="M28">
        <f>L28+'New Fcalc'!O49</f>
        <v>62.624829312392947</v>
      </c>
      <c r="N28">
        <f>Sheet2!M28+'New Fcalc'!P49</f>
        <v>62.624829312392926</v>
      </c>
      <c r="O28">
        <f>N28+'New Fcalc'!Q49</f>
        <v>63.532810311872019</v>
      </c>
      <c r="P28">
        <f>O28+'New Fcalc'!R49</f>
        <v>53.33149416870652</v>
      </c>
      <c r="Q28">
        <f>P28+'New Fcalc'!S49</f>
        <v>57.521900908708787</v>
      </c>
      <c r="R28">
        <f>Q28+'New Fcalc'!T49</f>
        <v>58.472957425003941</v>
      </c>
      <c r="S28">
        <f>R28+'New Fcalc'!U49</f>
        <v>51.090545894887256</v>
      </c>
      <c r="T28">
        <f>S28+'New Fcalc'!V49</f>
        <v>51.399562889262199</v>
      </c>
      <c r="U28">
        <f>T28+'New Fcalc'!W49</f>
        <v>50.930259494141495</v>
      </c>
    </row>
    <row r="29" spans="3:21" x14ac:dyDescent="0.25">
      <c r="C29">
        <v>0.45</v>
      </c>
      <c r="D29">
        <v>54</v>
      </c>
      <c r="E29">
        <f>'New Fcalc'!F50+'New Fcalc'!G50</f>
        <v>57.804226065180615</v>
      </c>
      <c r="F29">
        <f>E29+'New Fcalc'!H50</f>
        <v>35.094036814896292</v>
      </c>
      <c r="G29">
        <f>F29+'New Fcalc'!I50</f>
        <v>40.792826270945483</v>
      </c>
      <c r="H29">
        <f>Sheet2!G29+'New Fcalc'!J50</f>
        <v>41.666858319843122</v>
      </c>
      <c r="I29">
        <f>H29+'New Fcalc'!K50</f>
        <v>41.666858319843136</v>
      </c>
      <c r="J29">
        <f>I29+'New Fcalc'!L50</f>
        <v>40.909924361776014</v>
      </c>
      <c r="K29">
        <f>J29+'New Fcalc'!M50</f>
        <v>36.671344629571898</v>
      </c>
      <c r="L29">
        <f>K29+'New Fcalc'!N50</f>
        <v>51.27852676998203</v>
      </c>
      <c r="M29">
        <f>L29+'New Fcalc'!O50</f>
        <v>49.151899749101929</v>
      </c>
      <c r="N29">
        <f>Sheet2!M29+'New Fcalc'!P50</f>
        <v>21.784035382293911</v>
      </c>
      <c r="O29">
        <f>N29+'New Fcalc'!Q50</f>
        <v>19.881922349703604</v>
      </c>
      <c r="P29">
        <f>O29+'New Fcalc'!R50</f>
        <v>30.083238492869086</v>
      </c>
      <c r="Q29">
        <f>P29+'New Fcalc'!S50</f>
        <v>27.58947686620435</v>
      </c>
      <c r="R29">
        <f>Q29+'New Fcalc'!T50</f>
        <v>27.280459871829407</v>
      </c>
      <c r="S29">
        <f>R29+'New Fcalc'!U50</f>
        <v>27.280459871829372</v>
      </c>
      <c r="T29">
        <f>S29+'New Fcalc'!V50</f>
        <v>27.589476866204322</v>
      </c>
      <c r="U29">
        <f>T29+'New Fcalc'!W50</f>
        <v>29.352832623081731</v>
      </c>
    </row>
    <row r="30" spans="3:21" x14ac:dyDescent="0.25">
      <c r="C30">
        <v>0.47499999999999998</v>
      </c>
      <c r="D30">
        <v>54</v>
      </c>
      <c r="E30">
        <f>'New Fcalc'!F51+'New Fcalc'!G51</f>
        <v>57.950753362380553</v>
      </c>
      <c r="F30">
        <f>E30+'New Fcalc'!H51</f>
        <v>31.253324726204198</v>
      </c>
      <c r="G30">
        <f>F30+'New Fcalc'!I51</f>
        <v>39.891953486473163</v>
      </c>
      <c r="H30">
        <f>Sheet2!G30+'New Fcalc'!J51</f>
        <v>42.180199097743902</v>
      </c>
      <c r="I30">
        <f>H30+'New Fcalc'!K51</f>
        <v>25.40223736218141</v>
      </c>
      <c r="J30">
        <f>I30+'New Fcalc'!L51</f>
        <v>26.84201130863104</v>
      </c>
      <c r="K30">
        <f>J30+'New Fcalc'!M51</f>
        <v>30.115783359399931</v>
      </c>
      <c r="L30">
        <f>K30+'New Fcalc'!N51</f>
        <v>24.536336261623717</v>
      </c>
      <c r="M30">
        <f>L30+'New Fcalc'!O51</f>
        <v>24.886134359477477</v>
      </c>
      <c r="N30">
        <f>Sheet2!M30+'New Fcalc'!P51</f>
        <v>24.886134359477396</v>
      </c>
      <c r="O30">
        <f>N30+'New Fcalc'!Q51</f>
        <v>24.573265429396926</v>
      </c>
      <c r="P30">
        <f>O30+'New Fcalc'!R51</f>
        <v>28.469821466103244</v>
      </c>
      <c r="Q30">
        <f>P30+'New Fcalc'!S51</f>
        <v>26.543702900342605</v>
      </c>
      <c r="R30">
        <f>Q30+'New Fcalc'!T51</f>
        <v>25.955917648050125</v>
      </c>
      <c r="S30">
        <f>R30+'New Fcalc'!U51</f>
        <v>33.338329178166859</v>
      </c>
      <c r="T30">
        <f>S30+'New Fcalc'!V51</f>
        <v>32.529312183791909</v>
      </c>
      <c r="U30">
        <f>T30+'New Fcalc'!W51</f>
        <v>29.856292611226792</v>
      </c>
    </row>
    <row r="31" spans="3:21" x14ac:dyDescent="0.25">
      <c r="C31">
        <v>0.5</v>
      </c>
      <c r="D31">
        <v>54</v>
      </c>
      <c r="E31">
        <f>'New Fcalc'!F52+'New Fcalc'!G52</f>
        <v>58</v>
      </c>
      <c r="F31">
        <f>E31+'New Fcalc'!H52</f>
        <v>29.928662304763602</v>
      </c>
      <c r="G31">
        <f>F31+'New Fcalc'!I52</f>
        <v>39.624022019596261</v>
      </c>
      <c r="H31">
        <f>Sheet2!G31+'New Fcalc'!J52</f>
        <v>42.452449144342452</v>
      </c>
      <c r="I31">
        <f>H31+'New Fcalc'!K52</f>
        <v>18.724828108933107</v>
      </c>
      <c r="J31">
        <f>I31+'New Fcalc'!L52</f>
        <v>21.174317851716285</v>
      </c>
      <c r="K31">
        <f>J31+'New Fcalc'!M52</f>
        <v>28.385420402644264</v>
      </c>
      <c r="L31">
        <f>K31+'New Fcalc'!N52</f>
        <v>10.329950317376476</v>
      </c>
      <c r="M31">
        <f>L31+'New Fcalc'!O52</f>
        <v>12.566018294876265</v>
      </c>
      <c r="N31">
        <f>Sheet2!M31+'New Fcalc'!P52</f>
        <v>39.933882661684279</v>
      </c>
      <c r="O31">
        <f>N31+'New Fcalc'!Q52</f>
        <v>41.933882661684279</v>
      </c>
      <c r="P31">
        <f>O31+'New Fcalc'!R52</f>
        <v>29.32436244876579</v>
      </c>
      <c r="Q31">
        <f>P31+'New Fcalc'!S52</f>
        <v>33.567003135885074</v>
      </c>
      <c r="R31">
        <f>Q31+'New Fcalc'!T52</f>
        <v>34.567003135885074</v>
      </c>
      <c r="S31">
        <f>R31+'New Fcalc'!U52</f>
        <v>24.126696626974521</v>
      </c>
      <c r="T31">
        <f>S31+'New Fcalc'!V52</f>
        <v>25.126696626974521</v>
      </c>
      <c r="U31">
        <f>T31+'New Fcalc'!W52</f>
        <v>28.126696626974521</v>
      </c>
    </row>
    <row r="32" spans="3:21" x14ac:dyDescent="0.25">
      <c r="C32">
        <v>0.52500000000000002</v>
      </c>
      <c r="D32">
        <v>54</v>
      </c>
      <c r="E32">
        <f>'New Fcalc'!F53+'New Fcalc'!G53</f>
        <v>57.950753362380553</v>
      </c>
      <c r="F32">
        <f>E32+'New Fcalc'!H53</f>
        <v>31.253324726204198</v>
      </c>
      <c r="G32">
        <f>F32+'New Fcalc'!I53</f>
        <v>39.89195348647317</v>
      </c>
      <c r="H32">
        <f>Sheet2!G32+'New Fcalc'!J53</f>
        <v>42.180199097743909</v>
      </c>
      <c r="I32">
        <f>H32+'New Fcalc'!K53</f>
        <v>25.402237362181395</v>
      </c>
      <c r="J32">
        <f>I32+'New Fcalc'!L53</f>
        <v>26.842011308631029</v>
      </c>
      <c r="K32">
        <f>J32+'New Fcalc'!M53</f>
        <v>30.115783359399931</v>
      </c>
      <c r="L32">
        <f>K32+'New Fcalc'!N53</f>
        <v>24.536336261623688</v>
      </c>
      <c r="M32">
        <f>L32+'New Fcalc'!O53</f>
        <v>24.886134359477452</v>
      </c>
      <c r="N32">
        <f>Sheet2!M32+'New Fcalc'!P53</f>
        <v>24.886134359477438</v>
      </c>
      <c r="O32">
        <f>N32+'New Fcalc'!Q53</f>
        <v>24.573265429396972</v>
      </c>
      <c r="P32">
        <f>O32+'New Fcalc'!R53</f>
        <v>28.469821466103259</v>
      </c>
      <c r="Q32">
        <f>P32+'New Fcalc'!S53</f>
        <v>26.54370290034263</v>
      </c>
      <c r="R32">
        <f>Q32+'New Fcalc'!T53</f>
        <v>25.955917648050153</v>
      </c>
      <c r="S32">
        <f>R32+'New Fcalc'!U53</f>
        <v>33.338329178166859</v>
      </c>
      <c r="T32">
        <f>S32+'New Fcalc'!V53</f>
        <v>32.529312183791916</v>
      </c>
      <c r="U32">
        <f>T32+'New Fcalc'!W53</f>
        <v>29.856292611226806</v>
      </c>
    </row>
    <row r="33" spans="3:21" x14ac:dyDescent="0.25">
      <c r="C33">
        <v>0.55000000000000004</v>
      </c>
      <c r="D33">
        <v>54</v>
      </c>
      <c r="E33">
        <f>'New Fcalc'!F54+'New Fcalc'!G54</f>
        <v>57.804226065180615</v>
      </c>
      <c r="F33">
        <f>E33+'New Fcalc'!H54</f>
        <v>35.094036814896306</v>
      </c>
      <c r="G33">
        <f>F33+'New Fcalc'!I54</f>
        <v>40.792826270945511</v>
      </c>
      <c r="H33">
        <f>Sheet2!G33+'New Fcalc'!J54</f>
        <v>41.666858319843151</v>
      </c>
      <c r="I33">
        <f>H33+'New Fcalc'!K54</f>
        <v>41.666858319843094</v>
      </c>
      <c r="J33">
        <f>I33+'New Fcalc'!L54</f>
        <v>40.909924361775978</v>
      </c>
      <c r="K33">
        <f>J33+'New Fcalc'!M54</f>
        <v>36.671344629571877</v>
      </c>
      <c r="L33">
        <f>K33+'New Fcalc'!N54</f>
        <v>51.27852676998203</v>
      </c>
      <c r="M33">
        <f>L33+'New Fcalc'!O54</f>
        <v>49.151899749101929</v>
      </c>
      <c r="N33">
        <f>Sheet2!M33+'New Fcalc'!P54</f>
        <v>21.784035382293911</v>
      </c>
      <c r="O33">
        <f>N33+'New Fcalc'!Q54</f>
        <v>19.881922349703608</v>
      </c>
      <c r="P33">
        <f>O33+'New Fcalc'!R54</f>
        <v>30.083238492869057</v>
      </c>
      <c r="Q33">
        <f>P33+'New Fcalc'!S54</f>
        <v>27.589476866204336</v>
      </c>
      <c r="R33">
        <f>Q33+'New Fcalc'!T54</f>
        <v>27.28045987182939</v>
      </c>
      <c r="S33">
        <f>R33+'New Fcalc'!U54</f>
        <v>27.280459871829393</v>
      </c>
      <c r="T33">
        <f>S33+'New Fcalc'!V54</f>
        <v>27.589476866204347</v>
      </c>
      <c r="U33">
        <f>T33+'New Fcalc'!W54</f>
        <v>29.352832623081781</v>
      </c>
    </row>
    <row r="34" spans="3:21" x14ac:dyDescent="0.25">
      <c r="C34">
        <v>0.57499999999999996</v>
      </c>
      <c r="D34">
        <v>54</v>
      </c>
      <c r="E34">
        <f>'New Fcalc'!F55+'New Fcalc'!G55</f>
        <v>57.564026096753473</v>
      </c>
      <c r="F34">
        <f>E34+'New Fcalc'!H55</f>
        <v>41.064107787371711</v>
      </c>
      <c r="G34">
        <f>F34+'New Fcalc'!I55</f>
        <v>42.580796197734195</v>
      </c>
      <c r="H34">
        <f>Sheet2!G34+'New Fcalc'!J55</f>
        <v>41.706764148836555</v>
      </c>
      <c r="I34">
        <f>H34+'New Fcalc'!K55</f>
        <v>58.484725884399047</v>
      </c>
      <c r="J34">
        <f>I34+'New Fcalc'!L55</f>
        <v>56.155122702926967</v>
      </c>
      <c r="K34">
        <f>J34+'New Fcalc'!M55</f>
        <v>49.03280079053954</v>
      </c>
      <c r="L34">
        <f>K34+'New Fcalc'!N55</f>
        <v>63.639982930949714</v>
      </c>
      <c r="M34">
        <f>L34+'New Fcalc'!O55</f>
        <v>62.624829312392983</v>
      </c>
      <c r="N34">
        <f>Sheet2!M34+'New Fcalc'!P55</f>
        <v>62.624829312392897</v>
      </c>
      <c r="O34">
        <f>N34+'New Fcalc'!Q55</f>
        <v>63.532810311871977</v>
      </c>
      <c r="P34">
        <f>O34+'New Fcalc'!R55</f>
        <v>53.331494168706527</v>
      </c>
      <c r="Q34">
        <f>P34+'New Fcalc'!S55</f>
        <v>57.521900908708787</v>
      </c>
      <c r="R34">
        <f>Q34+'New Fcalc'!T55</f>
        <v>58.472957425003941</v>
      </c>
      <c r="S34">
        <f>R34+'New Fcalc'!U55</f>
        <v>51.090545894887228</v>
      </c>
      <c r="T34">
        <f>S34+'New Fcalc'!V55</f>
        <v>51.399562889262185</v>
      </c>
      <c r="U34">
        <f>T34+'New Fcalc'!W55</f>
        <v>50.930259494141531</v>
      </c>
    </row>
    <row r="35" spans="3:21" x14ac:dyDescent="0.25">
      <c r="C35">
        <v>0.6</v>
      </c>
      <c r="D35">
        <v>54</v>
      </c>
      <c r="E35">
        <f>'New Fcalc'!F56+'New Fcalc'!G56</f>
        <v>57.236067977499786</v>
      </c>
      <c r="F35">
        <f>E35+'New Fcalc'!H56</f>
        <v>48.561547574833668</v>
      </c>
      <c r="G35">
        <f>F35+'New Fcalc'!I56</f>
        <v>45.565516656372154</v>
      </c>
      <c r="H35">
        <f>Sheet2!G35+'New Fcalc'!J56</f>
        <v>43.277271045101415</v>
      </c>
      <c r="I35">
        <f>H35+'New Fcalc'!K56</f>
        <v>67.004892080510757</v>
      </c>
      <c r="J35">
        <f>I35+'New Fcalc'!L56</f>
        <v>65.023213251052042</v>
      </c>
      <c r="K35">
        <f>J35+'New Fcalc'!M56</f>
        <v>62.794860014634757</v>
      </c>
      <c r="L35">
        <f>K35+'New Fcalc'!N56</f>
        <v>57.215412916858547</v>
      </c>
      <c r="M35">
        <f>L35+'New Fcalc'!O56</f>
        <v>59.02442991123349</v>
      </c>
      <c r="N35">
        <f>Sheet2!M35+'New Fcalc'!P56</f>
        <v>86.392294278041504</v>
      </c>
      <c r="O35">
        <f>N35+'New Fcalc'!Q56</f>
        <v>88.010328266791404</v>
      </c>
      <c r="P35">
        <f>O35+'New Fcalc'!R56</f>
        <v>84.113772230085118</v>
      </c>
      <c r="Q35">
        <f>P35+'New Fcalc'!S56</f>
        <v>82.802724156738677</v>
      </c>
      <c r="R35">
        <f>Q35+'New Fcalc'!T56</f>
        <v>81.993707162363734</v>
      </c>
      <c r="S35">
        <f>R35+'New Fcalc'!U56</f>
        <v>92.434013671274286</v>
      </c>
      <c r="T35">
        <f>S35+'New Fcalc'!V56</f>
        <v>91.624996676899343</v>
      </c>
      <c r="U35">
        <f>T35+'New Fcalc'!W56</f>
        <v>90.697945693774486</v>
      </c>
    </row>
    <row r="36" spans="3:21" x14ac:dyDescent="0.25">
      <c r="C36">
        <v>0.625</v>
      </c>
      <c r="D36">
        <v>54</v>
      </c>
      <c r="E36">
        <f>'New Fcalc'!F57+'New Fcalc'!G57</f>
        <v>56.828427124746192</v>
      </c>
      <c r="F36">
        <f>E36+'New Fcalc'!H57</f>
        <v>56.828427124746185</v>
      </c>
      <c r="G36">
        <f>F36+'New Fcalc'!I57</f>
        <v>49.972772524345146</v>
      </c>
      <c r="H36">
        <f>Sheet2!G36+'New Fcalc'!J57</f>
        <v>47.144345399598954</v>
      </c>
      <c r="I36">
        <f>H36+'New Fcalc'!K57</f>
        <v>63.922307135161475</v>
      </c>
      <c r="J36">
        <f>I36+'New Fcalc'!L57</f>
        <v>63.922307135161468</v>
      </c>
      <c r="K36">
        <f>J36+'New Fcalc'!M57</f>
        <v>69.02132664875424</v>
      </c>
      <c r="L36">
        <f>K36+'New Fcalc'!N57</f>
        <v>50.965856563486454</v>
      </c>
      <c r="M36">
        <f>L36+'New Fcalc'!O57</f>
        <v>52.546995393570647</v>
      </c>
      <c r="N36">
        <f>Sheet2!M36+'New Fcalc'!P57</f>
        <v>52.54699539357064</v>
      </c>
      <c r="O36">
        <f>N36+'New Fcalc'!Q57</f>
        <v>51.132781831197548</v>
      </c>
      <c r="P36">
        <f>O36+'New Fcalc'!R57</f>
        <v>63.742302044116038</v>
      </c>
      <c r="Q36">
        <f>P36+'New Fcalc'!S57</f>
        <v>60.742302044116038</v>
      </c>
      <c r="R36">
        <f>Q36+'New Fcalc'!T57</f>
        <v>60.74230204411603</v>
      </c>
      <c r="S36">
        <f>R36+'New Fcalc'!U57</f>
        <v>53.359890513999353</v>
      </c>
      <c r="T36">
        <f>S36+'New Fcalc'!V57</f>
        <v>54.359890513999353</v>
      </c>
      <c r="U36">
        <f>T36+'New Fcalc'!W57</f>
        <v>56.481210857559006</v>
      </c>
    </row>
    <row r="37" spans="3:21" x14ac:dyDescent="0.25">
      <c r="C37">
        <v>0.65</v>
      </c>
      <c r="D37">
        <v>54</v>
      </c>
      <c r="E37">
        <f>'New Fcalc'!F58+'New Fcalc'!G58</f>
        <v>56.351141009169893</v>
      </c>
      <c r="F37">
        <f>E37+'New Fcalc'!H58</f>
        <v>65.025661411835998</v>
      </c>
      <c r="G37">
        <f>F37+'New Fcalc'!I58</f>
        <v>55.804826377218873</v>
      </c>
      <c r="H37">
        <f>Sheet2!G37+'New Fcalc'!J58</f>
        <v>53.516580765948135</v>
      </c>
      <c r="I37">
        <f>H37+'New Fcalc'!K58</f>
        <v>53.516580765948113</v>
      </c>
      <c r="J37">
        <f>I37+'New Fcalc'!L58</f>
        <v>55.498259595406829</v>
      </c>
      <c r="K37">
        <f>J37+'New Fcalc'!M58</f>
        <v>62.356425666139494</v>
      </c>
      <c r="L37">
        <f>K37+'New Fcalc'!N58</f>
        <v>56.776978568363248</v>
      </c>
      <c r="M37">
        <f>L37+'New Fcalc'!O58</f>
        <v>55.462650788065403</v>
      </c>
      <c r="N37">
        <f>Sheet2!M37+'New Fcalc'!P58</f>
        <v>28.094786421257385</v>
      </c>
      <c r="O37">
        <f>N37+'New Fcalc'!Q58</f>
        <v>26.919215916672439</v>
      </c>
      <c r="P37">
        <f>O37+'New Fcalc'!R58</f>
        <v>23.022659879966199</v>
      </c>
      <c r="Q37">
        <f>P37+'New Fcalc'!S58</f>
        <v>27.057650951749949</v>
      </c>
      <c r="R37">
        <f>Q37+'New Fcalc'!T58</f>
        <v>27.866667946124899</v>
      </c>
      <c r="S37">
        <f>R37+'New Fcalc'!U58</f>
        <v>27.866667946124856</v>
      </c>
      <c r="T37">
        <f>S37+'New Fcalc'!V58</f>
        <v>27.05765095174991</v>
      </c>
      <c r="U37">
        <f>T37+'New Fcalc'!W58</f>
        <v>24.204481402864452</v>
      </c>
    </row>
    <row r="38" spans="3:21" x14ac:dyDescent="0.25">
      <c r="C38">
        <v>0.67500000000000004</v>
      </c>
      <c r="D38">
        <v>54</v>
      </c>
      <c r="E38">
        <f>'New Fcalc'!F59+'New Fcalc'!G59</f>
        <v>55.815961998958187</v>
      </c>
      <c r="F38">
        <f>E38+'New Fcalc'!H59</f>
        <v>72.315880308339942</v>
      </c>
      <c r="G38">
        <f>F38+'New Fcalc'!I59</f>
        <v>62.739886560123928</v>
      </c>
      <c r="H38">
        <f>Sheet2!G38+'New Fcalc'!J59</f>
        <v>61.865854511226281</v>
      </c>
      <c r="I38">
        <f>H38+'New Fcalc'!K59</f>
        <v>45.087892775663789</v>
      </c>
      <c r="J38">
        <f>I38+'New Fcalc'!L59</f>
        <v>47.41749595713587</v>
      </c>
      <c r="K38">
        <f>J38+'New Fcalc'!M59</f>
        <v>48.545560927040505</v>
      </c>
      <c r="L38">
        <f>K38+'New Fcalc'!N59</f>
        <v>63.15274306745065</v>
      </c>
      <c r="M38">
        <f>L38+'New Fcalc'!O59</f>
        <v>61.160391910969643</v>
      </c>
      <c r="N38">
        <f>Sheet2!M38+'New Fcalc'!P59</f>
        <v>61.160391910969551</v>
      </c>
      <c r="O38">
        <f>N38+'New Fcalc'!Q59</f>
        <v>62.942404959346291</v>
      </c>
      <c r="P38">
        <f>O38+'New Fcalc'!R59</f>
        <v>52.741088816180863</v>
      </c>
      <c r="Q38">
        <f>P38+'New Fcalc'!S59</f>
        <v>52.077393589933436</v>
      </c>
      <c r="R38">
        <f>Q38+'New Fcalc'!T59</f>
        <v>51.126337073638283</v>
      </c>
      <c r="S38">
        <f>R38+'New Fcalc'!U59</f>
        <v>58.508748603755024</v>
      </c>
      <c r="T38">
        <f>S38+'New Fcalc'!V59</f>
        <v>58.817765598129967</v>
      </c>
      <c r="U38">
        <f>T38+'New Fcalc'!W59</f>
        <v>61.780830619915385</v>
      </c>
    </row>
    <row r="39" spans="3:21" x14ac:dyDescent="0.25">
      <c r="C39">
        <v>0.7</v>
      </c>
      <c r="D39">
        <v>54</v>
      </c>
      <c r="E39">
        <f>'New Fcalc'!F60+'New Fcalc'!G60</f>
        <v>55.236067977499793</v>
      </c>
      <c r="F39">
        <f>E39+'New Fcalc'!H60</f>
        <v>77.946257227784088</v>
      </c>
      <c r="G39">
        <f>F39+'New Fcalc'!I60</f>
        <v>70.102546451906207</v>
      </c>
      <c r="H39">
        <f>Sheet2!G39+'New Fcalc'!J60</f>
        <v>70.976578500803853</v>
      </c>
      <c r="I39">
        <f>H39+'New Fcalc'!K60</f>
        <v>47.248957465394511</v>
      </c>
      <c r="J39">
        <f>I39+'New Fcalc'!L60</f>
        <v>48.005891423461641</v>
      </c>
      <c r="K39">
        <f>J39+'New Fcalc'!M60</f>
        <v>42.17198691158039</v>
      </c>
      <c r="L39">
        <f>K39+'New Fcalc'!N60</f>
        <v>56.779169051990564</v>
      </c>
      <c r="M39">
        <f>L39+'New Fcalc'!O60</f>
        <v>57.470152057615614</v>
      </c>
      <c r="N39">
        <f>Sheet2!M39+'New Fcalc'!P60</f>
        <v>84.838016424423628</v>
      </c>
      <c r="O39">
        <f>N39+'New Fcalc'!Q60</f>
        <v>85.456050413173543</v>
      </c>
      <c r="P39">
        <f>O39+'New Fcalc'!R60</f>
        <v>95.657366556338914</v>
      </c>
      <c r="Q39">
        <f>P39+'New Fcalc'!S60</f>
        <v>92.224998139432799</v>
      </c>
      <c r="R39">
        <f>Q39+'New Fcalc'!T60</f>
        <v>92.534015133807742</v>
      </c>
      <c r="S39">
        <f>R39+'New Fcalc'!U60</f>
        <v>82.093708624897189</v>
      </c>
      <c r="T39">
        <f>S39+'New Fcalc'!V60</f>
        <v>82.402725619272132</v>
      </c>
      <c r="U39">
        <f>T39+'New Fcalc'!W60</f>
        <v>79.975674636147303</v>
      </c>
    </row>
    <row r="40" spans="3:21" x14ac:dyDescent="0.25">
      <c r="C40">
        <v>0.72499999999999998</v>
      </c>
      <c r="D40">
        <v>54</v>
      </c>
      <c r="E40">
        <f>'New Fcalc'!F61+'New Fcalc'!G61</f>
        <v>54.625737860160925</v>
      </c>
      <c r="F40">
        <f>E40+'New Fcalc'!H61</f>
        <v>81.323166496337279</v>
      </c>
      <c r="G40">
        <f>F40+'New Fcalc'!I61</f>
        <v>76.921565294245724</v>
      </c>
      <c r="H40">
        <f>Sheet2!G40+'New Fcalc'!J61</f>
        <v>79.209810905516463</v>
      </c>
      <c r="I40">
        <f>H40+'New Fcalc'!K61</f>
        <v>62.431849169953942</v>
      </c>
      <c r="J40">
        <f>I40+'New Fcalc'!L61</f>
        <v>60.992075223504315</v>
      </c>
      <c r="K40">
        <f>J40+'New Fcalc'!M61</f>
        <v>54.566935804036106</v>
      </c>
      <c r="L40">
        <f>K40+'New Fcalc'!N61</f>
        <v>48.98748870625996</v>
      </c>
      <c r="M40">
        <f>L40+'New Fcalc'!O61</f>
        <v>51.196026976414657</v>
      </c>
      <c r="N40">
        <f>Sheet2!M40+'New Fcalc'!P61</f>
        <v>51.196026976414657</v>
      </c>
      <c r="O40">
        <f>N40+'New Fcalc'!Q61</f>
        <v>49.220650295224381</v>
      </c>
      <c r="P40">
        <f>O40+'New Fcalc'!R61</f>
        <v>53.11720633193071</v>
      </c>
      <c r="Q40">
        <f>P40+'New Fcalc'!S61</f>
        <v>56.897426863940993</v>
      </c>
      <c r="R40">
        <f>Q40+'New Fcalc'!T61</f>
        <v>57.485212116233463</v>
      </c>
      <c r="S40">
        <f>R40+'New Fcalc'!U61</f>
        <v>64.867623646350111</v>
      </c>
      <c r="T40">
        <f>S40+'New Fcalc'!V61</f>
        <v>64.058606651975168</v>
      </c>
      <c r="U40">
        <f>T40+'New Fcalc'!W61</f>
        <v>65.420578151193808</v>
      </c>
    </row>
    <row r="41" spans="3:21" x14ac:dyDescent="0.25">
      <c r="C41">
        <v>0.75</v>
      </c>
      <c r="D41">
        <v>54</v>
      </c>
      <c r="E41">
        <f>'New Fcalc'!F62+'New Fcalc'!G62</f>
        <v>54</v>
      </c>
      <c r="F41">
        <f>E41+'New Fcalc'!H62</f>
        <v>82.071337695236394</v>
      </c>
      <c r="G41">
        <f>F41+'New Fcalc'!I62</f>
        <v>82.071337695236394</v>
      </c>
      <c r="H41">
        <f>Sheet2!G41+'New Fcalc'!J62</f>
        <v>84.899764819982579</v>
      </c>
      <c r="I41">
        <f>H41+'New Fcalc'!K62</f>
        <v>84.899764819982522</v>
      </c>
      <c r="J41">
        <f>I41+'New Fcalc'!L62</f>
        <v>82.45027507719935</v>
      </c>
      <c r="K41">
        <f>J41+'New Fcalc'!M62</f>
        <v>82.450275077199336</v>
      </c>
      <c r="L41">
        <f>K41+'New Fcalc'!N62</f>
        <v>64.394804991931551</v>
      </c>
      <c r="M41">
        <f>L41+'New Fcalc'!O62</f>
        <v>64.394804991931551</v>
      </c>
      <c r="N41">
        <f>Sheet2!M41+'New Fcalc'!P62</f>
        <v>37.02694062512353</v>
      </c>
      <c r="O41">
        <f>N41+'New Fcalc'!Q62</f>
        <v>37.026940625123522</v>
      </c>
      <c r="P41">
        <f>O41+'New Fcalc'!R62</f>
        <v>24.417420412205033</v>
      </c>
      <c r="Q41">
        <f>P41+'New Fcalc'!S62</f>
        <v>24.417420412205036</v>
      </c>
      <c r="R41">
        <f>Q41+'New Fcalc'!T62</f>
        <v>23.417420412205036</v>
      </c>
      <c r="S41">
        <f>R41+'New Fcalc'!U62</f>
        <v>23.417420412205047</v>
      </c>
      <c r="T41">
        <f>S41+'New Fcalc'!V62</f>
        <v>24.417420412205047</v>
      </c>
      <c r="U41">
        <f>T41+'New Fcalc'!W62</f>
        <v>24.417420412205072</v>
      </c>
    </row>
    <row r="42" spans="3:21" x14ac:dyDescent="0.25">
      <c r="C42">
        <v>0.77500000000000002</v>
      </c>
      <c r="D42">
        <v>54</v>
      </c>
      <c r="E42">
        <f>'New Fcalc'!F63+'New Fcalc'!G63</f>
        <v>53.374262139839075</v>
      </c>
      <c r="F42">
        <f>E42+'New Fcalc'!H63</f>
        <v>80.07169077601543</v>
      </c>
      <c r="G42">
        <f>F42+'New Fcalc'!I63</f>
        <v>84.473291978106985</v>
      </c>
      <c r="H42">
        <f>Sheet2!G42+'New Fcalc'!J63</f>
        <v>86.761537589377724</v>
      </c>
      <c r="I42">
        <f>H42+'New Fcalc'!K63</f>
        <v>103.53949932494021</v>
      </c>
      <c r="J42">
        <f>I42+'New Fcalc'!L63</f>
        <v>102.09972537849058</v>
      </c>
      <c r="K42">
        <f>J42+'New Fcalc'!M63</f>
        <v>108.52486479795877</v>
      </c>
      <c r="L42">
        <f>K42+'New Fcalc'!N63</f>
        <v>102.94541770018257</v>
      </c>
      <c r="M42">
        <f>L42+'New Fcalc'!O63</f>
        <v>100.73687943002788</v>
      </c>
      <c r="N42">
        <f>Sheet2!M42+'New Fcalc'!P63</f>
        <v>100.73687943002778</v>
      </c>
      <c r="O42">
        <f>N42+'New Fcalc'!Q63</f>
        <v>102.71225611121805</v>
      </c>
      <c r="P42">
        <f>O42+'New Fcalc'!R63</f>
        <v>106.60881214792433</v>
      </c>
      <c r="Q42">
        <f>P42+'New Fcalc'!S63</f>
        <v>102.82859161591404</v>
      </c>
      <c r="R42">
        <f>Q42+'New Fcalc'!T63</f>
        <v>103.41637686820651</v>
      </c>
      <c r="S42">
        <f>R42+'New Fcalc'!U63</f>
        <v>96.033965338089743</v>
      </c>
      <c r="T42">
        <f>S42+'New Fcalc'!V63</f>
        <v>95.2249483437148</v>
      </c>
      <c r="U42">
        <f>T42+'New Fcalc'!W63</f>
        <v>93.86297684449616</v>
      </c>
    </row>
    <row r="43" spans="3:21" x14ac:dyDescent="0.25">
      <c r="C43">
        <v>0.8</v>
      </c>
      <c r="D43">
        <v>54</v>
      </c>
      <c r="E43">
        <f>'New Fcalc'!F64+'New Fcalc'!G64</f>
        <v>52.763932022500207</v>
      </c>
      <c r="F43">
        <f>E43+'New Fcalc'!H64</f>
        <v>75.474121272784515</v>
      </c>
      <c r="G43">
        <f>F43+'New Fcalc'!I64</f>
        <v>83.317832048662382</v>
      </c>
      <c r="H43">
        <f>Sheet2!G43+'New Fcalc'!J64</f>
        <v>84.191864097560028</v>
      </c>
      <c r="I43">
        <f>H43+'New Fcalc'!K64</f>
        <v>107.91948513296937</v>
      </c>
      <c r="J43">
        <f>I43+'New Fcalc'!L64</f>
        <v>108.67641909103649</v>
      </c>
      <c r="K43">
        <f>J43+'New Fcalc'!M64</f>
        <v>114.51032360291775</v>
      </c>
      <c r="L43">
        <f>K43+'New Fcalc'!N64</f>
        <v>129.11750574332791</v>
      </c>
      <c r="M43">
        <f>L43+'New Fcalc'!O64</f>
        <v>128.42652273770287</v>
      </c>
      <c r="N43">
        <f>Sheet2!M43+'New Fcalc'!P64</f>
        <v>155.79438710451089</v>
      </c>
      <c r="O43">
        <f>N43+'New Fcalc'!Q64</f>
        <v>155.176353115761</v>
      </c>
      <c r="P43">
        <f>O43+'New Fcalc'!R64</f>
        <v>165.3776692589264</v>
      </c>
      <c r="Q43">
        <f>P43+'New Fcalc'!S64</f>
        <v>168.81003767583252</v>
      </c>
      <c r="R43">
        <f>Q43+'New Fcalc'!T64</f>
        <v>169.11905467020748</v>
      </c>
      <c r="S43">
        <f>R43+'New Fcalc'!U64</f>
        <v>179.55936117911801</v>
      </c>
      <c r="T43">
        <f>S43+'New Fcalc'!V64</f>
        <v>179.86837817349297</v>
      </c>
      <c r="U43">
        <f>T43+'New Fcalc'!W64</f>
        <v>182.29542915661779</v>
      </c>
    </row>
    <row r="44" spans="3:21" x14ac:dyDescent="0.25">
      <c r="C44">
        <v>0.82499999999999996</v>
      </c>
      <c r="D44">
        <v>54</v>
      </c>
      <c r="E44">
        <f>'New Fcalc'!F65+'New Fcalc'!G65</f>
        <v>52.184038001041813</v>
      </c>
      <c r="F44">
        <f>E44+'New Fcalc'!H65</f>
        <v>68.683956310423582</v>
      </c>
      <c r="G44">
        <f>F44+'New Fcalc'!I65</f>
        <v>78.259950058639589</v>
      </c>
      <c r="H44">
        <f>Sheet2!G44+'New Fcalc'!J65</f>
        <v>77.385918009741943</v>
      </c>
      <c r="I44">
        <f>H44+'New Fcalc'!K65</f>
        <v>94.163879745304456</v>
      </c>
      <c r="J44">
        <f>I44+'New Fcalc'!L65</f>
        <v>96.493482926776537</v>
      </c>
      <c r="K44">
        <f>J44+'New Fcalc'!M65</f>
        <v>95.365417956871909</v>
      </c>
      <c r="L44">
        <f>K44+'New Fcalc'!N65</f>
        <v>109.97260009728208</v>
      </c>
      <c r="M44">
        <f>L44+'New Fcalc'!O65</f>
        <v>111.96495125376308</v>
      </c>
      <c r="N44">
        <f>Sheet2!M44+'New Fcalc'!P65</f>
        <v>111.96495125376308</v>
      </c>
      <c r="O44">
        <f>N44+'New Fcalc'!Q65</f>
        <v>110.18293820538634</v>
      </c>
      <c r="P44">
        <f>O44+'New Fcalc'!R65</f>
        <v>99.981622062220936</v>
      </c>
      <c r="Q44">
        <f>P44+'New Fcalc'!S65</f>
        <v>100.64531728846836</v>
      </c>
      <c r="R44">
        <f>Q44+'New Fcalc'!T65</f>
        <v>99.694260772173209</v>
      </c>
      <c r="S44">
        <f>R44+'New Fcalc'!U65</f>
        <v>92.311849242056482</v>
      </c>
      <c r="T44">
        <f>S44+'New Fcalc'!V65</f>
        <v>92.620866236431439</v>
      </c>
      <c r="U44">
        <f>T44+'New Fcalc'!W65</f>
        <v>89.657801214646014</v>
      </c>
    </row>
    <row r="45" spans="3:21" x14ac:dyDescent="0.25">
      <c r="C45">
        <v>0.85</v>
      </c>
      <c r="D45">
        <v>54</v>
      </c>
      <c r="E45">
        <f>'New Fcalc'!F66+'New Fcalc'!G66</f>
        <v>51.648858990830107</v>
      </c>
      <c r="F45">
        <f>E45+'New Fcalc'!H66</f>
        <v>60.323379393496232</v>
      </c>
      <c r="G45">
        <f>F45+'New Fcalc'!I66</f>
        <v>69.544214428113364</v>
      </c>
      <c r="H45">
        <f>Sheet2!G45+'New Fcalc'!J66</f>
        <v>67.255968816842625</v>
      </c>
      <c r="I45">
        <f>H45+'New Fcalc'!K66</f>
        <v>67.255968816842611</v>
      </c>
      <c r="J45">
        <f>I45+'New Fcalc'!L66</f>
        <v>69.237647646301326</v>
      </c>
      <c r="K45">
        <f>J45+'New Fcalc'!M66</f>
        <v>62.379481575568668</v>
      </c>
      <c r="L45">
        <f>K45+'New Fcalc'!N66</f>
        <v>56.800034477792529</v>
      </c>
      <c r="M45">
        <f>L45+'New Fcalc'!O66</f>
        <v>58.114362258090367</v>
      </c>
      <c r="N45">
        <f>Sheet2!M45+'New Fcalc'!P66</f>
        <v>30.746497891282349</v>
      </c>
      <c r="O45">
        <f>N45+'New Fcalc'!Q66</f>
        <v>31.922068395867282</v>
      </c>
      <c r="P45">
        <f>O45+'New Fcalc'!R66</f>
        <v>28.025512359160992</v>
      </c>
      <c r="Q45">
        <f>P45+'New Fcalc'!S66</f>
        <v>23.990521287377234</v>
      </c>
      <c r="R45">
        <f>Q45+'New Fcalc'!T66</f>
        <v>24.799538281752177</v>
      </c>
      <c r="S45">
        <f>R45+'New Fcalc'!U66</f>
        <v>24.799538281752127</v>
      </c>
      <c r="T45">
        <f>S45+'New Fcalc'!V66</f>
        <v>23.990521287377177</v>
      </c>
      <c r="U45">
        <f>T45+'New Fcalc'!W66</f>
        <v>26.843690836262635</v>
      </c>
    </row>
    <row r="46" spans="3:21" x14ac:dyDescent="0.25">
      <c r="C46">
        <v>0.875</v>
      </c>
      <c r="D46">
        <v>54</v>
      </c>
      <c r="E46">
        <f>'New Fcalc'!F67+'New Fcalc'!G67</f>
        <v>51.171572875253808</v>
      </c>
      <c r="F46">
        <f>E46+'New Fcalc'!H67</f>
        <v>51.171572875253815</v>
      </c>
      <c r="G46">
        <f>F46+'New Fcalc'!I67</f>
        <v>58.027227475654854</v>
      </c>
      <c r="H46">
        <f>Sheet2!G46+'New Fcalc'!J67</f>
        <v>55.198800350908662</v>
      </c>
      <c r="I46">
        <f>H46+'New Fcalc'!K67</f>
        <v>38.420838615346177</v>
      </c>
      <c r="J46">
        <f>I46+'New Fcalc'!L67</f>
        <v>38.420838615346177</v>
      </c>
      <c r="K46">
        <f>J46+'New Fcalc'!M67</f>
        <v>33.321819101753391</v>
      </c>
      <c r="L46">
        <f>K46+'New Fcalc'!N67</f>
        <v>15.266349016485602</v>
      </c>
      <c r="M46">
        <f>L46+'New Fcalc'!O67</f>
        <v>13.685210186401417</v>
      </c>
      <c r="N46">
        <f>Sheet2!M46+'New Fcalc'!P67</f>
        <v>13.68521018640131</v>
      </c>
      <c r="O46">
        <f>N46+'New Fcalc'!Q67</f>
        <v>15.099423748774413</v>
      </c>
      <c r="P46">
        <f>O46+'New Fcalc'!R67</f>
        <v>27.708943961692903</v>
      </c>
      <c r="Q46">
        <f>P46+'New Fcalc'!S67</f>
        <v>30.708943961692881</v>
      </c>
      <c r="R46">
        <f>Q46+'New Fcalc'!T67</f>
        <v>30.708943961692889</v>
      </c>
      <c r="S46">
        <f>R46+'New Fcalc'!U67</f>
        <v>38.09135549180958</v>
      </c>
      <c r="T46">
        <f>S46+'New Fcalc'!V67</f>
        <v>39.09135549180958</v>
      </c>
      <c r="U46">
        <f>T46+'New Fcalc'!W67</f>
        <v>36.970035148249934</v>
      </c>
    </row>
    <row r="47" spans="3:21" x14ac:dyDescent="0.25">
      <c r="C47">
        <v>0.9</v>
      </c>
      <c r="D47">
        <v>54</v>
      </c>
      <c r="E47">
        <f>'New Fcalc'!F68+'New Fcalc'!G68</f>
        <v>50.763932022500214</v>
      </c>
      <c r="F47">
        <f>E47+'New Fcalc'!H68</f>
        <v>42.08941161983411</v>
      </c>
      <c r="G47">
        <f>F47+'New Fcalc'!I68</f>
        <v>45.085442538295631</v>
      </c>
      <c r="H47">
        <f>Sheet2!G47+'New Fcalc'!J68</f>
        <v>42.797196927024892</v>
      </c>
      <c r="I47">
        <f>H47+'New Fcalc'!K68</f>
        <v>19.069575891615546</v>
      </c>
      <c r="J47">
        <f>I47+'New Fcalc'!L68</f>
        <v>17.087897062156838</v>
      </c>
      <c r="K47">
        <f>J47+'New Fcalc'!M68</f>
        <v>19.316250298574108</v>
      </c>
      <c r="L47">
        <f>K47+'New Fcalc'!N68</f>
        <v>13.736803200797912</v>
      </c>
      <c r="M47">
        <f>L47+'New Fcalc'!O68</f>
        <v>11.927786206422962</v>
      </c>
      <c r="N47">
        <f>Sheet2!M47+'New Fcalc'!P68</f>
        <v>39.295650573230979</v>
      </c>
      <c r="O47">
        <f>N47+'New Fcalc'!Q68</f>
        <v>37.677616584481086</v>
      </c>
      <c r="P47">
        <f>O47+'New Fcalc'!R68</f>
        <v>33.781060547774771</v>
      </c>
      <c r="Q47">
        <f>P47+'New Fcalc'!S68</f>
        <v>35.092108621121248</v>
      </c>
      <c r="R47">
        <f>Q47+'New Fcalc'!T68</f>
        <v>34.283091626746298</v>
      </c>
      <c r="S47">
        <f>R47+'New Fcalc'!U68</f>
        <v>23.842785117835746</v>
      </c>
      <c r="T47">
        <f>S47+'New Fcalc'!V68</f>
        <v>23.033768123460799</v>
      </c>
      <c r="U47">
        <f>T47+'New Fcalc'!W68</f>
        <v>23.960819106585632</v>
      </c>
    </row>
    <row r="48" spans="3:21" x14ac:dyDescent="0.25">
      <c r="C48">
        <v>0.92500000000000004</v>
      </c>
      <c r="D48">
        <v>54</v>
      </c>
      <c r="E48">
        <f>'New Fcalc'!F69+'New Fcalc'!G69</f>
        <v>50.435973903246527</v>
      </c>
      <c r="F48">
        <f>E48+'New Fcalc'!H69</f>
        <v>33.936055593864793</v>
      </c>
      <c r="G48">
        <f>F48+'New Fcalc'!I69</f>
        <v>32.419367183502324</v>
      </c>
      <c r="H48">
        <f>Sheet2!G48+'New Fcalc'!J69</f>
        <v>31.545335134604681</v>
      </c>
      <c r="I48">
        <f>H48+'New Fcalc'!K69</f>
        <v>14.76737339904216</v>
      </c>
      <c r="J48">
        <f>I48+'New Fcalc'!L69</f>
        <v>12.437770217570083</v>
      </c>
      <c r="K48">
        <f>J48+'New Fcalc'!M69</f>
        <v>19.560092129957507</v>
      </c>
      <c r="L48">
        <f>K48+'New Fcalc'!N69</f>
        <v>34.167274270367649</v>
      </c>
      <c r="M48">
        <f>L48+'New Fcalc'!O69</f>
        <v>35.182427888924387</v>
      </c>
      <c r="N48">
        <f>Sheet2!M48+'New Fcalc'!P69</f>
        <v>35.182427888924401</v>
      </c>
      <c r="O48">
        <f>N48+'New Fcalc'!Q69</f>
        <v>34.274446889445308</v>
      </c>
      <c r="P48">
        <f>O48+'New Fcalc'!R69</f>
        <v>24.073130746279876</v>
      </c>
      <c r="Q48">
        <f>P48+'New Fcalc'!S69</f>
        <v>19.882724006277616</v>
      </c>
      <c r="R48">
        <f>Q48+'New Fcalc'!T69</f>
        <v>20.83378052257277</v>
      </c>
      <c r="S48">
        <f>R48+'New Fcalc'!U69</f>
        <v>28.216192052689465</v>
      </c>
      <c r="T48">
        <f>S48+'New Fcalc'!V69</f>
        <v>28.525209047064408</v>
      </c>
      <c r="U48">
        <f>T48+'New Fcalc'!W69</f>
        <v>28.994512442185087</v>
      </c>
    </row>
    <row r="49" spans="3:21" x14ac:dyDescent="0.25">
      <c r="C49">
        <v>0.95</v>
      </c>
      <c r="D49">
        <v>54</v>
      </c>
      <c r="E49">
        <f>'New Fcalc'!F70+'New Fcalc'!G70</f>
        <v>50.195773934819385</v>
      </c>
      <c r="F49">
        <f>E49+'New Fcalc'!H70</f>
        <v>27.485584684535077</v>
      </c>
      <c r="G49">
        <f>F49+'New Fcalc'!I70</f>
        <v>21.7867952284859</v>
      </c>
      <c r="H49">
        <f>Sheet2!G49+'New Fcalc'!J70</f>
        <v>22.66082727738354</v>
      </c>
      <c r="I49">
        <f>H49+'New Fcalc'!K70</f>
        <v>22.660827277383468</v>
      </c>
      <c r="J49">
        <f>I49+'New Fcalc'!L70</f>
        <v>21.903893319316335</v>
      </c>
      <c r="K49">
        <f>J49+'New Fcalc'!M70</f>
        <v>26.142473051520454</v>
      </c>
      <c r="L49">
        <f>K49+'New Fcalc'!N70</f>
        <v>40.749655191930636</v>
      </c>
      <c r="M49">
        <f>L49+'New Fcalc'!O70</f>
        <v>42.876282212810743</v>
      </c>
      <c r="N49">
        <f>Sheet2!M49+'New Fcalc'!P70</f>
        <v>15.508417846002725</v>
      </c>
      <c r="O49">
        <f>N49+'New Fcalc'!Q70</f>
        <v>17.410530878593029</v>
      </c>
      <c r="P49">
        <f>O49+'New Fcalc'!R70</f>
        <v>27.611847021758393</v>
      </c>
      <c r="Q49">
        <f>P49+'New Fcalc'!S70</f>
        <v>30.105608648423086</v>
      </c>
      <c r="R49">
        <f>Q49+'New Fcalc'!T70</f>
        <v>29.79659165404815</v>
      </c>
      <c r="S49">
        <f>R49+'New Fcalc'!U70</f>
        <v>29.796591654048243</v>
      </c>
      <c r="T49">
        <f>S49+'New Fcalc'!V70</f>
        <v>30.105608648423193</v>
      </c>
      <c r="U49">
        <f>T49+'New Fcalc'!W70</f>
        <v>28.342252891545733</v>
      </c>
    </row>
    <row r="50" spans="3:21" x14ac:dyDescent="0.25">
      <c r="C50">
        <v>0.97499999999999998</v>
      </c>
      <c r="D50">
        <v>54</v>
      </c>
      <c r="E50">
        <f>'New Fcalc'!F71+'New Fcalc'!G71</f>
        <v>50.049246637619447</v>
      </c>
      <c r="F50">
        <f>E50+'New Fcalc'!H71</f>
        <v>23.351818001443096</v>
      </c>
      <c r="G50">
        <f>F50+'New Fcalc'!I71</f>
        <v>14.713189241174129</v>
      </c>
      <c r="H50">
        <f>Sheet2!G50+'New Fcalc'!J71</f>
        <v>17.001434852444866</v>
      </c>
      <c r="I50">
        <f>H50+'New Fcalc'!K71</f>
        <v>33.779396588007344</v>
      </c>
      <c r="J50">
        <f>I50+'New Fcalc'!L71</f>
        <v>35.219170534456964</v>
      </c>
      <c r="K50">
        <f>J50+'New Fcalc'!M71</f>
        <v>31.945398483688031</v>
      </c>
      <c r="L50">
        <f>K50+'New Fcalc'!N71</f>
        <v>26.365951385911895</v>
      </c>
      <c r="M50">
        <f>L50+'New Fcalc'!O71</f>
        <v>26.016153288058124</v>
      </c>
      <c r="N50">
        <f>Sheet2!M50+'New Fcalc'!P71</f>
        <v>26.01615328805801</v>
      </c>
      <c r="O50">
        <f>N50+'New Fcalc'!Q71</f>
        <v>26.329022218138476</v>
      </c>
      <c r="P50">
        <f>O50+'New Fcalc'!R71</f>
        <v>30.225578254844727</v>
      </c>
      <c r="Q50">
        <f>P50+'New Fcalc'!S71</f>
        <v>32.151696820605359</v>
      </c>
      <c r="R50">
        <f>Q50+'New Fcalc'!T71</f>
        <v>31.563911568312886</v>
      </c>
      <c r="S50">
        <f>R50+'New Fcalc'!U71</f>
        <v>24.181500038196166</v>
      </c>
      <c r="T50">
        <f>S50+'New Fcalc'!V71</f>
        <v>23.372483043821216</v>
      </c>
      <c r="U50">
        <f>T50+'New Fcalc'!W71</f>
        <v>26.045502616386329</v>
      </c>
    </row>
    <row r="51" spans="3:21" x14ac:dyDescent="0.25">
      <c r="C51">
        <v>1</v>
      </c>
      <c r="D51">
        <v>54</v>
      </c>
      <c r="E51">
        <f>'New Fcalc'!F72+'New Fcalc'!G72</f>
        <v>50</v>
      </c>
      <c r="F51">
        <f>E51+'New Fcalc'!H72</f>
        <v>21.928662304763602</v>
      </c>
      <c r="G51">
        <f>F51+'New Fcalc'!I72</f>
        <v>12.233302589930943</v>
      </c>
      <c r="H51">
        <f>Sheet2!G51+'New Fcalc'!J72</f>
        <v>15.061729714677133</v>
      </c>
      <c r="I51">
        <f>H51+'New Fcalc'!K72</f>
        <v>38.789350750086477</v>
      </c>
      <c r="J51">
        <f>I51+'New Fcalc'!L72</f>
        <v>41.238840492869656</v>
      </c>
      <c r="K51">
        <f>J51+'New Fcalc'!M72</f>
        <v>34.02773794194168</v>
      </c>
      <c r="L51">
        <f>K51+'New Fcalc'!N72</f>
        <v>15.972267856673891</v>
      </c>
      <c r="M51">
        <f>L51+'New Fcalc'!O72</f>
        <v>13.736199879174102</v>
      </c>
      <c r="N51">
        <f>Sheet2!M51+'New Fcalc'!P72</f>
        <v>41.104064245982116</v>
      </c>
      <c r="O51">
        <f>N51+'New Fcalc'!Q72</f>
        <v>39.104064245982116</v>
      </c>
      <c r="P51">
        <f>O51+'New Fcalc'!R72</f>
        <v>26.494544033063626</v>
      </c>
      <c r="Q51">
        <f>P51+'New Fcalc'!S72</f>
        <v>22.251903345944342</v>
      </c>
      <c r="R51">
        <f>Q51+'New Fcalc'!T72</f>
        <v>23.251903345944342</v>
      </c>
      <c r="S51">
        <f>R51+'New Fcalc'!U72</f>
        <v>33.692209854854895</v>
      </c>
      <c r="T51">
        <f>S51+'New Fcalc'!V72</f>
        <v>34.692209854854895</v>
      </c>
      <c r="U51">
        <f>T51+'New Fcalc'!W72</f>
        <v>31.692209854854895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E1:X72"/>
  <sheetViews>
    <sheetView tabSelected="1" topLeftCell="G1" zoomScale="169" workbookViewId="0">
      <selection activeCell="N12" sqref="N12"/>
    </sheetView>
  </sheetViews>
  <sheetFormatPr defaultRowHeight="12.5" x14ac:dyDescent="0.25"/>
  <cols>
    <col min="9" max="9" width="11" customWidth="1"/>
    <col min="11" max="11" width="13.1796875" bestFit="1" customWidth="1"/>
    <col min="14" max="14" width="12.453125" bestFit="1" customWidth="1"/>
    <col min="16" max="16" width="12" bestFit="1" customWidth="1"/>
    <col min="17" max="17" width="12" customWidth="1"/>
    <col min="19" max="19" width="15.1796875" bestFit="1" customWidth="1"/>
  </cols>
  <sheetData>
    <row r="1" spans="6:20" ht="13" thickBot="1" x14ac:dyDescent="0.3"/>
    <row r="2" spans="6:20" x14ac:dyDescent="0.25">
      <c r="M2" s="10" t="s">
        <v>0</v>
      </c>
      <c r="N2" s="9">
        <v>20</v>
      </c>
      <c r="O2" s="9" t="s">
        <v>1</v>
      </c>
      <c r="P2" s="9"/>
      <c r="Q2" s="8"/>
    </row>
    <row r="3" spans="6:20" x14ac:dyDescent="0.25">
      <c r="M3" s="27" t="s">
        <v>2</v>
      </c>
      <c r="N3" s="26">
        <v>0.2</v>
      </c>
      <c r="O3" s="26"/>
      <c r="P3" s="26">
        <v>0.8</v>
      </c>
      <c r="Q3" s="25"/>
    </row>
    <row r="4" spans="6:20" ht="13" thickBot="1" x14ac:dyDescent="0.3">
      <c r="M4" s="3" t="s">
        <v>3</v>
      </c>
      <c r="N4" s="2">
        <v>0.3</v>
      </c>
      <c r="O4" s="2">
        <v>0.4</v>
      </c>
      <c r="P4" s="2">
        <v>0.6</v>
      </c>
      <c r="Q4" s="24">
        <v>0.7</v>
      </c>
    </row>
    <row r="6" spans="6:20" ht="13" thickBot="1" x14ac:dyDescent="0.3"/>
    <row r="7" spans="6:20" x14ac:dyDescent="0.25">
      <c r="G7" s="23" t="s">
        <v>4</v>
      </c>
      <c r="H7" s="22" t="s">
        <v>5</v>
      </c>
      <c r="I7" s="22" t="s">
        <v>6</v>
      </c>
      <c r="J7" s="22" t="s">
        <v>7</v>
      </c>
      <c r="K7" s="21" t="s">
        <v>8</v>
      </c>
      <c r="L7" s="29"/>
      <c r="M7" s="22" t="s">
        <v>9</v>
      </c>
      <c r="N7" s="22" t="s">
        <v>10</v>
      </c>
      <c r="O7" s="22" t="s">
        <v>11</v>
      </c>
      <c r="P7" s="22" t="s">
        <v>12</v>
      </c>
      <c r="Q7" s="22" t="s">
        <v>13</v>
      </c>
      <c r="R7" s="22" t="s">
        <v>14</v>
      </c>
      <c r="S7" s="21" t="s">
        <v>15</v>
      </c>
      <c r="T7" s="20" t="s">
        <v>16</v>
      </c>
    </row>
    <row r="8" spans="6:20" x14ac:dyDescent="0.25">
      <c r="G8" s="18">
        <v>0</v>
      </c>
      <c r="H8" s="16">
        <v>2916</v>
      </c>
      <c r="I8" s="16">
        <v>0</v>
      </c>
      <c r="J8" s="16">
        <v>6</v>
      </c>
      <c r="K8" s="32">
        <v>15</v>
      </c>
      <c r="L8" s="30"/>
      <c r="M8" s="16">
        <f>K8*(COS(2*PI()*G8*$N$3)+COS(2*PI()*G8*$P$3))+J8*(COS(2*PI()*G8*$N$4)+COS(2*PI()*G8*$O$4)+COS(2*PI()*$P$4*G8)+COS(2*PI()*$Q$4*G8))</f>
        <v>54</v>
      </c>
      <c r="N8" s="17">
        <f t="shared" ref="N8:N25" si="0">L8*(SIN(2*PI()*H8*$N$3)+SIN(2*PI()*H8*$P$3))+K8*(SIN(2*PI()*H8*$N$4)+SIN(2*PI()*H8*$O$4)+SIN(2*PI()*$P$4*H8)+SIN(2*PI()*$Q$4*H8))</f>
        <v>7.7021722333370235E-12</v>
      </c>
      <c r="O8" s="17">
        <f t="shared" ref="O8:O25" si="1">ATAN(N8/M8)</f>
        <v>1.426328191358708E-13</v>
      </c>
      <c r="P8" s="17">
        <f t="shared" ref="P8:P25" si="2">IF(SIGN(M8)&gt;0,O8,O8+180)</f>
        <v>1.426328191358708E-13</v>
      </c>
      <c r="Q8" s="17">
        <f t="shared" ref="Q8:Q25" si="3">P8/360</f>
        <v>3.9620227537741891E-16</v>
      </c>
      <c r="R8" s="16">
        <f t="shared" ref="R8:R25" si="4">SQRT(H8)</f>
        <v>54</v>
      </c>
      <c r="S8" s="15">
        <v>0</v>
      </c>
      <c r="T8">
        <f t="shared" ref="T8:T25" si="5">ABS(ABS(R8)-ABS(M8))</f>
        <v>0</v>
      </c>
    </row>
    <row r="9" spans="6:20" x14ac:dyDescent="0.25">
      <c r="F9" t="s">
        <v>17</v>
      </c>
      <c r="G9" s="18">
        <v>1</v>
      </c>
      <c r="H9" s="16">
        <v>16</v>
      </c>
      <c r="I9" s="16">
        <v>2.5000000000000001E-2</v>
      </c>
      <c r="J9" s="16">
        <v>5.78</v>
      </c>
      <c r="K9" s="32">
        <v>14.45</v>
      </c>
      <c r="L9" s="30"/>
      <c r="M9" s="16">
        <f t="shared" ref="M8:M25" si="6">K9*(COS(2*PI()*G9*$N$3)+COS(2*PI()*G9*$P$3))+J9*(COS(2*PI()*G9*$N$4)+COS(2*PI()*G9*$O$4)+COS(2*PI()*$P$4*G9)+COS(2*PI()*$Q$4*G9))</f>
        <v>-3.9938817725128093</v>
      </c>
      <c r="N9" s="17">
        <f t="shared" si="0"/>
        <v>2.7272628599916968E-14</v>
      </c>
      <c r="O9" s="17">
        <f t="shared" si="1"/>
        <v>-6.8286018849170878E-15</v>
      </c>
      <c r="P9" s="17">
        <f t="shared" si="2"/>
        <v>180</v>
      </c>
      <c r="Q9" s="17">
        <f t="shared" si="3"/>
        <v>0.5</v>
      </c>
      <c r="R9" s="16">
        <f t="shared" si="4"/>
        <v>4</v>
      </c>
      <c r="S9" s="19">
        <v>-1.7963785889362153E-16</v>
      </c>
      <c r="T9">
        <f t="shared" si="5"/>
        <v>6.1182274871907083E-3</v>
      </c>
    </row>
    <row r="10" spans="6:20" x14ac:dyDescent="0.25">
      <c r="G10" s="18">
        <v>2</v>
      </c>
      <c r="H10" s="16">
        <v>788</v>
      </c>
      <c r="I10" s="16">
        <v>0.05</v>
      </c>
      <c r="J10" s="16">
        <v>5.56</v>
      </c>
      <c r="K10" s="32">
        <v>13.91</v>
      </c>
      <c r="L10" s="30"/>
      <c r="M10" s="16">
        <f t="shared" si="6"/>
        <v>-28.066852783511038</v>
      </c>
      <c r="N10" s="17">
        <f t="shared" si="0"/>
        <v>1.1458856086221657E-12</v>
      </c>
      <c r="O10" s="17">
        <f t="shared" si="1"/>
        <v>-4.0827007483196001E-14</v>
      </c>
      <c r="P10" s="17">
        <f t="shared" si="2"/>
        <v>179.99999999999997</v>
      </c>
      <c r="Q10" s="17">
        <f t="shared" si="3"/>
        <v>0.49999999999999994</v>
      </c>
      <c r="R10" s="16">
        <f t="shared" si="4"/>
        <v>28.071337695236398</v>
      </c>
      <c r="S10" s="15">
        <v>180</v>
      </c>
      <c r="T10">
        <f t="shared" si="5"/>
        <v>4.4849117253598081E-3</v>
      </c>
    </row>
    <row r="11" spans="6:20" x14ac:dyDescent="0.25">
      <c r="G11" s="18">
        <v>3</v>
      </c>
      <c r="H11" s="16">
        <v>94</v>
      </c>
      <c r="I11" s="16">
        <v>7.4999999999999997E-2</v>
      </c>
      <c r="J11" s="16">
        <v>5.34</v>
      </c>
      <c r="K11" s="32">
        <v>13.37</v>
      </c>
      <c r="L11" s="30"/>
      <c r="M11" s="16">
        <f t="shared" si="6"/>
        <v>-9.6925114297372126</v>
      </c>
      <c r="N11" s="17">
        <f t="shared" si="0"/>
        <v>-2.4788948671528032E-13</v>
      </c>
      <c r="O11" s="17">
        <f t="shared" si="1"/>
        <v>2.5575361815384645E-14</v>
      </c>
      <c r="P11" s="17">
        <f t="shared" si="2"/>
        <v>180.00000000000003</v>
      </c>
      <c r="Q11" s="17">
        <f t="shared" si="3"/>
        <v>0.50000000000000011</v>
      </c>
      <c r="R11" s="16">
        <f t="shared" si="4"/>
        <v>9.6953597148326587</v>
      </c>
      <c r="S11" s="15">
        <v>180</v>
      </c>
      <c r="T11">
        <f t="shared" si="5"/>
        <v>2.8482850954461014E-3</v>
      </c>
    </row>
    <row r="12" spans="6:20" x14ac:dyDescent="0.25">
      <c r="G12" s="18">
        <v>4</v>
      </c>
      <c r="H12" s="16">
        <v>8</v>
      </c>
      <c r="I12" s="16">
        <v>0.1</v>
      </c>
      <c r="J12" s="16">
        <v>5.13</v>
      </c>
      <c r="K12" s="32">
        <v>12.82</v>
      </c>
      <c r="L12" s="30"/>
      <c r="M12" s="16">
        <f t="shared" si="6"/>
        <v>2.7931957357736579</v>
      </c>
      <c r="N12" s="17">
        <f t="shared" si="0"/>
        <v>1.2809753258125056E-14</v>
      </c>
      <c r="O12" s="17">
        <f t="shared" si="1"/>
        <v>4.586056427791666E-15</v>
      </c>
      <c r="P12" s="17">
        <f t="shared" si="2"/>
        <v>4.586056427791666E-15</v>
      </c>
      <c r="Q12" s="17">
        <f t="shared" si="3"/>
        <v>1.2739045632754628E-17</v>
      </c>
      <c r="R12" s="16">
        <f t="shared" si="4"/>
        <v>2.8284271247461903</v>
      </c>
      <c r="S12" s="15">
        <v>-5.3891357668086396E-16</v>
      </c>
      <c r="T12">
        <f t="shared" si="5"/>
        <v>3.5231388972532418E-2</v>
      </c>
    </row>
    <row r="13" spans="6:20" x14ac:dyDescent="0.25">
      <c r="G13" s="18">
        <v>5</v>
      </c>
      <c r="H13" s="16">
        <v>563</v>
      </c>
      <c r="I13" s="16">
        <v>0.125</v>
      </c>
      <c r="J13" s="16">
        <v>4.74</v>
      </c>
      <c r="K13" s="32">
        <v>11.86</v>
      </c>
      <c r="L13" s="30"/>
      <c r="M13" s="16">
        <f t="shared" si="6"/>
        <v>23.72</v>
      </c>
      <c r="N13" s="17">
        <f t="shared" si="0"/>
        <v>1.8447310345948154E-12</v>
      </c>
      <c r="O13" s="17">
        <f t="shared" si="1"/>
        <v>7.7771122874992228E-14</v>
      </c>
      <c r="P13" s="17">
        <f t="shared" si="2"/>
        <v>7.7771122874992228E-14</v>
      </c>
      <c r="Q13" s="17">
        <f t="shared" si="3"/>
        <v>2.1603089687497842E-16</v>
      </c>
      <c r="R13" s="16">
        <f t="shared" si="4"/>
        <v>23.727621035409346</v>
      </c>
      <c r="S13" s="15">
        <v>-6.1257422745431001E-16</v>
      </c>
      <c r="T13">
        <f t="shared" si="5"/>
        <v>7.6210354093468879E-3</v>
      </c>
    </row>
    <row r="14" spans="6:20" x14ac:dyDescent="0.25">
      <c r="G14" s="18">
        <v>6</v>
      </c>
      <c r="H14" s="16">
        <v>6</v>
      </c>
      <c r="I14" s="16">
        <v>0.15</v>
      </c>
      <c r="J14" s="16">
        <v>4.3499999999999996</v>
      </c>
      <c r="K14" s="32">
        <v>10.89</v>
      </c>
      <c r="L14" s="30"/>
      <c r="M14" s="16">
        <f t="shared" si="6"/>
        <v>2.3803901374863479</v>
      </c>
      <c r="N14" s="17">
        <f t="shared" si="0"/>
        <v>7.2541972429007732E-15</v>
      </c>
      <c r="O14" s="17">
        <f t="shared" si="1"/>
        <v>3.0474824814057934E-15</v>
      </c>
      <c r="P14" s="17">
        <f t="shared" si="2"/>
        <v>3.0474824814057934E-15</v>
      </c>
      <c r="Q14" s="17">
        <f t="shared" si="3"/>
        <v>8.4652291150160925E-18</v>
      </c>
      <c r="R14" s="16">
        <f t="shared" si="4"/>
        <v>2.4494897427831779</v>
      </c>
      <c r="S14" s="15">
        <v>-7.1855143557448692E-16</v>
      </c>
      <c r="T14">
        <f t="shared" si="5"/>
        <v>6.9099605296830013E-2</v>
      </c>
    </row>
    <row r="15" spans="6:20" x14ac:dyDescent="0.25">
      <c r="G15" s="18">
        <v>7</v>
      </c>
      <c r="H15" s="16">
        <v>52</v>
      </c>
      <c r="I15" s="16">
        <v>0.17499999999999999</v>
      </c>
      <c r="J15" s="16">
        <v>3.96</v>
      </c>
      <c r="K15" s="32">
        <v>9.92</v>
      </c>
      <c r="L15" s="30"/>
      <c r="M15" s="16">
        <f t="shared" si="6"/>
        <v>-7.196067977499796</v>
      </c>
      <c r="N15" s="17">
        <f t="shared" si="0"/>
        <v>2.6432189770275729E-13</v>
      </c>
      <c r="O15" s="17">
        <f t="shared" si="1"/>
        <v>-3.6731434240090844E-14</v>
      </c>
      <c r="P15" s="17">
        <f t="shared" si="2"/>
        <v>179.99999999999997</v>
      </c>
      <c r="Q15" s="17">
        <f t="shared" si="3"/>
        <v>0.49999999999999994</v>
      </c>
      <c r="R15" s="16">
        <f t="shared" si="4"/>
        <v>7.2111025509279782</v>
      </c>
      <c r="S15" s="15">
        <v>180</v>
      </c>
      <c r="T15">
        <f t="shared" si="5"/>
        <v>1.5034573428182263E-2</v>
      </c>
    </row>
    <row r="16" spans="6:20" x14ac:dyDescent="0.25">
      <c r="G16" s="18">
        <v>8</v>
      </c>
      <c r="H16" s="16">
        <v>326</v>
      </c>
      <c r="I16" s="16">
        <v>0.2</v>
      </c>
      <c r="J16" s="16">
        <v>3.58</v>
      </c>
      <c r="K16" s="32">
        <v>8.9499999999999993</v>
      </c>
      <c r="L16" s="30"/>
      <c r="M16" s="16">
        <f t="shared" si="6"/>
        <v>-18.061404199311553</v>
      </c>
      <c r="N16" s="17">
        <f t="shared" si="0"/>
        <v>4.2130743338475437E-13</v>
      </c>
      <c r="O16" s="17">
        <f t="shared" si="1"/>
        <v>-2.3326394157150492E-14</v>
      </c>
      <c r="P16" s="17">
        <f t="shared" si="2"/>
        <v>179.99999999999997</v>
      </c>
      <c r="Q16" s="17">
        <f t="shared" si="3"/>
        <v>0.49999999999999994</v>
      </c>
      <c r="R16" s="16">
        <f t="shared" si="4"/>
        <v>18.055470085267789</v>
      </c>
      <c r="S16" s="15">
        <v>180</v>
      </c>
      <c r="T16">
        <f t="shared" si="5"/>
        <v>5.9341140437645379E-3</v>
      </c>
    </row>
    <row r="17" spans="5:24" x14ac:dyDescent="0.25">
      <c r="F17" t="s">
        <v>17</v>
      </c>
      <c r="G17" s="18">
        <v>9</v>
      </c>
      <c r="H17" s="16">
        <v>5</v>
      </c>
      <c r="I17" s="16">
        <v>0.22500000000000001</v>
      </c>
      <c r="J17" s="16">
        <v>3.31</v>
      </c>
      <c r="K17" s="32">
        <v>8.27</v>
      </c>
      <c r="L17" s="30"/>
      <c r="M17" s="16">
        <f t="shared" si="6"/>
        <v>-2.2902439185626493</v>
      </c>
      <c r="N17" s="17">
        <f t="shared" si="0"/>
        <v>0</v>
      </c>
      <c r="O17" s="17">
        <f t="shared" si="1"/>
        <v>0</v>
      </c>
      <c r="P17" s="17">
        <f t="shared" si="2"/>
        <v>180</v>
      </c>
      <c r="Q17" s="17">
        <f t="shared" si="3"/>
        <v>0.5</v>
      </c>
      <c r="R17" s="16">
        <f t="shared" si="4"/>
        <v>2.2360679774997898</v>
      </c>
      <c r="S17" s="19">
        <v>-1.2574650122553478E-15</v>
      </c>
      <c r="T17">
        <f t="shared" si="5"/>
        <v>5.4175941062859501E-2</v>
      </c>
    </row>
    <row r="18" spans="5:24" x14ac:dyDescent="0.25">
      <c r="G18" s="18">
        <v>10</v>
      </c>
      <c r="H18" s="16">
        <v>749</v>
      </c>
      <c r="I18" s="16">
        <v>0.25</v>
      </c>
      <c r="J18" s="16">
        <v>3.04</v>
      </c>
      <c r="K18" s="32">
        <v>7.6</v>
      </c>
      <c r="L18" s="30"/>
      <c r="M18" s="16">
        <f t="shared" si="6"/>
        <v>27.36</v>
      </c>
      <c r="N18" s="17">
        <f t="shared" si="0"/>
        <v>4.9782400424192017E-14</v>
      </c>
      <c r="O18" s="17">
        <f t="shared" si="1"/>
        <v>1.8195321792467844E-15</v>
      </c>
      <c r="P18" s="17">
        <f t="shared" si="2"/>
        <v>1.8195321792467844E-15</v>
      </c>
      <c r="Q18" s="17">
        <f t="shared" si="3"/>
        <v>5.0542560534632899E-18</v>
      </c>
      <c r="R18" s="16">
        <f t="shared" si="4"/>
        <v>27.367864366808018</v>
      </c>
      <c r="S18" s="15">
        <v>-1.22514845490862E-15</v>
      </c>
      <c r="T18">
        <f t="shared" si="5"/>
        <v>7.8643668080182749E-3</v>
      </c>
    </row>
    <row r="19" spans="5:24" x14ac:dyDescent="0.25">
      <c r="F19" t="s">
        <v>17</v>
      </c>
      <c r="G19" s="18">
        <v>11</v>
      </c>
      <c r="H19" s="16">
        <v>4</v>
      </c>
      <c r="I19" s="16">
        <v>0.27500000000000002</v>
      </c>
      <c r="J19" s="16">
        <v>2.77</v>
      </c>
      <c r="K19" s="32">
        <v>6.92</v>
      </c>
      <c r="L19" s="30"/>
      <c r="M19" s="16">
        <f t="shared" si="6"/>
        <v>-1.9171130955251403</v>
      </c>
      <c r="N19" s="17">
        <f t="shared" si="0"/>
        <v>3.8413716652030418E-15</v>
      </c>
      <c r="O19" s="17">
        <f t="shared" si="1"/>
        <v>-2.0037272053325597E-15</v>
      </c>
      <c r="P19" s="17">
        <f t="shared" si="2"/>
        <v>180</v>
      </c>
      <c r="Q19" s="17">
        <f t="shared" si="3"/>
        <v>0.5</v>
      </c>
      <c r="R19" s="16">
        <f t="shared" si="4"/>
        <v>2</v>
      </c>
      <c r="S19" s="19">
        <v>-1.2574650122553533E-15</v>
      </c>
      <c r="T19">
        <f t="shared" si="5"/>
        <v>8.2886904474859691E-2</v>
      </c>
    </row>
    <row r="20" spans="5:24" x14ac:dyDescent="0.25">
      <c r="G20" s="18">
        <v>12</v>
      </c>
      <c r="H20" s="16">
        <v>159</v>
      </c>
      <c r="I20" s="16">
        <v>0.3</v>
      </c>
      <c r="J20" s="16">
        <v>2.5</v>
      </c>
      <c r="K20" s="32">
        <v>6.25</v>
      </c>
      <c r="L20" s="30"/>
      <c r="M20" s="16">
        <f t="shared" si="6"/>
        <v>-12.612712429686844</v>
      </c>
      <c r="N20" s="17">
        <f t="shared" si="0"/>
        <v>-5.4817261840867104E-14</v>
      </c>
      <c r="O20" s="17">
        <f t="shared" si="1"/>
        <v>4.3461913641860567E-15</v>
      </c>
      <c r="P20" s="17">
        <f t="shared" si="2"/>
        <v>180</v>
      </c>
      <c r="Q20" s="17">
        <f t="shared" si="3"/>
        <v>0.5</v>
      </c>
      <c r="R20" s="16">
        <f t="shared" si="4"/>
        <v>12.609520212918492</v>
      </c>
      <c r="S20" s="15">
        <v>180</v>
      </c>
      <c r="T20">
        <f t="shared" si="5"/>
        <v>3.1922167683529068E-3</v>
      </c>
    </row>
    <row r="21" spans="5:24" x14ac:dyDescent="0.25">
      <c r="G21" s="18">
        <v>13</v>
      </c>
      <c r="H21" s="16">
        <v>18</v>
      </c>
      <c r="I21" s="16">
        <v>0.32500000000000001</v>
      </c>
      <c r="J21" s="16">
        <v>2.36</v>
      </c>
      <c r="K21" s="32">
        <v>5.9</v>
      </c>
      <c r="L21" s="30"/>
      <c r="M21" s="16">
        <f t="shared" si="6"/>
        <v>-4.2692801067249171</v>
      </c>
      <c r="N21" s="17">
        <f t="shared" si="0"/>
        <v>4.6507242501547811E-14</v>
      </c>
      <c r="O21" s="17">
        <f t="shared" si="1"/>
        <v>-1.0893462443068605E-14</v>
      </c>
      <c r="P21" s="17">
        <f t="shared" si="2"/>
        <v>180</v>
      </c>
      <c r="Q21" s="17">
        <f t="shared" si="3"/>
        <v>0.5</v>
      </c>
      <c r="R21" s="16">
        <f t="shared" si="4"/>
        <v>4.2426406871192848</v>
      </c>
      <c r="S21" s="15">
        <v>180</v>
      </c>
      <c r="T21">
        <f t="shared" si="5"/>
        <v>2.663941960563232E-2</v>
      </c>
    </row>
    <row r="22" spans="5:24" x14ac:dyDescent="0.25">
      <c r="G22" s="18">
        <v>14</v>
      </c>
      <c r="H22" s="16">
        <v>1</v>
      </c>
      <c r="I22" s="16">
        <v>0.35</v>
      </c>
      <c r="J22" s="16">
        <v>2.2200000000000002</v>
      </c>
      <c r="K22" s="32">
        <v>5.56</v>
      </c>
      <c r="L22" s="30"/>
      <c r="M22" s="16">
        <f t="shared" si="6"/>
        <v>1.2162689774494244</v>
      </c>
      <c r="N22" s="17">
        <f t="shared" si="0"/>
        <v>2.469136006766348E-15</v>
      </c>
      <c r="O22" s="17">
        <f t="shared" si="1"/>
        <v>2.0300904261689279E-15</v>
      </c>
      <c r="P22" s="17">
        <f t="shared" si="2"/>
        <v>2.0300904261689279E-15</v>
      </c>
      <c r="Q22" s="17">
        <f t="shared" si="3"/>
        <v>5.6391400726914663E-18</v>
      </c>
      <c r="R22" s="16">
        <f t="shared" si="4"/>
        <v>1</v>
      </c>
      <c r="S22" s="15">
        <v>-1.616740730042588E-15</v>
      </c>
      <c r="T22">
        <f t="shared" si="5"/>
        <v>0.21626897744942442</v>
      </c>
    </row>
    <row r="23" spans="5:24" x14ac:dyDescent="0.25">
      <c r="G23" s="18">
        <v>15</v>
      </c>
      <c r="H23" s="16">
        <v>109</v>
      </c>
      <c r="I23" s="16">
        <v>0.375</v>
      </c>
      <c r="J23" s="16">
        <v>2.08</v>
      </c>
      <c r="K23" s="32">
        <v>5.21</v>
      </c>
      <c r="L23" s="30"/>
      <c r="M23" s="16">
        <f t="shared" si="6"/>
        <v>10.42</v>
      </c>
      <c r="N23" s="17">
        <f t="shared" si="0"/>
        <v>1.5964563004899901E-13</v>
      </c>
      <c r="O23" s="17">
        <f t="shared" si="1"/>
        <v>1.532107773982716E-14</v>
      </c>
      <c r="P23" s="17">
        <f t="shared" si="2"/>
        <v>1.532107773982716E-14</v>
      </c>
      <c r="Q23" s="17">
        <f t="shared" si="3"/>
        <v>4.255854927729767E-17</v>
      </c>
      <c r="R23" s="16">
        <f t="shared" si="4"/>
        <v>10.440306508910551</v>
      </c>
      <c r="S23" s="15">
        <v>-1.83772268236293E-15</v>
      </c>
      <c r="T23">
        <f t="shared" si="5"/>
        <v>2.0306508910550747E-2</v>
      </c>
    </row>
    <row r="24" spans="5:24" x14ac:dyDescent="0.25">
      <c r="G24" s="18">
        <v>16</v>
      </c>
      <c r="H24" s="16">
        <v>1</v>
      </c>
      <c r="I24" s="16">
        <v>0.4</v>
      </c>
      <c r="J24" s="16">
        <v>1.95</v>
      </c>
      <c r="K24" s="32">
        <v>4.87</v>
      </c>
      <c r="L24" s="30"/>
      <c r="M24" s="16">
        <f t="shared" si="6"/>
        <v>1.0598255252119795</v>
      </c>
      <c r="N24" s="17">
        <f t="shared" si="0"/>
        <v>2.162714451969805E-15</v>
      </c>
      <c r="O24" s="17">
        <f t="shared" si="1"/>
        <v>2.0406325385843419E-15</v>
      </c>
      <c r="P24" s="17">
        <f t="shared" si="2"/>
        <v>2.0406325385843419E-15</v>
      </c>
      <c r="Q24" s="17">
        <f t="shared" si="3"/>
        <v>5.6684237182898387E-18</v>
      </c>
      <c r="R24" s="16">
        <f t="shared" si="4"/>
        <v>1</v>
      </c>
      <c r="S24" s="15">
        <v>-1.9760164478298432E-15</v>
      </c>
      <c r="T24">
        <f t="shared" si="5"/>
        <v>5.982552521197948E-2</v>
      </c>
    </row>
    <row r="25" spans="5:24" ht="13" thickBot="1" x14ac:dyDescent="0.3">
      <c r="G25" s="14">
        <v>17</v>
      </c>
      <c r="H25" s="11">
        <v>9</v>
      </c>
      <c r="I25" s="11">
        <v>0.42499999999999999</v>
      </c>
      <c r="J25" s="11">
        <v>1.8</v>
      </c>
      <c r="K25" s="33">
        <v>4.3</v>
      </c>
      <c r="L25" s="31"/>
      <c r="M25" s="11">
        <f t="shared" si="6"/>
        <v>-2.9326237921248888</v>
      </c>
      <c r="N25" s="13">
        <f t="shared" si="0"/>
        <v>1.5276668818842153E-14</v>
      </c>
      <c r="O25" s="13">
        <f t="shared" si="1"/>
        <v>-5.2092153312897836E-15</v>
      </c>
      <c r="P25" s="13">
        <f t="shared" si="2"/>
        <v>180</v>
      </c>
      <c r="Q25" s="12">
        <f t="shared" si="3"/>
        <v>0.5</v>
      </c>
      <c r="R25" s="11">
        <f t="shared" si="4"/>
        <v>3</v>
      </c>
      <c r="S25" s="1">
        <v>180</v>
      </c>
      <c r="T25">
        <f t="shared" si="5"/>
        <v>6.7376207875111227E-2</v>
      </c>
    </row>
    <row r="26" spans="5:24" ht="13" thickBot="1" x14ac:dyDescent="0.3">
      <c r="N26" s="10"/>
      <c r="O26" s="9" t="s">
        <v>18</v>
      </c>
      <c r="P26" s="8" t="s">
        <v>19</v>
      </c>
    </row>
    <row r="27" spans="5:24" ht="13" thickBot="1" x14ac:dyDescent="0.3">
      <c r="H27" s="7" t="s">
        <v>20</v>
      </c>
      <c r="I27" s="6">
        <f>1/(2*I25)</f>
        <v>1.1764705882352942</v>
      </c>
      <c r="K27" s="5" t="s">
        <v>21</v>
      </c>
      <c r="L27" s="4">
        <f>SUM(T9:T25)/SUM(R9:R25)</f>
        <v>4.2824104802466709E-3</v>
      </c>
      <c r="N27" s="3" t="s">
        <v>22</v>
      </c>
      <c r="O27" s="2">
        <v>0.1</v>
      </c>
      <c r="P27" s="1">
        <f>SQRT(0.1^2*20^2)</f>
        <v>2</v>
      </c>
    </row>
    <row r="30" spans="5:24" x14ac:dyDescent="0.25">
      <c r="E30" t="s">
        <v>23</v>
      </c>
    </row>
    <row r="31" spans="5:24" x14ac:dyDescent="0.25">
      <c r="E31" t="s">
        <v>18</v>
      </c>
      <c r="F31">
        <v>0</v>
      </c>
      <c r="G31">
        <v>1</v>
      </c>
      <c r="H31">
        <v>2</v>
      </c>
      <c r="I31">
        <v>3</v>
      </c>
      <c r="J31">
        <v>4</v>
      </c>
      <c r="K31">
        <v>5</v>
      </c>
      <c r="L31">
        <v>6</v>
      </c>
      <c r="M31">
        <v>7</v>
      </c>
      <c r="N31">
        <v>8</v>
      </c>
      <c r="O31">
        <v>9</v>
      </c>
      <c r="P31">
        <v>10</v>
      </c>
      <c r="Q31">
        <v>11</v>
      </c>
      <c r="R31">
        <v>12</v>
      </c>
      <c r="S31">
        <v>13</v>
      </c>
      <c r="T31">
        <v>14</v>
      </c>
      <c r="U31">
        <v>15</v>
      </c>
      <c r="V31">
        <v>16</v>
      </c>
      <c r="W31">
        <v>17</v>
      </c>
    </row>
    <row r="32" spans="5:24" x14ac:dyDescent="0.25">
      <c r="E32">
        <v>0</v>
      </c>
      <c r="F32">
        <f t="shared" ref="F32:F72" si="7">$R$8*COS(2*PI()*($G$8*$E32-$Q$8))</f>
        <v>54</v>
      </c>
      <c r="G32">
        <f t="shared" ref="G32:G72" si="8">$R$9*COS(2*PI()*($G$9*$E32-$Q$9))</f>
        <v>-4</v>
      </c>
      <c r="H32">
        <f t="shared" ref="H32:H72" si="9">$R$10*COS(2*PI()*($G$10*$E32-$Q$10))</f>
        <v>-28.071337695236398</v>
      </c>
      <c r="I32">
        <f t="shared" ref="I32:I72" si="10">$R$11*COS(2*PI()*($G$11*$E32-$Q$11))</f>
        <v>-9.6953597148326587</v>
      </c>
      <c r="J32">
        <f>$R$12*COS(2*PI()*($G$12*$E32-$Q$12))</f>
        <v>2.8284271247461903</v>
      </c>
      <c r="K32">
        <f t="shared" ref="K32:K72" si="11">$R$13*COS(2*PI()*($G$13*$E32-$Q$13))</f>
        <v>23.727621035409346</v>
      </c>
      <c r="L32">
        <f t="shared" ref="L32:L72" si="12">$R$14*COS(2*PI()*($G$14*$E32-$Q$14))</f>
        <v>2.4494897427831779</v>
      </c>
      <c r="M32">
        <f t="shared" ref="M32:M72" si="13">$R$15*COS(2*PI()*($G$15*$E32-$Q$15))</f>
        <v>-7.2111025509279782</v>
      </c>
      <c r="N32">
        <f t="shared" ref="N32:N72" si="14">$R$16*COS(2*PI()*($G$16*$E32-$Q$16))</f>
        <v>-18.055470085267789</v>
      </c>
      <c r="O32">
        <f t="shared" ref="O32:O72" si="15">$R$17*COS(2*PI()*($G$17*$E32-$Q$17))</f>
        <v>-2.2360679774997898</v>
      </c>
      <c r="P32">
        <f t="shared" ref="P32:P72" si="16">$R$18*COS(2*PI()*($G$18*$E32-$Q$18))</f>
        <v>27.367864366808018</v>
      </c>
      <c r="Q32">
        <f t="shared" ref="Q32:Q72" si="17">$R$19*COS(2*PI()*($G$19*$E32-$Q$19))</f>
        <v>-2</v>
      </c>
      <c r="R32">
        <f t="shared" ref="R32:R72" si="18">$R$20*COS(2*PI()*($G$20*$E32-$Q$20))</f>
        <v>-12.609520212918492</v>
      </c>
      <c r="S32">
        <f t="shared" ref="S32:S72" si="19">$R$21*COS(2*PI()*($G$21*$E32-$Q$21))</f>
        <v>-4.2426406871192848</v>
      </c>
      <c r="T32">
        <f t="shared" ref="T32:T72" si="20">$R$22*COS(2*PI()*($G$22*$E32-$Q$22))</f>
        <v>1</v>
      </c>
      <c r="U32">
        <f t="shared" ref="U32:U72" si="21">$R$23*COS(2*PI()*($G$23*$E32-$Q$23))</f>
        <v>10.440306508910551</v>
      </c>
      <c r="V32">
        <f t="shared" ref="V32:V72" si="22">$R$24*COS(2*PI()*($G$24*$E32-$Q$24))</f>
        <v>1</v>
      </c>
      <c r="W32">
        <f t="shared" ref="W32:W72" si="23">$R$25*COS(2*PI()*($G$25*$E32-$Q$25))</f>
        <v>-3</v>
      </c>
      <c r="X32">
        <f t="shared" ref="X32:X72" si="24">0.05*F32+(2*0.05)*SUM(G32:W32)</f>
        <v>0.46922098548549007</v>
      </c>
    </row>
    <row r="33" spans="5:24" x14ac:dyDescent="0.25">
      <c r="E33">
        <v>2.5000000000000001E-2</v>
      </c>
      <c r="F33">
        <f t="shared" si="7"/>
        <v>54</v>
      </c>
      <c r="G33">
        <f t="shared" si="8"/>
        <v>-3.9507533623805506</v>
      </c>
      <c r="H33">
        <f t="shared" si="9"/>
        <v>-26.697428636176351</v>
      </c>
      <c r="I33">
        <f t="shared" si="10"/>
        <v>-8.6386287602689737</v>
      </c>
      <c r="J33">
        <f t="shared" ref="J32:J72" si="25">$R$12*COS(2*PI()*($G$12*$E33-$Q$12))</f>
        <v>2.2882456112707374</v>
      </c>
      <c r="K33">
        <f t="shared" si="11"/>
        <v>16.777961735562542</v>
      </c>
      <c r="L33">
        <f t="shared" si="12"/>
        <v>1.4397739464496351</v>
      </c>
      <c r="M33">
        <f t="shared" si="13"/>
        <v>-3.2737720507689101</v>
      </c>
      <c r="N33">
        <f t="shared" si="14"/>
        <v>-5.5794470977762192</v>
      </c>
      <c r="O33">
        <f t="shared" si="15"/>
        <v>-0.34979809785377097</v>
      </c>
      <c r="P33">
        <f t="shared" si="16"/>
        <v>1.6764848371571761E-15</v>
      </c>
      <c r="Q33">
        <f t="shared" si="17"/>
        <v>0.31286893008046229</v>
      </c>
      <c r="R33">
        <f t="shared" si="18"/>
        <v>3.8965560367062224</v>
      </c>
      <c r="S33">
        <f t="shared" si="19"/>
        <v>1.9261185657606184</v>
      </c>
      <c r="T33">
        <f t="shared" si="20"/>
        <v>-0.58778525229247303</v>
      </c>
      <c r="U33">
        <f t="shared" si="21"/>
        <v>-7.3824115301166966</v>
      </c>
      <c r="V33">
        <f t="shared" si="22"/>
        <v>-0.80901699437494734</v>
      </c>
      <c r="W33">
        <f t="shared" si="23"/>
        <v>2.6730195725651038</v>
      </c>
      <c r="X33">
        <f t="shared" si="24"/>
        <v>-9.544973836135684E-2</v>
      </c>
    </row>
    <row r="34" spans="5:24" x14ac:dyDescent="0.25">
      <c r="E34">
        <v>0.05</v>
      </c>
      <c r="F34">
        <f t="shared" si="7"/>
        <v>54</v>
      </c>
      <c r="G34">
        <f t="shared" si="8"/>
        <v>-3.8042260651806141</v>
      </c>
      <c r="H34">
        <f t="shared" si="9"/>
        <v>-22.710189250284305</v>
      </c>
      <c r="I34">
        <f t="shared" si="10"/>
        <v>-5.6987894560491981</v>
      </c>
      <c r="J34">
        <f t="shared" si="25"/>
        <v>0.8740320488976423</v>
      </c>
      <c r="K34">
        <f t="shared" si="11"/>
        <v>3.3065034344219433E-14</v>
      </c>
      <c r="L34">
        <f t="shared" si="12"/>
        <v>-0.75693395806712105</v>
      </c>
      <c r="M34">
        <f t="shared" si="13"/>
        <v>4.2385797322041014</v>
      </c>
      <c r="N34">
        <f t="shared" si="14"/>
        <v>14.607182140410126</v>
      </c>
      <c r="O34">
        <f t="shared" si="15"/>
        <v>2.1266270208800999</v>
      </c>
      <c r="P34">
        <f t="shared" si="16"/>
        <v>-27.367864366808018</v>
      </c>
      <c r="Q34">
        <f t="shared" si="17"/>
        <v>1.9021130325903071</v>
      </c>
      <c r="R34">
        <f t="shared" si="18"/>
        <v>10.201316143165462</v>
      </c>
      <c r="S34">
        <f t="shared" si="19"/>
        <v>2.4937616266647198</v>
      </c>
      <c r="T34">
        <f t="shared" si="20"/>
        <v>-0.30901699437494756</v>
      </c>
      <c r="U34">
        <f t="shared" si="21"/>
        <v>-1.9186388082246253E-15</v>
      </c>
      <c r="V34">
        <f t="shared" si="22"/>
        <v>0.30901699437494723</v>
      </c>
      <c r="W34">
        <f t="shared" si="23"/>
        <v>-1.7633557568774205</v>
      </c>
      <c r="X34">
        <f t="shared" si="24"/>
        <v>0.13422528915458187</v>
      </c>
    </row>
    <row r="35" spans="5:24" x14ac:dyDescent="0.25">
      <c r="E35">
        <v>7.4999999999999997E-2</v>
      </c>
      <c r="F35">
        <f t="shared" si="7"/>
        <v>54</v>
      </c>
      <c r="G35">
        <f t="shared" si="8"/>
        <v>-3.5640260967534712</v>
      </c>
      <c r="H35">
        <f t="shared" si="9"/>
        <v>-16.499918309381734</v>
      </c>
      <c r="I35">
        <f t="shared" si="10"/>
        <v>-1.51668841036246</v>
      </c>
      <c r="J35">
        <f t="shared" si="25"/>
        <v>-0.87403204889764197</v>
      </c>
      <c r="K35">
        <f t="shared" si="11"/>
        <v>-16.777961735562492</v>
      </c>
      <c r="L35">
        <f t="shared" si="12"/>
        <v>-2.3296031814720806</v>
      </c>
      <c r="M35">
        <f t="shared" si="13"/>
        <v>7.1223219123874193</v>
      </c>
      <c r="N35">
        <f t="shared" si="14"/>
        <v>14.607182140410121</v>
      </c>
      <c r="O35">
        <f t="shared" si="15"/>
        <v>1.0151536185567283</v>
      </c>
      <c r="P35">
        <f t="shared" si="16"/>
        <v>-5.0294545114715282E-15</v>
      </c>
      <c r="Q35">
        <f t="shared" si="17"/>
        <v>-0.90798099947909261</v>
      </c>
      <c r="R35">
        <f t="shared" si="18"/>
        <v>-10.201316143165462</v>
      </c>
      <c r="S35">
        <f t="shared" si="19"/>
        <v>-4.1904067400022607</v>
      </c>
      <c r="T35">
        <f t="shared" si="20"/>
        <v>0.95105651629515364</v>
      </c>
      <c r="U35">
        <f t="shared" si="21"/>
        <v>7.3824115301167019</v>
      </c>
      <c r="V35">
        <f t="shared" si="22"/>
        <v>0.30901699437494773</v>
      </c>
      <c r="W35">
        <f t="shared" si="23"/>
        <v>0.46930339512068941</v>
      </c>
      <c r="X35">
        <f t="shared" si="24"/>
        <v>0.19945124421850613</v>
      </c>
    </row>
    <row r="36" spans="5:24" x14ac:dyDescent="0.25">
      <c r="E36">
        <v>0.1</v>
      </c>
      <c r="F36">
        <f t="shared" si="7"/>
        <v>54</v>
      </c>
      <c r="G36">
        <f t="shared" si="8"/>
        <v>-3.2360679774997894</v>
      </c>
      <c r="H36">
        <f t="shared" si="9"/>
        <v>-8.6745204026661025</v>
      </c>
      <c r="I36">
        <f t="shared" si="10"/>
        <v>2.9960309184615319</v>
      </c>
      <c r="J36">
        <f t="shared" si="25"/>
        <v>-2.288245611270737</v>
      </c>
      <c r="K36">
        <f t="shared" si="11"/>
        <v>-23.727621035409346</v>
      </c>
      <c r="L36">
        <f t="shared" si="12"/>
        <v>-1.9816788294587091</v>
      </c>
      <c r="M36">
        <f t="shared" si="13"/>
        <v>2.2283532364172758</v>
      </c>
      <c r="N36">
        <f t="shared" si="14"/>
        <v>-5.5794470977762387</v>
      </c>
      <c r="O36">
        <f t="shared" si="15"/>
        <v>-1.8090169943749472</v>
      </c>
      <c r="P36">
        <f t="shared" si="16"/>
        <v>27.367864366808018</v>
      </c>
      <c r="Q36">
        <f t="shared" si="17"/>
        <v>-1.6180339887498945</v>
      </c>
      <c r="R36">
        <f t="shared" si="18"/>
        <v>-3.8965560367062104</v>
      </c>
      <c r="S36">
        <f t="shared" si="19"/>
        <v>1.3110480733464622</v>
      </c>
      <c r="T36">
        <f t="shared" si="20"/>
        <v>-0.80901699437494723</v>
      </c>
      <c r="U36">
        <f t="shared" si="21"/>
        <v>-10.440306508910551</v>
      </c>
      <c r="V36">
        <f t="shared" si="22"/>
        <v>-0.80901699437494767</v>
      </c>
      <c r="W36">
        <f t="shared" si="23"/>
        <v>0.92705098312484058</v>
      </c>
      <c r="X36">
        <f t="shared" si="24"/>
        <v>-0.30391808934142883</v>
      </c>
    </row>
    <row r="37" spans="5:24" x14ac:dyDescent="0.25">
      <c r="E37">
        <v>0.125</v>
      </c>
      <c r="F37">
        <f t="shared" si="7"/>
        <v>54</v>
      </c>
      <c r="G37">
        <f t="shared" si="8"/>
        <v>-2.8284271247461898</v>
      </c>
      <c r="H37">
        <f t="shared" si="9"/>
        <v>1.4185755976738659E-14</v>
      </c>
      <c r="I37">
        <f t="shared" si="10"/>
        <v>6.8556546004010404</v>
      </c>
      <c r="J37">
        <f t="shared" si="25"/>
        <v>-2.8284271247461903</v>
      </c>
      <c r="K37">
        <f t="shared" si="11"/>
        <v>-16.777961735562542</v>
      </c>
      <c r="L37">
        <f t="shared" si="12"/>
        <v>-4.5014828605279852E-16</v>
      </c>
      <c r="M37">
        <f t="shared" si="13"/>
        <v>-5.0990195135927863</v>
      </c>
      <c r="N37">
        <f t="shared" si="14"/>
        <v>-18.055470085267789</v>
      </c>
      <c r="O37">
        <f t="shared" si="15"/>
        <v>-1.5811388300841902</v>
      </c>
      <c r="P37">
        <f t="shared" si="16"/>
        <v>8.3824241857858801E-15</v>
      </c>
      <c r="Q37">
        <f t="shared" si="17"/>
        <v>1.4142135623730947</v>
      </c>
      <c r="R37">
        <f t="shared" si="18"/>
        <v>12.609520212918492</v>
      </c>
      <c r="S37">
        <f t="shared" si="19"/>
        <v>3.0000000000000004</v>
      </c>
      <c r="T37">
        <f t="shared" si="20"/>
        <v>-4.28801959218017E-16</v>
      </c>
      <c r="U37">
        <f t="shared" si="21"/>
        <v>7.3824115301166904</v>
      </c>
      <c r="V37">
        <f t="shared" si="22"/>
        <v>1</v>
      </c>
      <c r="W37">
        <f t="shared" si="23"/>
        <v>-2.1213203435596415</v>
      </c>
      <c r="X37">
        <f t="shared" si="24"/>
        <v>0.99700351482500094</v>
      </c>
    </row>
    <row r="38" spans="5:24" x14ac:dyDescent="0.25">
      <c r="E38">
        <v>0.15</v>
      </c>
      <c r="F38">
        <f t="shared" si="7"/>
        <v>54</v>
      </c>
      <c r="G38">
        <f t="shared" si="8"/>
        <v>-2.3511410091698921</v>
      </c>
      <c r="H38">
        <f t="shared" si="9"/>
        <v>8.674520402666122</v>
      </c>
      <c r="I38">
        <f t="shared" si="10"/>
        <v>9.2208350346171191</v>
      </c>
      <c r="J38">
        <f t="shared" si="25"/>
        <v>-2.2882456112707379</v>
      </c>
      <c r="K38">
        <f t="shared" si="11"/>
        <v>-4.6509200646474996E-14</v>
      </c>
      <c r="L38">
        <f t="shared" si="12"/>
        <v>1.981678829458708</v>
      </c>
      <c r="M38">
        <f t="shared" si="13"/>
        <v>-6.8581660707326577</v>
      </c>
      <c r="N38">
        <f t="shared" si="14"/>
        <v>-5.5794470977762307</v>
      </c>
      <c r="O38">
        <f t="shared" si="15"/>
        <v>1.3143277802978321</v>
      </c>
      <c r="P38">
        <f t="shared" si="16"/>
        <v>-27.367864366808018</v>
      </c>
      <c r="Q38">
        <f t="shared" si="17"/>
        <v>1.1755705045849481</v>
      </c>
      <c r="R38">
        <f t="shared" si="18"/>
        <v>-3.8965560367061944</v>
      </c>
      <c r="S38">
        <f t="shared" si="19"/>
        <v>-4.0349910717837432</v>
      </c>
      <c r="T38">
        <f t="shared" si="20"/>
        <v>0.80901699437494767</v>
      </c>
      <c r="U38">
        <f t="shared" si="21"/>
        <v>5.7559164246738767E-15</v>
      </c>
      <c r="V38">
        <f t="shared" si="22"/>
        <v>-0.80901699437494712</v>
      </c>
      <c r="W38">
        <f t="shared" si="23"/>
        <v>2.8531695488854627</v>
      </c>
      <c r="X38">
        <f t="shared" si="24"/>
        <v>-1.5630916373731818E-2</v>
      </c>
    </row>
    <row r="39" spans="5:24" x14ac:dyDescent="0.25">
      <c r="E39">
        <v>0.17499999999999999</v>
      </c>
      <c r="F39">
        <f t="shared" si="7"/>
        <v>54</v>
      </c>
      <c r="G39">
        <f t="shared" si="8"/>
        <v>-1.8159619989581868</v>
      </c>
      <c r="H39">
        <f t="shared" si="9"/>
        <v>16.499918309381744</v>
      </c>
      <c r="I39">
        <f t="shared" si="10"/>
        <v>9.5759937482160176</v>
      </c>
      <c r="J39">
        <f t="shared" si="25"/>
        <v>-0.87403204889764263</v>
      </c>
      <c r="K39">
        <f t="shared" si="11"/>
        <v>16.777961735562485</v>
      </c>
      <c r="L39">
        <f t="shared" si="12"/>
        <v>2.3296031814720819</v>
      </c>
      <c r="M39">
        <f t="shared" si="13"/>
        <v>-1.1280649699046701</v>
      </c>
      <c r="N39">
        <f t="shared" si="14"/>
        <v>14.60718214041011</v>
      </c>
      <c r="O39">
        <f t="shared" si="15"/>
        <v>1.9923511564810017</v>
      </c>
      <c r="P39">
        <f t="shared" si="16"/>
        <v>-1.1735393860100233E-14</v>
      </c>
      <c r="Q39">
        <f t="shared" si="17"/>
        <v>-1.7820130483767347</v>
      </c>
      <c r="R39">
        <f t="shared" si="18"/>
        <v>-10.201316143165482</v>
      </c>
      <c r="S39">
        <f t="shared" si="19"/>
        <v>0.66369522624741728</v>
      </c>
      <c r="T39">
        <f t="shared" si="20"/>
        <v>-0.95105651629515287</v>
      </c>
      <c r="U39">
        <f t="shared" si="21"/>
        <v>-7.3824115301166993</v>
      </c>
      <c r="V39">
        <f t="shared" si="22"/>
        <v>0.30901699437494679</v>
      </c>
      <c r="W39">
        <f t="shared" si="23"/>
        <v>-2.9630650217854115</v>
      </c>
      <c r="X39">
        <f t="shared" si="24"/>
        <v>6.2657801214645819</v>
      </c>
    </row>
    <row r="40" spans="5:24" x14ac:dyDescent="0.25">
      <c r="E40">
        <v>0.2</v>
      </c>
      <c r="F40">
        <f t="shared" si="7"/>
        <v>54</v>
      </c>
      <c r="G40">
        <f t="shared" si="8"/>
        <v>-1.2360679774997894</v>
      </c>
      <c r="H40">
        <f t="shared" si="9"/>
        <v>22.710189250284323</v>
      </c>
      <c r="I40">
        <f t="shared" si="10"/>
        <v>7.8437107758778648</v>
      </c>
      <c r="J40">
        <f t="shared" si="25"/>
        <v>0.87403204889764163</v>
      </c>
      <c r="K40">
        <f t="shared" si="11"/>
        <v>23.727621035409346</v>
      </c>
      <c r="L40">
        <f t="shared" si="12"/>
        <v>0.75693395806711927</v>
      </c>
      <c r="M40">
        <f t="shared" si="13"/>
        <v>5.833904511881272</v>
      </c>
      <c r="N40">
        <f t="shared" si="14"/>
        <v>14.607182140410115</v>
      </c>
      <c r="O40">
        <f t="shared" si="15"/>
        <v>-0.69098300562505188</v>
      </c>
      <c r="P40">
        <f t="shared" si="16"/>
        <v>27.367864366808018</v>
      </c>
      <c r="Q40">
        <f t="shared" si="17"/>
        <v>-0.61803398874989224</v>
      </c>
      <c r="R40">
        <f t="shared" si="18"/>
        <v>10.201316143165474</v>
      </c>
      <c r="S40">
        <f t="shared" si="19"/>
        <v>3.4323684169061064</v>
      </c>
      <c r="T40">
        <f t="shared" si="20"/>
        <v>0.30901699437494679</v>
      </c>
      <c r="U40">
        <f t="shared" si="21"/>
        <v>10.440306508910551</v>
      </c>
      <c r="V40">
        <f t="shared" si="22"/>
        <v>0.30901699437494817</v>
      </c>
      <c r="W40">
        <f t="shared" si="23"/>
        <v>2.4270509831248472</v>
      </c>
      <c r="X40">
        <f t="shared" si="24"/>
        <v>15.529542915661786</v>
      </c>
    </row>
    <row r="41" spans="5:24" x14ac:dyDescent="0.25">
      <c r="E41">
        <v>0.22500000000000001</v>
      </c>
      <c r="F41">
        <f t="shared" si="7"/>
        <v>54</v>
      </c>
      <c r="G41">
        <f t="shared" si="8"/>
        <v>-0.62573786016092414</v>
      </c>
      <c r="H41">
        <f t="shared" si="9"/>
        <v>26.697428636176358</v>
      </c>
      <c r="I41">
        <f t="shared" si="10"/>
        <v>4.4016012020915527</v>
      </c>
      <c r="J41">
        <f t="shared" si="25"/>
        <v>2.288245611270737</v>
      </c>
      <c r="K41">
        <f t="shared" si="11"/>
        <v>16.777961735562553</v>
      </c>
      <c r="L41">
        <f t="shared" si="12"/>
        <v>-1.4397739464496349</v>
      </c>
      <c r="M41">
        <f t="shared" si="13"/>
        <v>6.4251394194682119</v>
      </c>
      <c r="N41">
        <f t="shared" si="14"/>
        <v>-5.5794470977762227</v>
      </c>
      <c r="O41">
        <f t="shared" si="15"/>
        <v>-2.2085382701546936</v>
      </c>
      <c r="P41">
        <f t="shared" si="16"/>
        <v>1.5088363534414584E-14</v>
      </c>
      <c r="Q41">
        <f t="shared" si="17"/>
        <v>1.9753766811902755</v>
      </c>
      <c r="R41">
        <f t="shared" si="18"/>
        <v>3.8965560367062042</v>
      </c>
      <c r="S41">
        <f t="shared" si="19"/>
        <v>-3.7802205320103033</v>
      </c>
      <c r="T41">
        <f t="shared" si="20"/>
        <v>0.58778525229247514</v>
      </c>
      <c r="U41">
        <f t="shared" si="21"/>
        <v>-7.3824115301166886</v>
      </c>
      <c r="V41">
        <f t="shared" si="22"/>
        <v>-0.8090169943749479</v>
      </c>
      <c r="W41">
        <f t="shared" si="23"/>
        <v>-1.3619714992186407</v>
      </c>
      <c r="X41">
        <f t="shared" si="24"/>
        <v>6.6862976844496327</v>
      </c>
    </row>
    <row r="42" spans="5:24" x14ac:dyDescent="0.25">
      <c r="E42">
        <v>0.25</v>
      </c>
      <c r="F42">
        <f t="shared" si="7"/>
        <v>54</v>
      </c>
      <c r="G42">
        <f t="shared" si="8"/>
        <v>2.45029690981724E-16</v>
      </c>
      <c r="H42">
        <f t="shared" si="9"/>
        <v>28.071337695236398</v>
      </c>
      <c r="I42">
        <f t="shared" si="10"/>
        <v>7.0523197011787714E-15</v>
      </c>
      <c r="J42">
        <f t="shared" si="25"/>
        <v>2.8284271247461903</v>
      </c>
      <c r="K42">
        <f t="shared" si="11"/>
        <v>4.94161864714939E-14</v>
      </c>
      <c r="L42">
        <f t="shared" si="12"/>
        <v>-2.4494897427831779</v>
      </c>
      <c r="M42">
        <f t="shared" si="13"/>
        <v>2.2086677871142554E-15</v>
      </c>
      <c r="N42">
        <f t="shared" si="14"/>
        <v>-18.055470085267789</v>
      </c>
      <c r="O42">
        <f t="shared" si="15"/>
        <v>-9.5883032969657864E-16</v>
      </c>
      <c r="P42">
        <f t="shared" si="16"/>
        <v>-27.367864366808018</v>
      </c>
      <c r="Q42">
        <f t="shared" si="17"/>
        <v>1.102633609417758E-15</v>
      </c>
      <c r="R42">
        <f t="shared" si="18"/>
        <v>-12.609520212918492</v>
      </c>
      <c r="S42">
        <f t="shared" si="19"/>
        <v>-1.039526937708827E-14</v>
      </c>
      <c r="T42">
        <f t="shared" si="20"/>
        <v>-1</v>
      </c>
      <c r="U42">
        <f t="shared" si="21"/>
        <v>-2.8138903913661334E-14</v>
      </c>
      <c r="V42">
        <f t="shared" si="22"/>
        <v>1</v>
      </c>
      <c r="W42">
        <f t="shared" si="23"/>
        <v>-8.0856545417451464E-15</v>
      </c>
      <c r="X42">
        <f t="shared" si="24"/>
        <v>-0.25825795877948732</v>
      </c>
    </row>
    <row r="43" spans="5:24" x14ac:dyDescent="0.25">
      <c r="E43">
        <v>0.27500000000000002</v>
      </c>
      <c r="F43">
        <f t="shared" si="7"/>
        <v>54</v>
      </c>
      <c r="G43">
        <f t="shared" si="8"/>
        <v>0.62573786016092459</v>
      </c>
      <c r="H43">
        <f t="shared" si="9"/>
        <v>26.697428636176351</v>
      </c>
      <c r="I43">
        <f t="shared" si="10"/>
        <v>-4.4016012020915438</v>
      </c>
      <c r="J43">
        <f t="shared" si="25"/>
        <v>2.2882456112707361</v>
      </c>
      <c r="K43">
        <f t="shared" si="11"/>
        <v>-16.777961735562499</v>
      </c>
      <c r="L43">
        <f t="shared" si="12"/>
        <v>-1.4397739464496362</v>
      </c>
      <c r="M43">
        <f t="shared" si="13"/>
        <v>-6.4251394194682128</v>
      </c>
      <c r="N43">
        <f t="shared" si="14"/>
        <v>-5.5794470977762041</v>
      </c>
      <c r="O43">
        <f t="shared" si="15"/>
        <v>2.2085382701546932</v>
      </c>
      <c r="P43">
        <f t="shared" si="16"/>
        <v>-6.705642625648677E-14</v>
      </c>
      <c r="Q43">
        <f t="shared" si="17"/>
        <v>-1.9753766811902749</v>
      </c>
      <c r="R43">
        <f t="shared" si="18"/>
        <v>3.8965560367062113</v>
      </c>
      <c r="S43">
        <f t="shared" si="19"/>
        <v>3.7802205320102988</v>
      </c>
      <c r="T43">
        <f t="shared" si="20"/>
        <v>0.5877852522924738</v>
      </c>
      <c r="U43">
        <f t="shared" si="21"/>
        <v>7.382411530116701</v>
      </c>
      <c r="V43">
        <f t="shared" si="22"/>
        <v>-0.80901699437494889</v>
      </c>
      <c r="W43">
        <f t="shared" si="23"/>
        <v>1.3619714992186265</v>
      </c>
      <c r="X43">
        <f t="shared" si="24"/>
        <v>3.8420578151193632</v>
      </c>
    </row>
    <row r="44" spans="5:24" x14ac:dyDescent="0.25">
      <c r="E44">
        <v>0.3</v>
      </c>
      <c r="F44">
        <f t="shared" si="7"/>
        <v>54</v>
      </c>
      <c r="G44">
        <f t="shared" si="8"/>
        <v>1.2360679774997898</v>
      </c>
      <c r="H44">
        <f t="shared" si="9"/>
        <v>22.710189250284312</v>
      </c>
      <c r="I44">
        <f t="shared" si="10"/>
        <v>-7.8437107758778568</v>
      </c>
      <c r="J44">
        <f t="shared" si="25"/>
        <v>0.87403204889764308</v>
      </c>
      <c r="K44">
        <f t="shared" si="11"/>
        <v>-23.727621035409346</v>
      </c>
      <c r="L44">
        <f t="shared" si="12"/>
        <v>0.75693395806711561</v>
      </c>
      <c r="M44">
        <f t="shared" si="13"/>
        <v>-5.8339045118812711</v>
      </c>
      <c r="N44">
        <f t="shared" si="14"/>
        <v>14.607182140410117</v>
      </c>
      <c r="O44">
        <f t="shared" si="15"/>
        <v>0.69098300562505754</v>
      </c>
      <c r="P44">
        <f t="shared" si="16"/>
        <v>27.367864366808018</v>
      </c>
      <c r="Q44">
        <f t="shared" si="17"/>
        <v>0.61803398874989357</v>
      </c>
      <c r="R44">
        <f t="shared" si="18"/>
        <v>10.201316143165498</v>
      </c>
      <c r="S44">
        <f t="shared" si="19"/>
        <v>-3.4323684169061033</v>
      </c>
      <c r="T44">
        <f t="shared" si="20"/>
        <v>0.30901699437494839</v>
      </c>
      <c r="U44">
        <f t="shared" si="21"/>
        <v>-10.440306508910551</v>
      </c>
      <c r="V44">
        <f t="shared" si="22"/>
        <v>0.30901699437494629</v>
      </c>
      <c r="W44">
        <f t="shared" si="23"/>
        <v>-2.4270509831248508</v>
      </c>
      <c r="X44">
        <f t="shared" si="24"/>
        <v>5.2975674636147367</v>
      </c>
    </row>
    <row r="45" spans="5:24" x14ac:dyDescent="0.25">
      <c r="E45">
        <v>0.32500000000000001</v>
      </c>
      <c r="F45">
        <f t="shared" si="7"/>
        <v>54</v>
      </c>
      <c r="G45">
        <f t="shared" si="8"/>
        <v>1.8159619989581872</v>
      </c>
      <c r="H45">
        <f t="shared" si="9"/>
        <v>16.499918309381727</v>
      </c>
      <c r="I45">
        <f t="shared" si="10"/>
        <v>-9.5759937482160158</v>
      </c>
      <c r="J45">
        <f t="shared" si="25"/>
        <v>-0.8740320488976413</v>
      </c>
      <c r="K45">
        <f t="shared" si="11"/>
        <v>-16.777961735562542</v>
      </c>
      <c r="L45">
        <f t="shared" si="12"/>
        <v>2.3296031814720819</v>
      </c>
      <c r="M45">
        <f t="shared" si="13"/>
        <v>1.128064969904653</v>
      </c>
      <c r="N45">
        <f t="shared" si="14"/>
        <v>14.607182140410126</v>
      </c>
      <c r="O45">
        <f t="shared" si="15"/>
        <v>-1.9923511564810017</v>
      </c>
      <c r="P45">
        <f t="shared" si="16"/>
        <v>-2.6820790164714538E-14</v>
      </c>
      <c r="Q45">
        <f t="shared" si="17"/>
        <v>1.782013048376734</v>
      </c>
      <c r="R45">
        <f t="shared" si="18"/>
        <v>-10.201316143165485</v>
      </c>
      <c r="S45">
        <f t="shared" si="19"/>
        <v>-0.66369522624740795</v>
      </c>
      <c r="T45">
        <f t="shared" si="20"/>
        <v>-0.95105651629515442</v>
      </c>
      <c r="U45">
        <f t="shared" si="21"/>
        <v>7.3824115301166851</v>
      </c>
      <c r="V45">
        <f t="shared" si="22"/>
        <v>0.30901699437494862</v>
      </c>
      <c r="W45">
        <f t="shared" si="23"/>
        <v>2.9630650217854133</v>
      </c>
      <c r="X45">
        <f t="shared" si="24"/>
        <v>3.4780830619915282</v>
      </c>
    </row>
    <row r="46" spans="5:24" x14ac:dyDescent="0.25">
      <c r="E46">
        <v>0.35</v>
      </c>
      <c r="F46">
        <f t="shared" si="7"/>
        <v>54</v>
      </c>
      <c r="G46">
        <f t="shared" si="8"/>
        <v>2.3511410091698921</v>
      </c>
      <c r="H46">
        <f t="shared" si="9"/>
        <v>8.6745204026661167</v>
      </c>
      <c r="I46">
        <f t="shared" si="10"/>
        <v>-9.2208350346171279</v>
      </c>
      <c r="J46">
        <f t="shared" si="25"/>
        <v>-2.288245611270737</v>
      </c>
      <c r="K46">
        <f t="shared" si="11"/>
        <v>-5.2323172296512804E-14</v>
      </c>
      <c r="L46">
        <f t="shared" si="12"/>
        <v>1.9816788294587129</v>
      </c>
      <c r="M46">
        <f t="shared" si="13"/>
        <v>6.8581660707326533</v>
      </c>
      <c r="N46">
        <f t="shared" si="14"/>
        <v>-5.5794470977761872</v>
      </c>
      <c r="O46">
        <f t="shared" si="15"/>
        <v>-1.3143277802978386</v>
      </c>
      <c r="P46">
        <f t="shared" si="16"/>
        <v>-27.367864366808018</v>
      </c>
      <c r="Q46">
        <f t="shared" si="17"/>
        <v>-1.1755705045849421</v>
      </c>
      <c r="R46">
        <f t="shared" si="18"/>
        <v>-3.896556036706273</v>
      </c>
      <c r="S46">
        <f t="shared" si="19"/>
        <v>4.0349910717837476</v>
      </c>
      <c r="T46">
        <f t="shared" si="20"/>
        <v>0.80901699437494468</v>
      </c>
      <c r="U46">
        <f t="shared" si="21"/>
        <v>-5.1152382149658307E-15</v>
      </c>
      <c r="V46">
        <f t="shared" si="22"/>
        <v>-0.80901699437494823</v>
      </c>
      <c r="W46">
        <f t="shared" si="23"/>
        <v>-2.8531695488854547</v>
      </c>
      <c r="X46">
        <f t="shared" si="24"/>
        <v>-0.27955185971355156</v>
      </c>
    </row>
    <row r="47" spans="5:24" x14ac:dyDescent="0.25">
      <c r="E47">
        <v>0.375</v>
      </c>
      <c r="F47">
        <f t="shared" si="7"/>
        <v>54</v>
      </c>
      <c r="G47">
        <f t="shared" si="8"/>
        <v>2.8284271247461903</v>
      </c>
      <c r="H47">
        <f t="shared" si="9"/>
        <v>-1.074660037628496E-14</v>
      </c>
      <c r="I47">
        <f t="shared" si="10"/>
        <v>-6.8556546004010519</v>
      </c>
      <c r="J47">
        <f t="shared" si="25"/>
        <v>-2.8284271247461903</v>
      </c>
      <c r="K47">
        <f t="shared" si="11"/>
        <v>16.777961735562496</v>
      </c>
      <c r="L47">
        <f t="shared" si="12"/>
        <v>1.3504448581583956E-15</v>
      </c>
      <c r="M47">
        <f t="shared" si="13"/>
        <v>5.0990195135927827</v>
      </c>
      <c r="N47">
        <f t="shared" si="14"/>
        <v>-18.055470085267789</v>
      </c>
      <c r="O47">
        <f t="shared" si="15"/>
        <v>1.5811388300841871</v>
      </c>
      <c r="P47">
        <f t="shared" si="16"/>
        <v>-7.3762365605115463E-14</v>
      </c>
      <c r="Q47">
        <f t="shared" si="17"/>
        <v>-1.4142135623730951</v>
      </c>
      <c r="R47">
        <f t="shared" si="18"/>
        <v>12.609520212918492</v>
      </c>
      <c r="S47">
        <f t="shared" si="19"/>
        <v>-2.9999999999999938</v>
      </c>
      <c r="T47">
        <f t="shared" si="20"/>
        <v>-4.8995096174619945E-16</v>
      </c>
      <c r="U47">
        <f t="shared" si="21"/>
        <v>-7.3824115301167046</v>
      </c>
      <c r="V47">
        <f t="shared" si="22"/>
        <v>1</v>
      </c>
      <c r="W47">
        <f t="shared" si="23"/>
        <v>2.121320343559645</v>
      </c>
      <c r="X47">
        <f t="shared" si="24"/>
        <v>2.9481210857558886</v>
      </c>
    </row>
    <row r="48" spans="5:24" x14ac:dyDescent="0.25">
      <c r="E48">
        <v>0.4</v>
      </c>
      <c r="F48">
        <f t="shared" si="7"/>
        <v>54</v>
      </c>
      <c r="G48">
        <f t="shared" si="8"/>
        <v>3.2360679774997898</v>
      </c>
      <c r="H48">
        <f t="shared" si="9"/>
        <v>-8.6745204026661327</v>
      </c>
      <c r="I48">
        <f t="shared" si="10"/>
        <v>-2.9960309184615368</v>
      </c>
      <c r="J48">
        <f t="shared" si="25"/>
        <v>-2.2882456112707379</v>
      </c>
      <c r="K48">
        <f t="shared" si="11"/>
        <v>23.727621035409346</v>
      </c>
      <c r="L48">
        <f t="shared" si="12"/>
        <v>-1.9816788294587113</v>
      </c>
      <c r="M48">
        <f t="shared" si="13"/>
        <v>-2.2283532364172882</v>
      </c>
      <c r="N48">
        <f t="shared" si="14"/>
        <v>-5.5794470977762396</v>
      </c>
      <c r="O48">
        <f t="shared" si="15"/>
        <v>1.8090169943749486</v>
      </c>
      <c r="P48">
        <f t="shared" si="16"/>
        <v>27.367864366808018</v>
      </c>
      <c r="Q48">
        <f t="shared" si="17"/>
        <v>1.618033988749898</v>
      </c>
      <c r="R48">
        <f t="shared" si="18"/>
        <v>-3.8965560367062491</v>
      </c>
      <c r="S48">
        <f t="shared" si="19"/>
        <v>-1.3110480733464678</v>
      </c>
      <c r="T48">
        <f t="shared" si="20"/>
        <v>-0.80901699437494823</v>
      </c>
      <c r="U48">
        <f t="shared" si="21"/>
        <v>10.440306508910551</v>
      </c>
      <c r="V48">
        <f t="shared" si="22"/>
        <v>-0.80901699437494645</v>
      </c>
      <c r="W48">
        <f t="shared" si="23"/>
        <v>-0.92705098312484802</v>
      </c>
      <c r="X48">
        <f t="shared" si="24"/>
        <v>6.3697945693774454</v>
      </c>
    </row>
    <row r="49" spans="5:24" x14ac:dyDescent="0.25">
      <c r="E49">
        <v>0.42499999999999999</v>
      </c>
      <c r="F49">
        <f t="shared" si="7"/>
        <v>54</v>
      </c>
      <c r="G49">
        <f t="shared" si="8"/>
        <v>3.5640260967534716</v>
      </c>
      <c r="H49">
        <f t="shared" si="9"/>
        <v>-16.499918309381734</v>
      </c>
      <c r="I49">
        <f t="shared" si="10"/>
        <v>1.5166884103624421</v>
      </c>
      <c r="J49">
        <f t="shared" si="25"/>
        <v>-0.87403204889764341</v>
      </c>
      <c r="K49">
        <f t="shared" si="11"/>
        <v>16.777961735562513</v>
      </c>
      <c r="L49">
        <f t="shared" si="12"/>
        <v>-2.3296031814720828</v>
      </c>
      <c r="M49">
        <f t="shared" si="13"/>
        <v>-7.1223219123874202</v>
      </c>
      <c r="N49">
        <f t="shared" si="14"/>
        <v>14.607182140410115</v>
      </c>
      <c r="O49">
        <f t="shared" si="15"/>
        <v>-1.0151536185567203</v>
      </c>
      <c r="P49">
        <f t="shared" si="16"/>
        <v>-2.0114850816085836E-14</v>
      </c>
      <c r="Q49">
        <f t="shared" si="17"/>
        <v>0.90798099947909694</v>
      </c>
      <c r="R49">
        <f t="shared" si="18"/>
        <v>-10.201316143165501</v>
      </c>
      <c r="S49">
        <f t="shared" si="19"/>
        <v>4.1904067400022642</v>
      </c>
      <c r="T49">
        <f t="shared" si="20"/>
        <v>0.95105651629515253</v>
      </c>
      <c r="U49">
        <f t="shared" si="21"/>
        <v>-7.3824115301166824</v>
      </c>
      <c r="V49">
        <f t="shared" si="22"/>
        <v>0.30901699437494584</v>
      </c>
      <c r="W49">
        <f t="shared" si="23"/>
        <v>-0.46930339512070535</v>
      </c>
      <c r="X49">
        <f t="shared" si="24"/>
        <v>2.3930259494141497</v>
      </c>
    </row>
    <row r="50" spans="5:24" x14ac:dyDescent="0.25">
      <c r="E50">
        <v>0.45</v>
      </c>
      <c r="F50">
        <f t="shared" si="7"/>
        <v>54</v>
      </c>
      <c r="G50">
        <f t="shared" si="8"/>
        <v>3.8042260651806146</v>
      </c>
      <c r="H50">
        <f t="shared" si="9"/>
        <v>-22.710189250284323</v>
      </c>
      <c r="I50">
        <f t="shared" si="10"/>
        <v>5.6987894560491927</v>
      </c>
      <c r="J50">
        <f t="shared" si="25"/>
        <v>0.87403204889764097</v>
      </c>
      <c r="K50">
        <f t="shared" si="11"/>
        <v>1.3081436212585064E-14</v>
      </c>
      <c r="L50">
        <f t="shared" si="12"/>
        <v>-0.75693395806712227</v>
      </c>
      <c r="M50">
        <f t="shared" si="13"/>
        <v>-4.238579732204113</v>
      </c>
      <c r="N50">
        <f t="shared" si="14"/>
        <v>14.607182140410131</v>
      </c>
      <c r="O50">
        <f t="shared" si="15"/>
        <v>-2.1266270208801017</v>
      </c>
      <c r="P50">
        <f t="shared" si="16"/>
        <v>-27.367864366808018</v>
      </c>
      <c r="Q50">
        <f t="shared" si="17"/>
        <v>-1.9021130325903075</v>
      </c>
      <c r="R50">
        <f t="shared" si="18"/>
        <v>10.201316143165482</v>
      </c>
      <c r="S50">
        <f t="shared" si="19"/>
        <v>-2.493761626664734</v>
      </c>
      <c r="T50">
        <f t="shared" si="20"/>
        <v>-0.30901699437494257</v>
      </c>
      <c r="U50">
        <f t="shared" si="21"/>
        <v>-3.5813459146559839E-14</v>
      </c>
      <c r="V50">
        <f t="shared" si="22"/>
        <v>0.30901699437494912</v>
      </c>
      <c r="W50">
        <f t="shared" si="23"/>
        <v>1.7633557568774108</v>
      </c>
      <c r="X50">
        <f t="shared" si="24"/>
        <v>0.23528326230817331</v>
      </c>
    </row>
    <row r="51" spans="5:24" x14ac:dyDescent="0.25">
      <c r="E51">
        <v>0.47499999999999998</v>
      </c>
      <c r="F51">
        <f t="shared" si="7"/>
        <v>54</v>
      </c>
      <c r="G51">
        <f t="shared" si="8"/>
        <v>3.9507533623805506</v>
      </c>
      <c r="H51">
        <f t="shared" si="9"/>
        <v>-26.697428636176355</v>
      </c>
      <c r="I51">
        <f t="shared" si="10"/>
        <v>8.6386287602689631</v>
      </c>
      <c r="J51">
        <f t="shared" si="25"/>
        <v>2.2882456112707366</v>
      </c>
      <c r="K51">
        <f t="shared" si="11"/>
        <v>-16.777961735562492</v>
      </c>
      <c r="L51">
        <f t="shared" si="12"/>
        <v>1.4397739464496304</v>
      </c>
      <c r="M51">
        <f t="shared" si="13"/>
        <v>3.2737720507688919</v>
      </c>
      <c r="N51">
        <f t="shared" si="14"/>
        <v>-5.5794470977762147</v>
      </c>
      <c r="O51">
        <f t="shared" si="15"/>
        <v>0.34979809785375876</v>
      </c>
      <c r="P51">
        <f t="shared" si="16"/>
        <v>-8.0468304953744168E-14</v>
      </c>
      <c r="Q51">
        <f t="shared" si="17"/>
        <v>-0.31286893008046929</v>
      </c>
      <c r="R51">
        <f t="shared" si="18"/>
        <v>3.8965560367063197</v>
      </c>
      <c r="S51">
        <f t="shared" si="19"/>
        <v>-1.9261185657606403</v>
      </c>
      <c r="T51">
        <f t="shared" si="20"/>
        <v>-0.5877852522924788</v>
      </c>
      <c r="U51">
        <f t="shared" si="21"/>
        <v>7.3824115301167339</v>
      </c>
      <c r="V51">
        <f t="shared" si="22"/>
        <v>-0.80901699437494856</v>
      </c>
      <c r="W51">
        <f t="shared" si="23"/>
        <v>-2.6730195725651171</v>
      </c>
      <c r="X51">
        <f t="shared" si="24"/>
        <v>0.28562926112267828</v>
      </c>
    </row>
    <row r="52" spans="5:24" x14ac:dyDescent="0.25">
      <c r="E52">
        <v>0.5</v>
      </c>
      <c r="F52">
        <f t="shared" si="7"/>
        <v>54</v>
      </c>
      <c r="G52">
        <f t="shared" si="8"/>
        <v>4</v>
      </c>
      <c r="H52">
        <f t="shared" si="9"/>
        <v>-28.071337695236398</v>
      </c>
      <c r="I52">
        <f t="shared" si="10"/>
        <v>9.6953597148326587</v>
      </c>
      <c r="J52">
        <f t="shared" si="25"/>
        <v>2.8284271247461903</v>
      </c>
      <c r="K52">
        <f t="shared" si="11"/>
        <v>-23.727621035409346</v>
      </c>
      <c r="L52">
        <f t="shared" si="12"/>
        <v>2.4494897427831779</v>
      </c>
      <c r="M52">
        <f t="shared" si="13"/>
        <v>7.2111025509279782</v>
      </c>
      <c r="N52">
        <f t="shared" si="14"/>
        <v>-18.055470085267789</v>
      </c>
      <c r="O52">
        <f t="shared" si="15"/>
        <v>2.2360679774997898</v>
      </c>
      <c r="P52">
        <f t="shared" si="16"/>
        <v>27.367864366808018</v>
      </c>
      <c r="Q52">
        <f t="shared" si="17"/>
        <v>2</v>
      </c>
      <c r="R52">
        <f t="shared" si="18"/>
        <v>-12.609520212918492</v>
      </c>
      <c r="S52">
        <f t="shared" si="19"/>
        <v>4.2426406871192848</v>
      </c>
      <c r="T52">
        <f t="shared" si="20"/>
        <v>1</v>
      </c>
      <c r="U52">
        <f t="shared" si="21"/>
        <v>-10.440306508910551</v>
      </c>
      <c r="V52">
        <f t="shared" si="22"/>
        <v>1</v>
      </c>
      <c r="W52">
        <f t="shared" si="23"/>
        <v>3</v>
      </c>
      <c r="X52">
        <f t="shared" si="24"/>
        <v>0.11266966269745149</v>
      </c>
    </row>
    <row r="53" spans="5:24" x14ac:dyDescent="0.25">
      <c r="E53">
        <v>0.52500000000000002</v>
      </c>
      <c r="F53">
        <f t="shared" si="7"/>
        <v>54</v>
      </c>
      <c r="G53">
        <f t="shared" si="8"/>
        <v>3.9507533623805506</v>
      </c>
      <c r="H53">
        <f t="shared" si="9"/>
        <v>-26.697428636176355</v>
      </c>
      <c r="I53">
        <f t="shared" si="10"/>
        <v>8.6386287602689702</v>
      </c>
      <c r="J53">
        <f t="shared" si="25"/>
        <v>2.2882456112707379</v>
      </c>
      <c r="K53">
        <f t="shared" si="11"/>
        <v>-16.777961735562513</v>
      </c>
      <c r="L53">
        <f t="shared" si="12"/>
        <v>1.4397739464496335</v>
      </c>
      <c r="M53">
        <f t="shared" si="13"/>
        <v>3.2737720507689012</v>
      </c>
      <c r="N53">
        <f t="shared" si="14"/>
        <v>-5.5794470977762431</v>
      </c>
      <c r="O53">
        <f t="shared" si="15"/>
        <v>0.34979809785376309</v>
      </c>
      <c r="P53">
        <f t="shared" si="16"/>
        <v>-1.3408911467457131E-14</v>
      </c>
      <c r="Q53">
        <f t="shared" si="17"/>
        <v>-0.31286893008046446</v>
      </c>
      <c r="R53">
        <f t="shared" si="18"/>
        <v>3.8965560367062877</v>
      </c>
      <c r="S53">
        <f t="shared" si="19"/>
        <v>-1.9261185657606292</v>
      </c>
      <c r="T53">
        <f t="shared" si="20"/>
        <v>-0.58778525229247602</v>
      </c>
      <c r="U53">
        <f t="shared" si="21"/>
        <v>7.3824115301167055</v>
      </c>
      <c r="V53">
        <f t="shared" si="22"/>
        <v>-0.80901699437494623</v>
      </c>
      <c r="W53">
        <f t="shared" si="23"/>
        <v>-2.6730195725651118</v>
      </c>
      <c r="X53">
        <f t="shared" si="24"/>
        <v>0.28562926112267917</v>
      </c>
    </row>
    <row r="54" spans="5:24" x14ac:dyDescent="0.25">
      <c r="E54">
        <v>0.55000000000000004</v>
      </c>
      <c r="F54">
        <f t="shared" si="7"/>
        <v>54</v>
      </c>
      <c r="G54">
        <f t="shared" si="8"/>
        <v>3.8042260651806141</v>
      </c>
      <c r="H54">
        <f t="shared" si="9"/>
        <v>-22.710189250284309</v>
      </c>
      <c r="I54">
        <f t="shared" si="10"/>
        <v>5.6987894560492034</v>
      </c>
      <c r="J54">
        <f t="shared" si="25"/>
        <v>0.87403204889763886</v>
      </c>
      <c r="K54">
        <f t="shared" si="11"/>
        <v>-5.8137143946550611E-14</v>
      </c>
      <c r="L54">
        <f t="shared" si="12"/>
        <v>-0.75693395806711883</v>
      </c>
      <c r="M54">
        <f t="shared" si="13"/>
        <v>-4.2385797322041041</v>
      </c>
      <c r="N54">
        <f t="shared" si="14"/>
        <v>14.607182140410151</v>
      </c>
      <c r="O54">
        <f t="shared" si="15"/>
        <v>-2.1266270208801004</v>
      </c>
      <c r="P54">
        <f t="shared" si="16"/>
        <v>-27.367864366808018</v>
      </c>
      <c r="Q54">
        <f t="shared" si="17"/>
        <v>-1.9021130325903046</v>
      </c>
      <c r="R54">
        <f t="shared" si="18"/>
        <v>10.20131614316545</v>
      </c>
      <c r="S54">
        <f t="shared" si="19"/>
        <v>-2.4937616266647198</v>
      </c>
      <c r="T54">
        <f t="shared" si="20"/>
        <v>-0.30901699437494584</v>
      </c>
      <c r="U54">
        <f t="shared" si="21"/>
        <v>2.5593170179326714E-15</v>
      </c>
      <c r="V54">
        <f t="shared" si="22"/>
        <v>0.30901699437495211</v>
      </c>
      <c r="W54">
        <f t="shared" si="23"/>
        <v>1.7633557568774356</v>
      </c>
      <c r="X54">
        <f t="shared" si="24"/>
        <v>0.23528326230817687</v>
      </c>
    </row>
    <row r="55" spans="5:24" x14ac:dyDescent="0.25">
      <c r="E55">
        <v>0.57499999999999996</v>
      </c>
      <c r="F55">
        <f t="shared" si="7"/>
        <v>54</v>
      </c>
      <c r="G55">
        <f t="shared" si="8"/>
        <v>3.564026096753472</v>
      </c>
      <c r="H55">
        <f t="shared" si="9"/>
        <v>-16.499918309381762</v>
      </c>
      <c r="I55">
        <f t="shared" si="10"/>
        <v>1.5166884103624807</v>
      </c>
      <c r="J55">
        <f t="shared" si="25"/>
        <v>-0.87403204889763586</v>
      </c>
      <c r="K55">
        <f t="shared" si="11"/>
        <v>16.777961735562492</v>
      </c>
      <c r="L55">
        <f t="shared" si="12"/>
        <v>-2.3296031814720788</v>
      </c>
      <c r="M55">
        <f t="shared" si="13"/>
        <v>-7.1223219123874237</v>
      </c>
      <c r="N55">
        <f t="shared" si="14"/>
        <v>14.60718214041017</v>
      </c>
      <c r="O55">
        <f t="shared" si="15"/>
        <v>-1.0151536185567311</v>
      </c>
      <c r="P55">
        <f t="shared" si="16"/>
        <v>-8.7174244302372873E-14</v>
      </c>
      <c r="Q55">
        <f t="shared" si="17"/>
        <v>0.90798099947907995</v>
      </c>
      <c r="R55">
        <f t="shared" si="18"/>
        <v>-10.201316143165453</v>
      </c>
      <c r="S55">
        <f t="shared" si="19"/>
        <v>4.1904067400022598</v>
      </c>
      <c r="T55">
        <f t="shared" si="20"/>
        <v>0.95105651629515586</v>
      </c>
      <c r="U55">
        <f t="shared" si="21"/>
        <v>-7.382411530116709</v>
      </c>
      <c r="V55">
        <f t="shared" si="22"/>
        <v>0.30901699437495633</v>
      </c>
      <c r="W55">
        <f t="shared" si="23"/>
        <v>-0.46930339512065167</v>
      </c>
      <c r="X55">
        <f t="shared" si="24"/>
        <v>2.3930259494141537</v>
      </c>
    </row>
    <row r="56" spans="5:24" x14ac:dyDescent="0.25">
      <c r="E56">
        <v>0.6</v>
      </c>
      <c r="F56">
        <f t="shared" si="7"/>
        <v>54</v>
      </c>
      <c r="G56">
        <f t="shared" si="8"/>
        <v>3.2360679774997898</v>
      </c>
      <c r="H56">
        <f t="shared" si="9"/>
        <v>-8.6745204026661202</v>
      </c>
      <c r="I56">
        <f t="shared" si="10"/>
        <v>-2.9960309184615164</v>
      </c>
      <c r="J56">
        <f t="shared" si="25"/>
        <v>-2.2882456112707366</v>
      </c>
      <c r="K56">
        <f t="shared" si="11"/>
        <v>23.727621035409346</v>
      </c>
      <c r="L56">
        <f t="shared" si="12"/>
        <v>-1.981678829458716</v>
      </c>
      <c r="M56">
        <f t="shared" si="13"/>
        <v>-2.2283532364172864</v>
      </c>
      <c r="N56">
        <f t="shared" si="14"/>
        <v>-5.5794470977762094</v>
      </c>
      <c r="O56">
        <f t="shared" si="15"/>
        <v>1.8090169943749415</v>
      </c>
      <c r="P56">
        <f t="shared" si="16"/>
        <v>27.367864366808018</v>
      </c>
      <c r="Q56">
        <f t="shared" si="17"/>
        <v>1.6180339887499007</v>
      </c>
      <c r="R56">
        <f t="shared" si="18"/>
        <v>-3.8965560367062819</v>
      </c>
      <c r="S56">
        <f t="shared" si="19"/>
        <v>-1.3110480733464416</v>
      </c>
      <c r="T56">
        <f t="shared" si="20"/>
        <v>-0.80901699437494623</v>
      </c>
      <c r="U56">
        <f t="shared" si="21"/>
        <v>10.440306508910551</v>
      </c>
      <c r="V56">
        <f t="shared" si="22"/>
        <v>-0.80901699437494878</v>
      </c>
      <c r="W56">
        <f t="shared" si="23"/>
        <v>-0.92705098312485923</v>
      </c>
      <c r="X56">
        <f t="shared" si="24"/>
        <v>6.3697945693774489</v>
      </c>
    </row>
    <row r="57" spans="5:24" x14ac:dyDescent="0.25">
      <c r="E57">
        <v>0.625</v>
      </c>
      <c r="F57">
        <f t="shared" si="7"/>
        <v>54</v>
      </c>
      <c r="G57">
        <f t="shared" si="8"/>
        <v>2.8284271247461903</v>
      </c>
      <c r="H57">
        <f t="shared" si="9"/>
        <v>-5.1587334006805466E-15</v>
      </c>
      <c r="I57">
        <f t="shared" si="10"/>
        <v>-6.8556546004010368</v>
      </c>
      <c r="J57">
        <f t="shared" si="25"/>
        <v>-2.8284271247461903</v>
      </c>
      <c r="K57">
        <f t="shared" si="11"/>
        <v>16.777961735562517</v>
      </c>
      <c r="L57">
        <f t="shared" si="12"/>
        <v>-6.6019092878976511E-15</v>
      </c>
      <c r="M57">
        <f t="shared" si="13"/>
        <v>5.0990195135927756</v>
      </c>
      <c r="N57">
        <f t="shared" si="14"/>
        <v>-18.055470085267789</v>
      </c>
      <c r="O57">
        <f t="shared" si="15"/>
        <v>1.581138830084196</v>
      </c>
      <c r="P57">
        <f t="shared" si="16"/>
        <v>-6.7029721188284261E-15</v>
      </c>
      <c r="Q57">
        <f t="shared" si="17"/>
        <v>-1.4142135623730916</v>
      </c>
      <c r="R57">
        <f t="shared" si="18"/>
        <v>12.609520212918492</v>
      </c>
      <c r="S57">
        <f t="shared" si="19"/>
        <v>-3.0000000000000027</v>
      </c>
      <c r="T57">
        <f t="shared" si="20"/>
        <v>-3.9203666354903355E-15</v>
      </c>
      <c r="U57">
        <f t="shared" si="21"/>
        <v>-7.3824115301166771</v>
      </c>
      <c r="V57">
        <f t="shared" si="22"/>
        <v>1</v>
      </c>
      <c r="W57">
        <f t="shared" si="23"/>
        <v>2.1213203435596535</v>
      </c>
      <c r="X57">
        <f t="shared" si="24"/>
        <v>2.9481210857559015</v>
      </c>
    </row>
    <row r="58" spans="5:24" x14ac:dyDescent="0.25">
      <c r="E58">
        <v>0.65</v>
      </c>
      <c r="F58">
        <f t="shared" si="7"/>
        <v>54</v>
      </c>
      <c r="G58">
        <f t="shared" si="8"/>
        <v>2.3511410091698921</v>
      </c>
      <c r="H58">
        <f t="shared" si="9"/>
        <v>8.6745204026661096</v>
      </c>
      <c r="I58">
        <f t="shared" si="10"/>
        <v>-9.2208350346171262</v>
      </c>
      <c r="J58">
        <f t="shared" si="25"/>
        <v>-2.2882456112707383</v>
      </c>
      <c r="K58">
        <f t="shared" si="11"/>
        <v>-2.3253314046323773E-14</v>
      </c>
      <c r="L58">
        <f t="shared" si="12"/>
        <v>1.9816788294587135</v>
      </c>
      <c r="M58">
        <f t="shared" si="13"/>
        <v>6.8581660707326639</v>
      </c>
      <c r="N58">
        <f t="shared" si="14"/>
        <v>-5.5794470977762476</v>
      </c>
      <c r="O58">
        <f t="shared" si="15"/>
        <v>-1.3143277802978413</v>
      </c>
      <c r="P58">
        <f t="shared" si="16"/>
        <v>-27.367864366808018</v>
      </c>
      <c r="Q58">
        <f t="shared" si="17"/>
        <v>-1.1755705045849461</v>
      </c>
      <c r="R58">
        <f t="shared" si="18"/>
        <v>-3.8965560367062406</v>
      </c>
      <c r="S58">
        <f t="shared" si="19"/>
        <v>4.0349910717837485</v>
      </c>
      <c r="T58">
        <f t="shared" si="20"/>
        <v>0.80901699437495078</v>
      </c>
      <c r="U58">
        <f t="shared" si="21"/>
        <v>-4.3488014379458337E-14</v>
      </c>
      <c r="V58">
        <f t="shared" si="22"/>
        <v>-0.8090169943749459</v>
      </c>
      <c r="W58">
        <f t="shared" si="23"/>
        <v>-2.8531695488854583</v>
      </c>
      <c r="X58">
        <f t="shared" si="24"/>
        <v>-0.27955185971355556</v>
      </c>
    </row>
    <row r="59" spans="5:24" x14ac:dyDescent="0.25">
      <c r="E59">
        <v>0.67500000000000004</v>
      </c>
      <c r="F59">
        <f t="shared" si="7"/>
        <v>54</v>
      </c>
      <c r="G59">
        <f t="shared" si="8"/>
        <v>1.8159619989581866</v>
      </c>
      <c r="H59">
        <f t="shared" si="9"/>
        <v>16.499918309381751</v>
      </c>
      <c r="I59">
        <f t="shared" si="10"/>
        <v>-9.5759937482160122</v>
      </c>
      <c r="J59">
        <f t="shared" si="25"/>
        <v>-0.87403204889764397</v>
      </c>
      <c r="K59">
        <f t="shared" si="11"/>
        <v>-16.777961735562492</v>
      </c>
      <c r="L59">
        <f t="shared" si="12"/>
        <v>2.3296031814720775</v>
      </c>
      <c r="M59">
        <f t="shared" si="13"/>
        <v>1.1280649699046383</v>
      </c>
      <c r="N59">
        <f t="shared" si="14"/>
        <v>14.607182140410147</v>
      </c>
      <c r="O59">
        <f t="shared" si="15"/>
        <v>-1.9923511564810037</v>
      </c>
      <c r="P59">
        <f t="shared" si="16"/>
        <v>-9.3880183651001579E-14</v>
      </c>
      <c r="Q59">
        <f t="shared" si="17"/>
        <v>1.7820130483767382</v>
      </c>
      <c r="R59">
        <f t="shared" si="18"/>
        <v>-10.201316143165426</v>
      </c>
      <c r="S59">
        <f t="shared" si="19"/>
        <v>-0.6636952262474255</v>
      </c>
      <c r="T59">
        <f t="shared" si="20"/>
        <v>-0.95105651629515564</v>
      </c>
      <c r="U59">
        <f t="shared" si="21"/>
        <v>7.3824115301167383</v>
      </c>
      <c r="V59">
        <f t="shared" si="22"/>
        <v>0.3090169943749449</v>
      </c>
      <c r="W59">
        <f t="shared" si="23"/>
        <v>2.9630650217854182</v>
      </c>
      <c r="X59">
        <f t="shared" si="24"/>
        <v>3.4780830619915388</v>
      </c>
    </row>
    <row r="60" spans="5:24" x14ac:dyDescent="0.25">
      <c r="E60">
        <v>0.7</v>
      </c>
      <c r="F60">
        <f t="shared" si="7"/>
        <v>54</v>
      </c>
      <c r="G60">
        <f t="shared" si="8"/>
        <v>1.2360679774997907</v>
      </c>
      <c r="H60">
        <f t="shared" si="9"/>
        <v>22.710189250284298</v>
      </c>
      <c r="I60">
        <f t="shared" si="10"/>
        <v>-7.8437107758778772</v>
      </c>
      <c r="J60">
        <f t="shared" si="25"/>
        <v>0.87403204889764041</v>
      </c>
      <c r="K60">
        <f t="shared" si="11"/>
        <v>-23.727621035409346</v>
      </c>
      <c r="L60">
        <f t="shared" si="12"/>
        <v>0.75693395806713137</v>
      </c>
      <c r="M60">
        <f t="shared" si="13"/>
        <v>-5.8339045118812498</v>
      </c>
      <c r="N60">
        <f t="shared" si="14"/>
        <v>14.607182140410172</v>
      </c>
      <c r="O60">
        <f t="shared" si="15"/>
        <v>0.69098300562504955</v>
      </c>
      <c r="P60">
        <f t="shared" si="16"/>
        <v>27.367864366808018</v>
      </c>
      <c r="Q60">
        <f t="shared" si="17"/>
        <v>0.61803398874991167</v>
      </c>
      <c r="R60">
        <f t="shared" si="18"/>
        <v>10.201316143165371</v>
      </c>
      <c r="S60">
        <f t="shared" si="19"/>
        <v>-3.4323684169061108</v>
      </c>
      <c r="T60">
        <f t="shared" si="20"/>
        <v>0.3090169943749384</v>
      </c>
      <c r="U60">
        <f t="shared" si="21"/>
        <v>-10.440306508910551</v>
      </c>
      <c r="V60">
        <f t="shared" si="22"/>
        <v>0.30901699437495006</v>
      </c>
      <c r="W60">
        <f t="shared" si="23"/>
        <v>-2.4270509831248246</v>
      </c>
      <c r="X60">
        <f t="shared" si="24"/>
        <v>5.2975674636147314</v>
      </c>
    </row>
    <row r="61" spans="5:24" x14ac:dyDescent="0.25">
      <c r="E61">
        <v>0.72499999999999998</v>
      </c>
      <c r="F61">
        <f t="shared" si="7"/>
        <v>54</v>
      </c>
      <c r="G61">
        <f t="shared" si="8"/>
        <v>0.62573786016092459</v>
      </c>
      <c r="H61">
        <f t="shared" si="9"/>
        <v>26.697428636176355</v>
      </c>
      <c r="I61">
        <f t="shared" si="10"/>
        <v>-4.4016012020915598</v>
      </c>
      <c r="J61">
        <f t="shared" si="25"/>
        <v>2.2882456112707361</v>
      </c>
      <c r="K61">
        <f t="shared" si="11"/>
        <v>-16.777961735562521</v>
      </c>
      <c r="L61">
        <f t="shared" si="12"/>
        <v>-1.4397739464496295</v>
      </c>
      <c r="M61">
        <f t="shared" si="13"/>
        <v>-6.4251394194682057</v>
      </c>
      <c r="N61">
        <f t="shared" si="14"/>
        <v>-5.5794470977761446</v>
      </c>
      <c r="O61">
        <f t="shared" si="15"/>
        <v>2.2085382701546958</v>
      </c>
      <c r="P61">
        <f t="shared" si="16"/>
        <v>2.9672298002781877E-18</v>
      </c>
      <c r="Q61">
        <f t="shared" si="17"/>
        <v>-1.9753766811902735</v>
      </c>
      <c r="R61">
        <f t="shared" si="18"/>
        <v>3.896556036706329</v>
      </c>
      <c r="S61">
        <f t="shared" si="19"/>
        <v>3.7802205320102797</v>
      </c>
      <c r="T61">
        <f t="shared" si="20"/>
        <v>0.58778525229247081</v>
      </c>
      <c r="U61">
        <f t="shared" si="21"/>
        <v>7.3824115301166477</v>
      </c>
      <c r="V61">
        <f t="shared" si="22"/>
        <v>-0.80901699437494912</v>
      </c>
      <c r="W61">
        <f t="shared" si="23"/>
        <v>1.3619714992186351</v>
      </c>
      <c r="X61">
        <f t="shared" si="24"/>
        <v>3.8420578151193796</v>
      </c>
    </row>
    <row r="62" spans="5:24" x14ac:dyDescent="0.25">
      <c r="E62">
        <v>0.75</v>
      </c>
      <c r="F62">
        <f t="shared" si="7"/>
        <v>54</v>
      </c>
      <c r="G62">
        <f t="shared" si="8"/>
        <v>2.45029690981724E-16</v>
      </c>
      <c r="H62">
        <f t="shared" si="9"/>
        <v>28.071337695236398</v>
      </c>
      <c r="I62">
        <f t="shared" si="10"/>
        <v>-4.1573892410436784E-15</v>
      </c>
      <c r="J62">
        <f t="shared" si="25"/>
        <v>2.8284271247461903</v>
      </c>
      <c r="K62">
        <f t="shared" si="11"/>
        <v>-6.3951115596588419E-14</v>
      </c>
      <c r="L62">
        <f t="shared" si="12"/>
        <v>-2.4494897427831779</v>
      </c>
      <c r="M62">
        <f t="shared" si="13"/>
        <v>-2.1202428926991676E-14</v>
      </c>
      <c r="N62">
        <f t="shared" si="14"/>
        <v>-18.055470085267789</v>
      </c>
      <c r="O62">
        <f t="shared" si="15"/>
        <v>-5.4766061056499904E-16</v>
      </c>
      <c r="P62">
        <f t="shared" si="16"/>
        <v>-27.367864366808018</v>
      </c>
      <c r="Q62">
        <f t="shared" si="17"/>
        <v>-7.350673889017223E-15</v>
      </c>
      <c r="R62">
        <f t="shared" si="18"/>
        <v>-12.609520212918492</v>
      </c>
      <c r="S62">
        <f t="shared" si="19"/>
        <v>2.07960586104766E-15</v>
      </c>
      <c r="T62">
        <f t="shared" si="20"/>
        <v>-1</v>
      </c>
      <c r="U62">
        <f t="shared" si="21"/>
        <v>1.0233872250831173E-14</v>
      </c>
      <c r="V62">
        <f t="shared" si="22"/>
        <v>1</v>
      </c>
      <c r="W62">
        <f t="shared" si="23"/>
        <v>2.4992052698180611E-14</v>
      </c>
      <c r="X62">
        <f t="shared" si="24"/>
        <v>-0.25825795877949442</v>
      </c>
    </row>
    <row r="63" spans="5:24" x14ac:dyDescent="0.25">
      <c r="E63">
        <v>0.77500000000000002</v>
      </c>
      <c r="F63">
        <f t="shared" si="7"/>
        <v>54</v>
      </c>
      <c r="G63">
        <f t="shared" si="8"/>
        <v>-0.62573786016092414</v>
      </c>
      <c r="H63">
        <f t="shared" si="9"/>
        <v>26.697428636176355</v>
      </c>
      <c r="I63">
        <f t="shared" si="10"/>
        <v>4.4016012020915527</v>
      </c>
      <c r="J63">
        <f t="shared" si="25"/>
        <v>2.2882456112707388</v>
      </c>
      <c r="K63">
        <f t="shared" si="11"/>
        <v>16.777961735562489</v>
      </c>
      <c r="L63">
        <f t="shared" si="12"/>
        <v>-1.439773946449634</v>
      </c>
      <c r="M63">
        <f t="shared" si="13"/>
        <v>6.4251394194681986</v>
      </c>
      <c r="N63">
        <f t="shared" si="14"/>
        <v>-5.5794470977761916</v>
      </c>
      <c r="O63">
        <f t="shared" si="15"/>
        <v>-2.2085382701546936</v>
      </c>
      <c r="P63">
        <f t="shared" si="16"/>
        <v>-1.0058612299963028E-13</v>
      </c>
      <c r="Q63">
        <f t="shared" si="17"/>
        <v>1.9753766811902758</v>
      </c>
      <c r="R63">
        <f t="shared" si="18"/>
        <v>3.8965560367062784</v>
      </c>
      <c r="S63">
        <f t="shared" si="19"/>
        <v>-3.7802205320102953</v>
      </c>
      <c r="T63">
        <f t="shared" si="20"/>
        <v>0.58778525229247247</v>
      </c>
      <c r="U63">
        <f t="shared" si="21"/>
        <v>-7.3824115301167677</v>
      </c>
      <c r="V63">
        <f t="shared" si="22"/>
        <v>-0.80901699437494567</v>
      </c>
      <c r="W63">
        <f t="shared" si="23"/>
        <v>-1.3619714992186416</v>
      </c>
      <c r="X63">
        <f t="shared" si="24"/>
        <v>6.6862976844496167</v>
      </c>
    </row>
    <row r="64" spans="5:24" x14ac:dyDescent="0.25">
      <c r="E64">
        <v>0.8</v>
      </c>
      <c r="F64">
        <f t="shared" si="7"/>
        <v>54</v>
      </c>
      <c r="G64">
        <f t="shared" si="8"/>
        <v>-1.2360679774997902</v>
      </c>
      <c r="H64">
        <f t="shared" si="9"/>
        <v>22.710189250284301</v>
      </c>
      <c r="I64">
        <f t="shared" si="10"/>
        <v>7.8437107758778728</v>
      </c>
      <c r="J64">
        <f t="shared" si="25"/>
        <v>0.8740320488976443</v>
      </c>
      <c r="K64">
        <f t="shared" si="11"/>
        <v>23.727621035409346</v>
      </c>
      <c r="L64">
        <f t="shared" si="12"/>
        <v>0.75693395806712616</v>
      </c>
      <c r="M64">
        <f t="shared" si="13"/>
        <v>5.8339045118812596</v>
      </c>
      <c r="N64">
        <f t="shared" si="14"/>
        <v>14.607182140410146</v>
      </c>
      <c r="O64">
        <f t="shared" si="15"/>
        <v>-0.69098300562504855</v>
      </c>
      <c r="P64">
        <f t="shared" si="16"/>
        <v>27.367864366808018</v>
      </c>
      <c r="Q64">
        <f t="shared" si="17"/>
        <v>-0.61803398874989779</v>
      </c>
      <c r="R64">
        <f t="shared" si="18"/>
        <v>10.201316143165403</v>
      </c>
      <c r="S64">
        <f t="shared" si="19"/>
        <v>3.4323684169061086</v>
      </c>
      <c r="T64">
        <f t="shared" si="20"/>
        <v>0.30901699437495006</v>
      </c>
      <c r="U64">
        <f t="shared" si="21"/>
        <v>10.440306508910551</v>
      </c>
      <c r="V64">
        <f t="shared" si="22"/>
        <v>0.30901699437494445</v>
      </c>
      <c r="W64">
        <f t="shared" si="23"/>
        <v>2.427050983124829</v>
      </c>
      <c r="X64">
        <f t="shared" si="24"/>
        <v>15.529542915661775</v>
      </c>
    </row>
    <row r="65" spans="5:24" x14ac:dyDescent="0.25">
      <c r="E65">
        <v>0.82499999999999996</v>
      </c>
      <c r="F65">
        <f t="shared" si="7"/>
        <v>54</v>
      </c>
      <c r="G65">
        <f t="shared" si="8"/>
        <v>-1.8159619989581852</v>
      </c>
      <c r="H65">
        <f t="shared" si="9"/>
        <v>16.499918309381762</v>
      </c>
      <c r="I65">
        <f t="shared" si="10"/>
        <v>9.5759937482160122</v>
      </c>
      <c r="J65">
        <f t="shared" si="25"/>
        <v>-0.87403204889764008</v>
      </c>
      <c r="K65">
        <f t="shared" si="11"/>
        <v>16.777961735562521</v>
      </c>
      <c r="L65">
        <f t="shared" si="12"/>
        <v>2.3296031814720761</v>
      </c>
      <c r="M65">
        <f t="shared" si="13"/>
        <v>-1.1280649699046217</v>
      </c>
      <c r="N65">
        <f t="shared" si="14"/>
        <v>14.607182140410174</v>
      </c>
      <c r="O65">
        <f t="shared" si="15"/>
        <v>1.9923511564809968</v>
      </c>
      <c r="P65">
        <f t="shared" si="16"/>
        <v>6.7089065784289821E-15</v>
      </c>
      <c r="Q65">
        <f t="shared" si="17"/>
        <v>-1.7820130483767449</v>
      </c>
      <c r="R65">
        <f t="shared" si="18"/>
        <v>-10.201316143165396</v>
      </c>
      <c r="S65">
        <f t="shared" si="19"/>
        <v>0.6636952262474296</v>
      </c>
      <c r="T65">
        <f t="shared" si="20"/>
        <v>-0.95105651629515497</v>
      </c>
      <c r="U65">
        <f t="shared" si="21"/>
        <v>-7.3824115301167241</v>
      </c>
      <c r="V65">
        <f t="shared" si="22"/>
        <v>0.3090169943749505</v>
      </c>
      <c r="W65">
        <f t="shared" si="23"/>
        <v>-2.9630650217854191</v>
      </c>
      <c r="X65">
        <f t="shared" si="24"/>
        <v>6.2657801214646049</v>
      </c>
    </row>
    <row r="66" spans="5:24" x14ac:dyDescent="0.25">
      <c r="E66">
        <v>0.85</v>
      </c>
      <c r="F66">
        <f t="shared" si="7"/>
        <v>54</v>
      </c>
      <c r="G66">
        <f t="shared" si="8"/>
        <v>-2.3511410091698921</v>
      </c>
      <c r="H66">
        <f t="shared" si="9"/>
        <v>8.6745204026661238</v>
      </c>
      <c r="I66">
        <f t="shared" si="10"/>
        <v>9.2208350346171297</v>
      </c>
      <c r="J66">
        <f t="shared" si="25"/>
        <v>-2.2882456112707357</v>
      </c>
      <c r="K66">
        <f t="shared" si="11"/>
        <v>-1.7439342396285968E-14</v>
      </c>
      <c r="L66">
        <f t="shared" si="12"/>
        <v>1.9816788294587164</v>
      </c>
      <c r="M66">
        <f t="shared" si="13"/>
        <v>-6.8581660707326595</v>
      </c>
      <c r="N66">
        <f t="shared" si="14"/>
        <v>-5.5794470977761401</v>
      </c>
      <c r="O66">
        <f t="shared" si="15"/>
        <v>1.3143277802978406</v>
      </c>
      <c r="P66">
        <f t="shared" si="16"/>
        <v>-27.367864366808018</v>
      </c>
      <c r="Q66">
        <f t="shared" si="17"/>
        <v>1.1755705045849341</v>
      </c>
      <c r="R66">
        <f t="shared" si="18"/>
        <v>-3.8965560367062904</v>
      </c>
      <c r="S66">
        <f t="shared" si="19"/>
        <v>-4.0349910717837583</v>
      </c>
      <c r="T66">
        <f t="shared" si="20"/>
        <v>0.80901699437494368</v>
      </c>
      <c r="U66">
        <f t="shared" si="21"/>
        <v>-5.1162569612356841E-14</v>
      </c>
      <c r="V66">
        <f t="shared" si="22"/>
        <v>-0.80901699437494934</v>
      </c>
      <c r="W66">
        <f t="shared" si="23"/>
        <v>2.853169548885456</v>
      </c>
      <c r="X66">
        <f t="shared" si="24"/>
        <v>-1.5630916373736703E-2</v>
      </c>
    </row>
    <row r="67" spans="5:24" x14ac:dyDescent="0.25">
      <c r="E67">
        <v>0.875</v>
      </c>
      <c r="F67">
        <f t="shared" si="7"/>
        <v>54</v>
      </c>
      <c r="G67">
        <f t="shared" si="8"/>
        <v>-2.8284271247461898</v>
      </c>
      <c r="H67">
        <f t="shared" si="9"/>
        <v>8.5978890011342439E-15</v>
      </c>
      <c r="I67">
        <f t="shared" si="10"/>
        <v>6.8556546004010421</v>
      </c>
      <c r="J67">
        <f t="shared" si="25"/>
        <v>-2.8284271247461903</v>
      </c>
      <c r="K67">
        <f t="shared" si="11"/>
        <v>-16.777961735562485</v>
      </c>
      <c r="L67">
        <f t="shared" si="12"/>
        <v>-1.2001298552640687E-15</v>
      </c>
      <c r="M67">
        <f t="shared" si="13"/>
        <v>-5.0990195135927872</v>
      </c>
      <c r="N67">
        <f t="shared" si="14"/>
        <v>-18.055470085267789</v>
      </c>
      <c r="O67">
        <f t="shared" si="15"/>
        <v>-1.5811388300841853</v>
      </c>
      <c r="P67">
        <f t="shared" si="16"/>
        <v>-1.0729206234825899E-13</v>
      </c>
      <c r="Q67">
        <f t="shared" si="17"/>
        <v>1.414213562373102</v>
      </c>
      <c r="R67">
        <f t="shared" si="18"/>
        <v>12.609520212918492</v>
      </c>
      <c r="S67">
        <f t="shared" si="19"/>
        <v>2.9999999999999782</v>
      </c>
      <c r="T67">
        <f t="shared" si="20"/>
        <v>8.3306842327268704E-15</v>
      </c>
      <c r="U67">
        <f t="shared" si="21"/>
        <v>7.3824115301166922</v>
      </c>
      <c r="V67">
        <f t="shared" si="22"/>
        <v>1</v>
      </c>
      <c r="W67">
        <f t="shared" si="23"/>
        <v>-2.1213203435596482</v>
      </c>
      <c r="X67">
        <f t="shared" si="24"/>
        <v>0.99700351482499316</v>
      </c>
    </row>
    <row r="68" spans="5:24" x14ac:dyDescent="0.25">
      <c r="E68">
        <v>0.9</v>
      </c>
      <c r="F68">
        <f t="shared" si="7"/>
        <v>54</v>
      </c>
      <c r="G68">
        <f t="shared" si="8"/>
        <v>-3.2360679774997894</v>
      </c>
      <c r="H68">
        <f t="shared" si="9"/>
        <v>-8.6745204026661078</v>
      </c>
      <c r="I68">
        <f t="shared" si="10"/>
        <v>2.9960309184615239</v>
      </c>
      <c r="J68">
        <f t="shared" si="25"/>
        <v>-2.2882456112707388</v>
      </c>
      <c r="K68">
        <f t="shared" si="11"/>
        <v>-23.727621035409346</v>
      </c>
      <c r="L68">
        <f t="shared" si="12"/>
        <v>-1.9816788294587078</v>
      </c>
      <c r="M68">
        <f t="shared" si="13"/>
        <v>2.2283532364172705</v>
      </c>
      <c r="N68">
        <f t="shared" si="14"/>
        <v>-5.5794470977761952</v>
      </c>
      <c r="O68">
        <f t="shared" si="15"/>
        <v>-1.8090169943749501</v>
      </c>
      <c r="P68">
        <f t="shared" si="16"/>
        <v>27.367864366808018</v>
      </c>
      <c r="Q68">
        <f t="shared" si="17"/>
        <v>-1.6180339887498922</v>
      </c>
      <c r="R68">
        <f t="shared" si="18"/>
        <v>-3.896556036706317</v>
      </c>
      <c r="S68">
        <f t="shared" si="19"/>
        <v>1.3110480733464742</v>
      </c>
      <c r="T68">
        <f t="shared" si="20"/>
        <v>-0.80901699437495345</v>
      </c>
      <c r="U68">
        <f t="shared" si="21"/>
        <v>-10.440306508910551</v>
      </c>
      <c r="V68">
        <f t="shared" si="22"/>
        <v>-0.80901699437494534</v>
      </c>
      <c r="W68">
        <f t="shared" si="23"/>
        <v>0.92705098312483192</v>
      </c>
      <c r="X68">
        <f t="shared" si="24"/>
        <v>-0.30391808934143816</v>
      </c>
    </row>
    <row r="69" spans="5:24" x14ac:dyDescent="0.25">
      <c r="E69">
        <v>0.92500000000000004</v>
      </c>
      <c r="F69">
        <f t="shared" si="7"/>
        <v>54</v>
      </c>
      <c r="G69">
        <f t="shared" si="8"/>
        <v>-3.564026096753472</v>
      </c>
      <c r="H69">
        <f t="shared" si="9"/>
        <v>-16.49991830938173</v>
      </c>
      <c r="I69">
        <f t="shared" si="10"/>
        <v>-1.5166884103624725</v>
      </c>
      <c r="J69">
        <f t="shared" si="25"/>
        <v>-0.87403204889764463</v>
      </c>
      <c r="K69">
        <f t="shared" si="11"/>
        <v>-16.777961735562521</v>
      </c>
      <c r="L69">
        <f t="shared" si="12"/>
        <v>-2.3296031814720779</v>
      </c>
      <c r="M69">
        <f t="shared" si="13"/>
        <v>7.1223219123874246</v>
      </c>
      <c r="N69">
        <f t="shared" si="14"/>
        <v>14.607182140410142</v>
      </c>
      <c r="O69">
        <f t="shared" si="15"/>
        <v>1.0151536185567394</v>
      </c>
      <c r="P69">
        <f t="shared" si="16"/>
        <v>1.3414845927057686E-14</v>
      </c>
      <c r="Q69">
        <f t="shared" si="17"/>
        <v>-0.90798099947909305</v>
      </c>
      <c r="R69">
        <f t="shared" si="18"/>
        <v>-10.201316143165432</v>
      </c>
      <c r="S69">
        <f t="shared" si="19"/>
        <v>-4.1904067400022598</v>
      </c>
      <c r="T69">
        <f t="shared" si="20"/>
        <v>0.9510565162951542</v>
      </c>
      <c r="U69">
        <f t="shared" si="21"/>
        <v>7.3824115301166957</v>
      </c>
      <c r="V69">
        <f t="shared" si="22"/>
        <v>0.30901699437494395</v>
      </c>
      <c r="W69">
        <f t="shared" si="23"/>
        <v>0.46930339512067998</v>
      </c>
      <c r="X69">
        <f t="shared" si="24"/>
        <v>0.19945124421850835</v>
      </c>
    </row>
    <row r="70" spans="5:24" x14ac:dyDescent="0.25">
      <c r="E70">
        <v>0.95</v>
      </c>
      <c r="F70">
        <f t="shared" si="7"/>
        <v>54</v>
      </c>
      <c r="G70">
        <f t="shared" si="8"/>
        <v>-3.8042260651806137</v>
      </c>
      <c r="H70">
        <f t="shared" si="9"/>
        <v>-22.710189250284309</v>
      </c>
      <c r="I70">
        <f t="shared" si="10"/>
        <v>-5.6987894560491767</v>
      </c>
      <c r="J70">
        <f t="shared" si="25"/>
        <v>0.87403204889763975</v>
      </c>
      <c r="K70">
        <f t="shared" si="11"/>
        <v>-6.9765087246626226E-14</v>
      </c>
      <c r="L70">
        <f t="shared" si="12"/>
        <v>-0.75693395806713215</v>
      </c>
      <c r="M70">
        <f t="shared" si="13"/>
        <v>4.2385797322041174</v>
      </c>
      <c r="N70">
        <f t="shared" si="14"/>
        <v>14.607182140410179</v>
      </c>
      <c r="O70">
        <f t="shared" si="15"/>
        <v>2.1266270208801052</v>
      </c>
      <c r="P70">
        <f t="shared" si="16"/>
        <v>-27.367864366808018</v>
      </c>
      <c r="Q70">
        <f t="shared" si="17"/>
        <v>1.9021130325903046</v>
      </c>
      <c r="R70">
        <f t="shared" si="18"/>
        <v>10.201316143165366</v>
      </c>
      <c r="S70">
        <f t="shared" si="19"/>
        <v>2.4937616266646923</v>
      </c>
      <c r="T70">
        <f t="shared" si="20"/>
        <v>-0.30901699437493418</v>
      </c>
      <c r="U70">
        <f t="shared" si="21"/>
        <v>9.2091266973882514E-14</v>
      </c>
      <c r="V70">
        <f t="shared" si="22"/>
        <v>0.30901699437495095</v>
      </c>
      <c r="W70">
        <f t="shared" si="23"/>
        <v>-1.7633557568774587</v>
      </c>
      <c r="X70">
        <f t="shared" si="24"/>
        <v>0.13422528915457344</v>
      </c>
    </row>
    <row r="71" spans="5:24" x14ac:dyDescent="0.25">
      <c r="E71">
        <v>0.97499999999999998</v>
      </c>
      <c r="F71">
        <f t="shared" si="7"/>
        <v>54</v>
      </c>
      <c r="G71">
        <f t="shared" si="8"/>
        <v>-3.9507533623805506</v>
      </c>
      <c r="H71">
        <f t="shared" si="9"/>
        <v>-26.697428636176351</v>
      </c>
      <c r="I71">
        <f t="shared" si="10"/>
        <v>-8.6386287602689666</v>
      </c>
      <c r="J71">
        <f t="shared" si="25"/>
        <v>2.2882456112707357</v>
      </c>
      <c r="K71">
        <f t="shared" si="11"/>
        <v>16.777961735562481</v>
      </c>
      <c r="L71">
        <f t="shared" si="12"/>
        <v>1.439773946449622</v>
      </c>
      <c r="M71">
        <f t="shared" si="13"/>
        <v>-3.2737720507689319</v>
      </c>
      <c r="N71">
        <f t="shared" si="14"/>
        <v>-5.5794470977761357</v>
      </c>
      <c r="O71">
        <f t="shared" si="15"/>
        <v>-0.34979809785377203</v>
      </c>
      <c r="P71">
        <f t="shared" si="16"/>
        <v>-1.1399800169688769E-13</v>
      </c>
      <c r="Q71">
        <f t="shared" si="17"/>
        <v>0.31286893008046496</v>
      </c>
      <c r="R71">
        <f t="shared" si="18"/>
        <v>3.8965560367062526</v>
      </c>
      <c r="S71">
        <f t="shared" si="19"/>
        <v>1.926118565760633</v>
      </c>
      <c r="T71">
        <f t="shared" si="20"/>
        <v>-0.58778525229247436</v>
      </c>
      <c r="U71">
        <f t="shared" si="21"/>
        <v>-7.3824115301167206</v>
      </c>
      <c r="V71">
        <f t="shared" si="22"/>
        <v>-0.80901699437494967</v>
      </c>
      <c r="W71">
        <f t="shared" si="23"/>
        <v>2.6730195725651149</v>
      </c>
      <c r="X71">
        <f t="shared" si="24"/>
        <v>-9.5449738361365721E-2</v>
      </c>
    </row>
    <row r="72" spans="5:24" x14ac:dyDescent="0.25">
      <c r="E72">
        <v>1</v>
      </c>
      <c r="F72">
        <f t="shared" si="7"/>
        <v>54</v>
      </c>
      <c r="G72">
        <f t="shared" si="8"/>
        <v>-4</v>
      </c>
      <c r="H72">
        <f t="shared" si="9"/>
        <v>-28.071337695236398</v>
      </c>
      <c r="I72">
        <f t="shared" si="10"/>
        <v>-9.6953597148326587</v>
      </c>
      <c r="J72">
        <f t="shared" si="25"/>
        <v>2.8284271247461903</v>
      </c>
      <c r="K72">
        <f t="shared" si="11"/>
        <v>23.727621035409346</v>
      </c>
      <c r="L72">
        <f t="shared" si="12"/>
        <v>2.4494897427831779</v>
      </c>
      <c r="M72">
        <f t="shared" si="13"/>
        <v>-7.2111025509279782</v>
      </c>
      <c r="N72">
        <f t="shared" si="14"/>
        <v>-18.055470085267789</v>
      </c>
      <c r="O72">
        <f t="shared" si="15"/>
        <v>-2.2360679774997898</v>
      </c>
      <c r="P72">
        <f t="shared" si="16"/>
        <v>27.367864366808018</v>
      </c>
      <c r="Q72">
        <f t="shared" si="17"/>
        <v>-2</v>
      </c>
      <c r="R72">
        <f t="shared" si="18"/>
        <v>-12.609520212918492</v>
      </c>
      <c r="S72">
        <f t="shared" si="19"/>
        <v>-4.2426406871192848</v>
      </c>
      <c r="T72">
        <f t="shared" si="20"/>
        <v>1</v>
      </c>
      <c r="U72">
        <f t="shared" si="21"/>
        <v>10.440306508910551</v>
      </c>
      <c r="V72">
        <f t="shared" si="22"/>
        <v>1</v>
      </c>
      <c r="W72">
        <f t="shared" si="23"/>
        <v>-3</v>
      </c>
      <c r="X72">
        <f t="shared" si="24"/>
        <v>0.46922098548549007</v>
      </c>
    </row>
  </sheetData>
  <pageMargins left="0.75" right="0.75" top="1" bottom="1" header="0.5" footer="0.5"/>
  <pageSetup scale="88" orientation="landscape" horizontalDpi="4294967293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2</vt:i4>
      </vt:variant>
      <vt:variant>
        <vt:lpstr>Charts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Sheet2</vt:lpstr>
      <vt:lpstr>New Fcalc</vt:lpstr>
      <vt:lpstr>New Electron Density Map</vt:lpstr>
      <vt:lpstr>New Electron Density Map (2)</vt:lpstr>
      <vt:lpstr>'New Fcalc'!Print_Area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Christine M Beavers</dc:creator>
  <cp:keywords/>
  <dc:description/>
  <cp:lastModifiedBy>Christine Beavers</cp:lastModifiedBy>
  <cp:revision/>
  <dcterms:created xsi:type="dcterms:W3CDTF">2017-07-31T18:58:37Z</dcterms:created>
  <dcterms:modified xsi:type="dcterms:W3CDTF">2025-06-20T18:32:41Z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1ec977c-69b1-462f-989f-f6017da0c86a_Enabled">
    <vt:lpwstr>true</vt:lpwstr>
  </property>
  <property fmtid="{D5CDD505-2E9C-101B-9397-08002B2CF9AE}" pid="3" name="MSIP_Label_e1ec977c-69b1-462f-989f-f6017da0c86a_SetDate">
    <vt:lpwstr>2025-06-20T16:13:09Z</vt:lpwstr>
  </property>
  <property fmtid="{D5CDD505-2E9C-101B-9397-08002B2CF9AE}" pid="4" name="MSIP_Label_e1ec977c-69b1-462f-989f-f6017da0c86a_Method">
    <vt:lpwstr>Standard</vt:lpwstr>
  </property>
  <property fmtid="{D5CDD505-2E9C-101B-9397-08002B2CF9AE}" pid="5" name="MSIP_Label_e1ec977c-69b1-462f-989f-f6017da0c86a_Name">
    <vt:lpwstr>defa4170-0d19-0005-0002-bc88714345d2</vt:lpwstr>
  </property>
  <property fmtid="{D5CDD505-2E9C-101B-9397-08002B2CF9AE}" pid="6" name="MSIP_Label_e1ec977c-69b1-462f-989f-f6017da0c86a_SiteId">
    <vt:lpwstr>fffbbdfd-299d-49d6-ba56-a87bb9a3c67e</vt:lpwstr>
  </property>
  <property fmtid="{D5CDD505-2E9C-101B-9397-08002B2CF9AE}" pid="7" name="MSIP_Label_e1ec977c-69b1-462f-989f-f6017da0c86a_ActionId">
    <vt:lpwstr>a8a28e1b-f526-477d-815e-200b010ec2eb</vt:lpwstr>
  </property>
  <property fmtid="{D5CDD505-2E9C-101B-9397-08002B2CF9AE}" pid="8" name="MSIP_Label_e1ec977c-69b1-462f-989f-f6017da0c86a_ContentBits">
    <vt:lpwstr>0</vt:lpwstr>
  </property>
  <property fmtid="{D5CDD505-2E9C-101B-9397-08002B2CF9AE}" pid="9" name="MSIP_Label_e1ec977c-69b1-462f-989f-f6017da0c86a_Tag">
    <vt:lpwstr>10, 3, 0, 1</vt:lpwstr>
  </property>
</Properties>
</file>