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" activeTab="10" autoFilterDateGrouping="1"/>
  </bookViews>
  <sheets>
    <sheet name="27_2_2024" sheetId="1" state="visible" r:id="rId1"/>
    <sheet name="20_5_2024" sheetId="2" state="visible" r:id="rId2"/>
    <sheet name="29_5_2024" sheetId="3" state="visible" r:id="rId3"/>
    <sheet name="3_6_2024" sheetId="4" state="visible" r:id="rId4"/>
    <sheet name="10_6_2024" sheetId="5" state="visible" r:id="rId5"/>
    <sheet name="17_6_2024" sheetId="6" state="visible" r:id="rId6"/>
    <sheet name="24_6_2024" sheetId="7" state="visible" r:id="rId7"/>
    <sheet name="1_7_2024" sheetId="8" state="visible" r:id="rId8"/>
    <sheet name="8_7_2024" sheetId="9" state="visible" r:id="rId9"/>
    <sheet name="15_7_2024" sheetId="10" state="visible" r:id="rId10"/>
    <sheet name="22_7_2024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m/dd/yy;@"/>
    <numFmt numFmtId="165" formatCode="m/d/yyyy;@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1" fillId="2" borderId="1" applyAlignment="1" pivotButton="0" quotePrefix="0" xfId="0">
      <alignment horizontal="right"/>
    </xf>
    <xf numFmtId="14" fontId="1" fillId="0" borderId="2" applyAlignment="1" pivotButton="0" quotePrefix="0" xfId="0">
      <alignment horizontal="center" vertical="top"/>
    </xf>
    <xf numFmtId="0" fontId="1" fillId="2" borderId="3" pivotButton="0" quotePrefix="0" xfId="0"/>
    <xf numFmtId="14" fontId="1" fillId="0" borderId="4" applyAlignment="1" pivotButton="0" quotePrefix="0" xfId="0">
      <alignment horizontal="center" vertical="top"/>
    </xf>
    <xf numFmtId="0" fontId="1" fillId="0" borderId="6" pivotButton="0" quotePrefix="0" xfId="0"/>
    <xf numFmtId="1" fontId="0" fillId="0" borderId="7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" fontId="1" fillId="0" borderId="0" applyAlignment="1" pivotButton="0" quotePrefix="0" xfId="0">
      <alignment horizontal="center" vertical="center"/>
    </xf>
    <xf numFmtId="0" fontId="1" fillId="0" borderId="7" pivotButton="0" quotePrefix="0" xfId="0"/>
    <xf numFmtId="0" fontId="0" fillId="0" borderId="7" applyAlignment="1" pivotButton="0" quotePrefix="0" xfId="0">
      <alignment horizontal="center"/>
    </xf>
    <xf numFmtId="1" fontId="1" fillId="0" borderId="0" applyAlignment="1" pivotButton="0" quotePrefix="0" xfId="0">
      <alignment horizontal="center"/>
    </xf>
    <xf numFmtId="0" fontId="1" fillId="0" borderId="7" applyAlignment="1" pivotButton="0" quotePrefix="0" xfId="0">
      <alignment horizontal="left" vertical="center"/>
    </xf>
    <xf numFmtId="14" fontId="1" fillId="3" borderId="2" applyAlignment="1" pivotButton="0" quotePrefix="0" xfId="0">
      <alignment horizontal="center" vertical="top"/>
    </xf>
    <xf numFmtId="1" fontId="0" fillId="0" borderId="6" applyAlignment="1" pivotButton="0" quotePrefix="0" xfId="0">
      <alignment horizontal="center"/>
    </xf>
    <xf numFmtId="0" fontId="0" fillId="0" borderId="7" pivotButton="0" quotePrefix="0" xfId="0"/>
    <xf numFmtId="1" fontId="0" fillId="0" borderId="6" pivotButton="0" quotePrefix="0" xfId="0"/>
    <xf numFmtId="0" fontId="0" fillId="0" borderId="0" applyAlignment="1" pivotButton="0" quotePrefix="0" xfId="0">
      <alignment horizontal="center" vertical="center"/>
    </xf>
    <xf numFmtId="1" fontId="0" fillId="0" borderId="7" pivotButton="0" quotePrefix="0" xfId="0"/>
    <xf numFmtId="0" fontId="0" fillId="0" borderId="6" pivotButton="0" quotePrefix="0" xfId="0"/>
    <xf numFmtId="1" fontId="0" fillId="0" borderId="0" applyAlignment="1" pivotButton="0" quotePrefix="0" xfId="0">
      <alignment horizontal="center"/>
    </xf>
    <xf numFmtId="14" fontId="1" fillId="0" borderId="8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  <xf numFmtId="165" fontId="1" fillId="3" borderId="2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9" applyAlignment="1" pivotButton="0" quotePrefix="0" xfId="0">
      <alignment horizontal="center" vertical="top"/>
    </xf>
    <xf numFmtId="165" fontId="2" fillId="3" borderId="9" applyAlignment="1" pivotButton="0" quotePrefix="0" xfId="0">
      <alignment horizontal="center" vertical="top"/>
    </xf>
    <xf numFmtId="14" fontId="2" fillId="0" borderId="9" applyAlignment="1" pivotButton="0" quotePrefix="0" xfId="0">
      <alignment horizontal="center" vertical="top"/>
    </xf>
    <xf numFmtId="0" fontId="1" fillId="0" borderId="8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9" applyAlignment="1" pivotButton="0" quotePrefix="0" xfId="0">
      <alignment horizontal="center" vertical="top"/>
    </xf>
    <xf numFmtId="0" fontId="3" fillId="2" borderId="14" applyAlignment="1" pivotButton="0" quotePrefix="0" xfId="0">
      <alignment horizontal="center" vertical="top"/>
    </xf>
    <xf numFmtId="0" fontId="3" fillId="0" borderId="14" applyAlignment="1" pivotButton="0" quotePrefix="0" xfId="0">
      <alignment horizontal="center" vertical="top"/>
    </xf>
    <xf numFmtId="165" fontId="3" fillId="3" borderId="14" applyAlignment="1" pivotButton="0" quotePrefix="0" xfId="0">
      <alignment horizontal="center" vertical="top"/>
    </xf>
    <xf numFmtId="14" fontId="3" fillId="0" borderId="14" applyAlignment="1" pivotButton="0" quotePrefix="0" xfId="0">
      <alignment horizontal="center" vertical="top"/>
    </xf>
    <xf numFmtId="0" fontId="0" fillId="0" borderId="13" pivotButton="0" quotePrefix="0" xfId="0"/>
  </cellXfs>
  <cellStyles count="1">
    <cellStyle name="Normal" xfId="0" builtinId="0"/>
  </cellStyles>
  <dxfs count="400">
    <dxf>
      <border outline="0">
        <left style="medium">
          <color indexed="64"/>
        </left>
        <right style="medium">
          <color indexed="64"/>
        </right>
        <top/>
        <bottom/>
      </border>
    </dxf>
    <dxf>
      <numFmt numFmtId="1" formatCode="0"/>
      <alignment horizontal="center" vertical="bottom"/>
    </dxf>
    <dxf>
      <numFmt numFmtId="1" formatCode="0"/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/>
        <bottom/>
      </border>
    </dxf>
    <dxf>
      <numFmt numFmtId="1" formatCode="0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alignment horizontal="center" vertical="center"/>
    </dxf>
    <dxf>
      <alignment horizontal="center" vertical="center"/>
      <border outline="0">
        <left/>
        <right style="medium">
          <color indexed="64"/>
        </right>
        <top/>
        <bottom/>
      </border>
    </dxf>
    <dxf>
      <numFmt numFmtId="1" formatCode="0"/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 outline="0">
        <left/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font>
        <b val="1"/>
      </font>
      <numFmt numFmtId="1" formatCode="0"/>
      <fill>
        <patternFill>
          <fgColor indexed="64"/>
          <bgColor auto="1"/>
        </patternFill>
      </fill>
      <alignment horizontal="center" vertical="bottom"/>
    </dxf>
    <dxf>
      <alignment horizontal="center" vertical="bottom"/>
      <border outline="0">
        <left/>
        <right/>
        <top/>
        <bottom/>
      </border>
    </dxf>
    <dxf>
      <numFmt numFmtId="1" formatCode="0"/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>
        <left/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numFmt numFmtId="0" formatCode="General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>
        <left/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</dxf>
    <dxf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alignment horizontal="center" vertical="bottom"/>
    </dxf>
    <dxf>
      <font>
        <b val="1"/>
      </font>
      <numFmt numFmtId="1" formatCode="0"/>
      <fill>
        <patternFill>
          <fgColor indexed="64"/>
          <bgColor auto="1"/>
        </patternFill>
      </fill>
      <alignment horizontal="center" vertical="bottom"/>
    </dxf>
    <dxf>
      <alignment horizontal="center" vertical="bottom"/>
      <border outline="0">
        <left/>
        <right/>
        <top/>
        <bottom/>
      </border>
    </dxf>
    <dxf>
      <numFmt numFmtId="1" formatCode="0"/>
      <alignment horizontal="center" vertical="center"/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>
        <left/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0" formatCode="General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alignment horizontal="center" vertical="center"/>
    </dxf>
    <dxf>
      <fill>
        <patternFill>
          <fgColor indexed="64"/>
          <bgColor auto="1"/>
        </patternFill>
      </fill>
      <alignment horizontal="center" vertical="center"/>
      <border>
        <left/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alignment horizontal="center" vertical="center"/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</dxf>
    <dxf>
      <border outline="0">
        <left/>
        <right style="medium">
          <color indexed="64"/>
        </right>
        <top/>
        <bottom/>
      </border>
    </dxf>
    <dxf>
      <numFmt numFmtId="1" formatCode="0"/>
      <border outline="0">
        <left style="medium">
          <color indexed="64"/>
        </left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alignment horizontal="center" vertical="bottom"/>
    </dxf>
    <dxf>
      <font>
        <b val="1"/>
      </font>
      <numFmt numFmtId="1" formatCode="0"/>
      <fill>
        <patternFill>
          <fgColor indexed="64"/>
          <bgColor auto="1"/>
        </patternFill>
      </fill>
      <alignment horizontal="center" vertical="bottom"/>
    </dxf>
    <dxf>
      <alignment horizontal="center" vertical="bottom"/>
      <border outline="0">
        <left/>
        <right/>
        <top/>
        <bottom/>
      </border>
    </dxf>
    <dxf>
      <numFmt numFmtId="1" formatCode="0"/>
      <alignment horizontal="center" vertical="center"/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>
        <left/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0" formatCode="General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alignment horizontal="center" vertical="center"/>
    </dxf>
    <dxf>
      <fill>
        <patternFill>
          <fgColor indexed="64"/>
          <bgColor auto="1"/>
        </patternFill>
      </fill>
      <alignment horizontal="center" vertical="center"/>
      <border>
        <left/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alignment horizontal="center" vertical="center"/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</dxf>
    <dxf>
      <border outline="0">
        <left/>
        <right style="medium">
          <color indexed="64"/>
        </right>
        <top/>
        <bottom/>
      </border>
    </dxf>
    <dxf>
      <numFmt numFmtId="1" formatCode="0"/>
      <border outline="0">
        <left style="medium">
          <color indexed="64"/>
        </left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alignment horizontal="center" vertical="bottom"/>
    </dxf>
    <dxf>
      <font>
        <b val="1"/>
      </font>
      <numFmt numFmtId="1" formatCode="0"/>
      <fill>
        <patternFill>
          <fgColor indexed="64"/>
          <bgColor auto="1"/>
        </patternFill>
      </fill>
      <alignment horizontal="center" vertical="bottom"/>
    </dxf>
    <dxf>
      <alignment horizontal="center" vertical="bottom"/>
      <border outline="0">
        <left/>
        <right/>
        <top/>
        <bottom/>
      </border>
    </dxf>
    <dxf>
      <numFmt numFmtId="1" formatCode="0"/>
      <alignment horizontal="center" vertical="center"/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>
        <left/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0" formatCode="General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alignment horizontal="center" vertical="center"/>
    </dxf>
    <dxf>
      <fill>
        <patternFill>
          <fgColor indexed="64"/>
          <bgColor auto="1"/>
        </patternFill>
      </fill>
      <alignment horizontal="center" vertical="center"/>
      <border>
        <left/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alignment horizontal="center" vertical="center"/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</dxf>
    <dxf>
      <border outline="0">
        <left/>
        <right style="medium">
          <color indexed="64"/>
        </right>
        <top/>
        <bottom/>
      </border>
    </dxf>
    <dxf>
      <numFmt numFmtId="1" formatCode="0"/>
      <border outline="0">
        <left style="medium">
          <color indexed="64"/>
        </left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alignment horizontal="center" vertical="bottom"/>
    </dxf>
    <dxf>
      <font>
        <b val="1"/>
      </font>
      <numFmt numFmtId="1" formatCode="0"/>
      <fill>
        <patternFill>
          <fgColor indexed="64"/>
          <bgColor auto="1"/>
        </patternFill>
      </fill>
      <alignment horizontal="center" vertical="bottom"/>
    </dxf>
    <dxf>
      <alignment horizontal="center" vertical="bottom"/>
      <border outline="0">
        <left/>
        <right/>
        <top/>
        <bottom/>
      </border>
    </dxf>
    <dxf>
      <numFmt numFmtId="1" formatCode="0"/>
      <alignment horizontal="center" vertical="center"/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>
        <left/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0" formatCode="General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alignment horizontal="center" vertical="center"/>
    </dxf>
    <dxf>
      <fill>
        <patternFill>
          <fgColor indexed="64"/>
          <bgColor auto="1"/>
        </patternFill>
      </fill>
      <alignment horizontal="center" vertical="center"/>
      <border>
        <left/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alignment horizontal="center" vertical="center"/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</dxf>
    <dxf>
      <border outline="0">
        <left/>
        <right style="medium">
          <color indexed="64"/>
        </right>
        <top/>
        <bottom/>
      </border>
    </dxf>
    <dxf>
      <numFmt numFmtId="1" formatCode="0"/>
      <border outline="0">
        <left style="medium">
          <color indexed="64"/>
        </left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alignment horizontal="center" vertical="bottom"/>
    </dxf>
    <dxf>
      <font>
        <b val="1"/>
      </font>
      <numFmt numFmtId="1" formatCode="0"/>
      <fill>
        <patternFill>
          <fgColor indexed="64"/>
          <bgColor auto="1"/>
        </patternFill>
      </fill>
      <alignment horizontal="center" vertical="bottom"/>
    </dxf>
    <dxf>
      <alignment horizontal="center" vertical="bottom"/>
      <border outline="0">
        <left/>
        <right/>
        <top/>
        <bottom/>
      </border>
    </dxf>
    <dxf>
      <numFmt numFmtId="1" formatCode="0"/>
      <alignment horizontal="center" vertical="center"/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>
        <left/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0" formatCode="General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alignment horizontal="center" vertical="center"/>
    </dxf>
    <dxf>
      <fill>
        <patternFill>
          <fgColor indexed="64"/>
          <bgColor auto="1"/>
        </patternFill>
      </fill>
      <alignment horizontal="center" vertical="center"/>
      <border>
        <left/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alignment horizontal="center" vertical="center"/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</dxf>
    <dxf>
      <border outline="0">
        <left/>
        <right style="medium">
          <color indexed="64"/>
        </right>
        <top/>
        <bottom/>
      </border>
    </dxf>
    <dxf>
      <numFmt numFmtId="1" formatCode="0"/>
      <border outline="0">
        <left style="medium">
          <color indexed="64"/>
        </left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alignment horizontal="center" vertical="bottom"/>
    </dxf>
    <dxf>
      <font>
        <b val="1"/>
      </font>
      <numFmt numFmtId="1" formatCode="0"/>
      <fill>
        <patternFill>
          <fgColor indexed="64"/>
          <bgColor auto="1"/>
        </patternFill>
      </fill>
      <alignment horizontal="center" vertical="bottom"/>
    </dxf>
    <dxf>
      <alignment horizontal="center" vertical="bottom"/>
      <border outline="0">
        <left/>
        <right/>
        <top/>
        <bottom/>
      </border>
    </dxf>
    <dxf>
      <numFmt numFmtId="1" formatCode="0"/>
      <alignment horizontal="center" vertical="center"/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>
        <left/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0" formatCode="General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alignment horizontal="center" vertical="center"/>
    </dxf>
    <dxf>
      <fill>
        <patternFill>
          <fgColor indexed="64"/>
          <bgColor auto="1"/>
        </patternFill>
      </fill>
      <alignment horizontal="center" vertical="center"/>
      <border>
        <left/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alignment horizontal="center" vertical="center"/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</dxf>
    <dxf>
      <border outline="0">
        <left/>
        <right style="medium">
          <color indexed="64"/>
        </right>
        <top/>
        <bottom/>
      </border>
    </dxf>
    <dxf>
      <numFmt numFmtId="1" formatCode="0"/>
      <border outline="0">
        <left style="medium">
          <color indexed="64"/>
        </left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alignment horizontal="center" vertical="bottom"/>
    </dxf>
    <dxf>
      <font>
        <b val="1"/>
      </font>
      <numFmt numFmtId="1" formatCode="0"/>
      <fill>
        <patternFill>
          <fgColor indexed="64"/>
          <bgColor auto="1"/>
        </patternFill>
      </fill>
      <alignment horizontal="center" vertical="bottom"/>
    </dxf>
    <dxf>
      <alignment horizontal="center" vertical="bottom"/>
      <border outline="0">
        <left/>
        <right/>
        <top/>
        <bottom/>
      </border>
    </dxf>
    <dxf>
      <numFmt numFmtId="1" formatCode="0"/>
      <alignment horizontal="center" vertical="center"/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>
        <left/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0" formatCode="General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alignment horizontal="center" vertical="center"/>
    </dxf>
    <dxf>
      <fill>
        <patternFill>
          <fgColor indexed="64"/>
          <bgColor auto="1"/>
        </patternFill>
      </fill>
      <alignment horizontal="center" vertical="center"/>
      <border>
        <left/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alignment horizontal="center" vertical="center"/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</dxf>
    <dxf>
      <border outline="0">
        <left/>
        <right style="medium">
          <color indexed="64"/>
        </right>
        <top/>
        <bottom/>
      </border>
    </dxf>
    <dxf>
      <numFmt numFmtId="1" formatCode="0"/>
      <border outline="0">
        <left style="medium">
          <color indexed="64"/>
        </left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alignment horizontal="center" vertical="bottom"/>
    </dxf>
    <dxf>
      <font>
        <b val="1"/>
      </font>
      <numFmt numFmtId="1" formatCode="0"/>
      <fill>
        <patternFill>
          <fgColor indexed="64"/>
          <bgColor auto="1"/>
        </patternFill>
      </fill>
      <alignment horizontal="center" vertical="bottom"/>
    </dxf>
    <dxf>
      <alignment horizontal="center" vertical="bottom"/>
      <border outline="0">
        <left/>
        <right/>
        <top/>
        <bottom/>
      </border>
    </dxf>
    <dxf>
      <numFmt numFmtId="1" formatCode="0"/>
      <alignment horizontal="center" vertical="center"/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>
        <left/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0" formatCode="General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alignment horizontal="center" vertical="center"/>
    </dxf>
    <dxf>
      <fill>
        <patternFill>
          <fgColor indexed="64"/>
          <bgColor auto="1"/>
        </patternFill>
      </fill>
      <alignment horizontal="center" vertical="center"/>
      <border>
        <left/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alignment horizontal="center" vertical="center"/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</dxf>
    <dxf>
      <border outline="0">
        <left/>
        <right style="medium">
          <color indexed="64"/>
        </right>
        <top/>
        <bottom/>
      </border>
    </dxf>
    <dxf>
      <numFmt numFmtId="1" formatCode="0"/>
      <border outline="0">
        <left style="medium">
          <color indexed="64"/>
        </left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alignment horizontal="center" vertical="bottom"/>
    </dxf>
    <dxf>
      <font>
        <b val="1"/>
      </font>
      <numFmt numFmtId="1" formatCode="0"/>
      <fill>
        <patternFill>
          <fgColor indexed="64"/>
          <bgColor auto="1"/>
        </patternFill>
      </fill>
      <alignment horizontal="center" vertical="bottom"/>
    </dxf>
    <dxf>
      <alignment horizontal="center" vertical="bottom"/>
      <border outline="0">
        <left/>
        <right/>
        <top/>
        <bottom/>
      </border>
    </dxf>
    <dxf>
      <numFmt numFmtId="1" formatCode="0"/>
      <alignment horizontal="center" vertical="center"/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>
        <left/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0" formatCode="General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alignment horizontal="center" vertical="center"/>
    </dxf>
    <dxf>
      <fill>
        <patternFill>
          <fgColor indexed="64"/>
          <bgColor auto="1"/>
        </patternFill>
      </fill>
      <alignment horizontal="center" vertical="center"/>
      <border>
        <left/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alignment horizontal="center" vertical="center"/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</dxf>
    <dxf>
      <border outline="0">
        <left/>
        <right style="medium">
          <color indexed="64"/>
        </right>
        <top/>
        <bottom/>
      </border>
    </dxf>
    <dxf>
      <numFmt numFmtId="1" formatCode="0"/>
      <border outline="0">
        <left style="medium">
          <color indexed="64"/>
        </left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alignment horizontal="center" vertical="bottom"/>
    </dxf>
    <dxf>
      <font>
        <b val="1"/>
      </font>
      <numFmt numFmtId="1" formatCode="0"/>
      <fill>
        <patternFill>
          <fgColor indexed="64"/>
          <bgColor auto="1"/>
        </patternFill>
      </fill>
      <alignment horizontal="center" vertical="bottom"/>
    </dxf>
    <dxf>
      <alignment horizontal="center" vertical="bottom"/>
      <border outline="0">
        <left/>
        <right/>
        <top/>
        <bottom/>
      </border>
    </dxf>
    <dxf>
      <alignment horizontal="center" vertical="center"/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alignment horizontal="center" vertical="center"/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1" formatCode="0"/>
      <border outline="0">
        <left/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numFmt numFmtId="0" formatCode="General"/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alignment horizontal="center" vertical="center"/>
    </dxf>
    <dxf>
      <fill>
        <patternFill>
          <fgColor indexed="64"/>
          <bgColor auto="1"/>
        </patternFill>
      </fill>
      <alignment horizontal="center" vertical="center"/>
    </dxf>
    <dxf>
      <border outline="0">
        <left/>
        <right style="medium">
          <color indexed="64"/>
        </right>
        <top/>
        <bottom/>
      </border>
    </dxf>
    <dxf>
      <alignment horizontal="center" vertical="center"/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alignment horizontal="center" vertical="center"/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</dxf>
    <dxf>
      <border outline="0">
        <left/>
        <right style="medium">
          <color indexed="64"/>
        </right>
        <top/>
        <bottom/>
      </border>
    </dxf>
    <dxf>
      <numFmt numFmtId="1" formatCode="0"/>
      <border outline="0">
        <left style="medium">
          <color indexed="64"/>
        </left>
        <right style="medium">
          <color indexed="64"/>
        </right>
        <top/>
        <bottom/>
      </border>
    </dxf>
    <dxf>
      <numFmt numFmtId="1" formatCode="0"/>
      <fill>
        <patternFill>
          <fgColor indexed="64"/>
          <bgColor auto="1"/>
        </patternFill>
      </fill>
      <border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fill>
        <patternFill>
          <fgColor indexed="64"/>
          <bgColor auto="1"/>
        </patternFill>
      </fill>
      <border outline="0">
        <left/>
        <right style="medium">
          <color indexed="64"/>
        </right>
        <top/>
        <bottom/>
      </border>
    </dxf>
    <dxf>
      <border outline="0">
        <left/>
        <right style="medium">
          <color indexed="64"/>
        </right>
        <top/>
        <bottom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ables/table1.xml><?xml version="1.0" encoding="utf-8"?>
<table xmlns="http://schemas.openxmlformats.org/spreadsheetml/2006/main" id="1" name="Table224567891011121314151617181920212223242526272829303233343536373839404142434445464748495051525354555657585960616263646566676869707172737475767778798081828346573981110241236578" displayName="Table224567891011121314151617181920212223242526272829303233343536373839404142434445464748495051525354555657585960616263646566676869707172737475767778798081828346573981110241236578" ref="A3:N23" headerRowCount="0" totalsRowCount="1" tableBorderDxfId="399">
  <tableColumns count="14">
    <tableColumn id="1" name="Column1" headerRowDxfId="398" dataDxfId="397" totalsRowDxfId="396"/>
    <tableColumn id="2" name="Column2" headerRowDxfId="395" dataDxfId="394" totalsRowDxfId="393"/>
    <tableColumn id="3" name="Column3" headerRowDxfId="392" dataDxfId="391"/>
    <tableColumn id="4" name="Column4" headerRowDxfId="390" dataDxfId="389" totalsRowDxfId="388"/>
    <tableColumn id="5" name="Column5" headerRowDxfId="387" dataDxfId="386" totalsRowDxfId="385"/>
    <tableColumn id="6" name="Column6" headerRowDxfId="384" dataDxfId="383" totalsRowDxfId="382"/>
    <tableColumn id="7" name="Column7" headerRowDxfId="381" dataDxfId="380"/>
    <tableColumn id="8" name="Column8" headerRowDxfId="379" dataDxfId="378" totalsRowDxfId="377"/>
    <tableColumn id="9" name="Column9" headerRowDxfId="376" dataDxfId="375" totalsRowDxfId="374"/>
    <tableColumn id="13" name="Column13" headerRowDxfId="373" dataDxfId="372" totalsRowDxfId="371"/>
    <tableColumn id="12" name="Column12" headerRowDxfId="370" dataDxfId="369" totalsRowDxfId="368"/>
    <tableColumn id="10" name="Column10" totalsRowFunction="sum" headerRowDxfId="367" dataDxfId="366" totalsRowDxfId="365">
      <calculatedColumnFormula>M3-SUM(B3:K3)</calculatedColumnFormula>
    </tableColumn>
    <tableColumn id="11" name="Column11" headerRowDxfId="364" dataDxfId="363" totalsRowDxfId="362"/>
    <tableColumn id="14" name="Column14" headerRowDxfId="36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2456789101112131415161718192021222324252627282930323334353637383940414243444546474849505152535455565758596061626364656667686970717273747576777879808182834657398111024123657891314162346571011" displayName="Table22456789101112131415161718192021222324252627282930323334353637383940414243444546474849505152535455565758596061626364656667686970717273747576777879808182834657398111024123657891314162346571011" ref="A3:M23" headerRowCount="0" totalsRowCount="1" tableBorderDxfId="360">
  <tableColumns count="13">
    <tableColumn id="1" name="Column1" headerRowDxfId="359" totalsRowDxfId="358"/>
    <tableColumn id="2" name="Column2" headerRowDxfId="357" dataDxfId="356" totalsRowDxfId="355"/>
    <tableColumn id="3" name="Column3" headerRowDxfId="354" dataDxfId="353"/>
    <tableColumn id="4" name="Column4" headerRowDxfId="352" dataDxfId="351" totalsRowDxfId="350"/>
    <tableColumn id="5" name="Column5" headerRowDxfId="349" dataDxfId="348" totalsRowDxfId="347"/>
    <tableColumn id="6" name="Column6" headerRowDxfId="346" dataDxfId="345" totalsRowDxfId="344"/>
    <tableColumn id="7" name="Column7" headerRowDxfId="343" dataDxfId="342"/>
    <tableColumn id="8" name="Column8" headerRowDxfId="341" dataDxfId="340" totalsRowDxfId="339"/>
    <tableColumn id="9" name="Column9" headerRowDxfId="338" dataDxfId="337" totalsRowDxfId="336"/>
    <tableColumn id="13" name="Column13" headerRowDxfId="335" dataDxfId="334" totalsRowDxfId="333"/>
    <tableColumn id="10" name="Column10" totalsRowFunction="sum" headerRowDxfId="332" dataDxfId="331" totalsRowDxfId="330">
      <calculatedColumnFormula>L3-SUM(B3:J3)</calculatedColumnFormula>
    </tableColumn>
    <tableColumn id="11" name="Column11" headerRowDxfId="329" dataDxfId="328" totalsRowDxfId="327"/>
    <tableColumn id="14" name="Column14" headerRowDxfId="32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224567891011121314151617181920212223242526272829303233343536373839404142434445464748495051525354555657585960616263646566676869707172737475767778798081828346573981110241236578913141623465710119" displayName="Table224567891011121314151617181920212223242526272829303233343536373839404142434445464748495051525354555657585960616263646566676869707172737475767778798081828346573981110241236578913141623465710119" ref="A3:M23" headerRowCount="0" totalsRowCount="1" tableBorderDxfId="325">
  <tableColumns count="13">
    <tableColumn id="1" name="Column1" headerRowDxfId="324" totalsRowDxfId="323"/>
    <tableColumn id="2" name="Column2" headerRowDxfId="322" dataDxfId="321" totalsRowDxfId="320"/>
    <tableColumn id="3" name="Column3" headerRowDxfId="319" dataDxfId="318"/>
    <tableColumn id="4" name="Column4" headerRowDxfId="317" dataDxfId="316" totalsRowDxfId="315"/>
    <tableColumn id="5" name="Column5" headerRowDxfId="314" dataDxfId="313" totalsRowDxfId="312"/>
    <tableColumn id="6" name="Column6" headerRowDxfId="311" dataDxfId="310" totalsRowDxfId="309"/>
    <tableColumn id="7" name="Column7" headerRowDxfId="308" dataDxfId="307"/>
    <tableColumn id="8" name="Column8" headerRowDxfId="306" dataDxfId="305" totalsRowDxfId="304"/>
    <tableColumn id="9" name="Column9" headerRowDxfId="303" dataDxfId="302" totalsRowDxfId="301"/>
    <tableColumn id="13" name="Column13" headerRowDxfId="300" dataDxfId="299" totalsRowDxfId="298"/>
    <tableColumn id="10" name="Column10" totalsRowFunction="sum" headerRowDxfId="297" dataDxfId="296" totalsRowDxfId="295">
      <calculatedColumnFormula>L3-SUM(B3:J3)</calculatedColumnFormula>
    </tableColumn>
    <tableColumn id="11" name="Column11" headerRowDxfId="294" dataDxfId="293" totalsRowDxfId="292"/>
    <tableColumn id="14" name="Column14" headerRowDxfId="29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2245678910111213141516171819202122232425262728293032333435363738394041424344454647484950515253545556575859606162636465666768697071727374757677787980818283465739811102412365789131416234657101192" displayName="Table2245678910111213141516171819202122232425262728293032333435363738394041424344454647484950515253545556575859606162636465666768697071727374757677787980818283465739811102412365789131416234657101192" ref="A3:M23" headerRowCount="0" totalsRowCount="1" tableBorderDxfId="290">
  <tableColumns count="13">
    <tableColumn id="1" name="Column1" headerRowDxfId="289" totalsRowDxfId="288"/>
    <tableColumn id="2" name="Column2" headerRowDxfId="287" dataDxfId="286" totalsRowDxfId="285"/>
    <tableColumn id="3" name="Column3" headerRowDxfId="284" dataDxfId="283"/>
    <tableColumn id="4" name="Column4" headerRowDxfId="282" dataDxfId="281" totalsRowDxfId="280"/>
    <tableColumn id="5" name="Column5" headerRowDxfId="279" dataDxfId="278" totalsRowDxfId="277"/>
    <tableColumn id="6" name="Column6" headerRowDxfId="276" dataDxfId="275" totalsRowDxfId="274"/>
    <tableColumn id="7" name="Column7" headerRowDxfId="273" dataDxfId="272"/>
    <tableColumn id="8" name="Column8" headerRowDxfId="271" dataDxfId="270" totalsRowDxfId="269"/>
    <tableColumn id="9" name="Column9" headerRowDxfId="268" dataDxfId="267" totalsRowDxfId="266"/>
    <tableColumn id="13" name="Column13" headerRowDxfId="265" dataDxfId="264" totalsRowDxfId="263"/>
    <tableColumn id="10" name="Column10" totalsRowFunction="sum" headerRowDxfId="262" dataDxfId="261" totalsRowDxfId="260">
      <calculatedColumnFormula>L3-SUM(B3:J3)</calculatedColumnFormula>
    </tableColumn>
    <tableColumn id="11" name="Column11" headerRowDxfId="259" dataDxfId="258" totalsRowDxfId="257"/>
    <tableColumn id="14" name="Column14" headerRowDxfId="25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22456789101112131415161718192021222324252627282930323334353637383940414243444546474849505152535455565758596061626364656667686970717273747576777879808182834657398111024123657891314162346571011923" displayName="Table22456789101112131415161718192021222324252627282930323334353637383940414243444546474849505152535455565758596061626364656667686970717273747576777879808182834657398111024123657891314162346571011923" ref="A3:M23" headerRowCount="0" totalsRowCount="1" tableBorderDxfId="255">
  <tableColumns count="13">
    <tableColumn id="1" name="Column1" headerRowDxfId="254" totalsRowDxfId="253"/>
    <tableColumn id="2" name="Column2" headerRowDxfId="252" dataDxfId="251" totalsRowDxfId="250"/>
    <tableColumn id="3" name="Column3" headerRowDxfId="249" dataDxfId="248"/>
    <tableColumn id="4" name="Column4" headerRowDxfId="247" dataDxfId="246" totalsRowDxfId="245"/>
    <tableColumn id="5" name="Column5" headerRowDxfId="244" dataDxfId="243" totalsRowDxfId="242"/>
    <tableColumn id="6" name="Column6" headerRowDxfId="241" dataDxfId="240" totalsRowDxfId="239"/>
    <tableColumn id="7" name="Column7" headerRowDxfId="238" dataDxfId="237"/>
    <tableColumn id="8" name="Column8" headerRowDxfId="236" dataDxfId="235" totalsRowDxfId="234"/>
    <tableColumn id="9" name="Column9" headerRowDxfId="233" dataDxfId="232" totalsRowDxfId="231"/>
    <tableColumn id="13" name="Column13" headerRowDxfId="230" dataDxfId="229" totalsRowDxfId="228"/>
    <tableColumn id="10" name="Column10" totalsRowFunction="sum" headerRowDxfId="227" dataDxfId="226" totalsRowDxfId="225">
      <calculatedColumnFormula>L3-SUM(B3:J3)</calculatedColumnFormula>
    </tableColumn>
    <tableColumn id="11" name="Column11" headerRowDxfId="224" dataDxfId="223" totalsRowDxfId="222"/>
    <tableColumn id="14" name="Column14" headerRowDxfId="221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2245678910111213141516171819202122232425262728293032333435363738394041424344454647484950515253545556575859606162636465666768697071727374757677787980818283465739811102412365789131416234657101192312" displayName="Table2245678910111213141516171819202122232425262728293032333435363738394041424344454647484950515253545556575859606162636465666768697071727374757677787980818283465739811102412365789131416234657101192312" ref="A3:M23" headerRowCount="0" totalsRowCount="1" tableBorderDxfId="220">
  <tableColumns count="13">
    <tableColumn id="1" name="Column1" headerRowDxfId="219" totalsRowDxfId="218"/>
    <tableColumn id="2" name="Column2" headerRowDxfId="217" dataDxfId="216" totalsRowDxfId="215"/>
    <tableColumn id="3" name="Column3" headerRowDxfId="214" dataDxfId="213"/>
    <tableColumn id="4" name="Column4" headerRowDxfId="212" dataDxfId="211" totalsRowDxfId="210"/>
    <tableColumn id="5" name="Column5" headerRowDxfId="209" dataDxfId="208" totalsRowDxfId="207"/>
    <tableColumn id="6" name="Column6" headerRowDxfId="206" dataDxfId="205" totalsRowDxfId="204"/>
    <tableColumn id="7" name="Column7" headerRowDxfId="203" dataDxfId="202"/>
    <tableColumn id="8" name="Column8" headerRowDxfId="201" dataDxfId="200" totalsRowDxfId="199"/>
    <tableColumn id="9" name="Column9" headerRowDxfId="198" dataDxfId="197" totalsRowDxfId="196"/>
    <tableColumn id="13" name="Column13" headerRowDxfId="195" dataDxfId="194" totalsRowDxfId="193"/>
    <tableColumn id="10" name="Column10" totalsRowFunction="sum" headerRowDxfId="192" dataDxfId="191" totalsRowDxfId="190">
      <calculatedColumnFormula>L3-SUM(B3:J3)</calculatedColumnFormula>
    </tableColumn>
    <tableColumn id="11" name="Column11" headerRowDxfId="189" dataDxfId="188" totalsRowDxfId="187"/>
    <tableColumn id="14" name="Column14" headerRowDxfId="186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224567891011121314151617181920212223242526272829303233343536373839404142434445464748495051525354555657585960616263646566676869707172737475767778798081828346573981110241236578913141623465710119231213" displayName="Table224567891011121314151617181920212223242526272829303233343536373839404142434445464748495051525354555657585960616263646566676869707172737475767778798081828346573981110241236578913141623465710119231213" ref="A3:M22" headerRowCount="0" totalsRowCount="1" tableBorderDxfId="185">
  <tableColumns count="13">
    <tableColumn id="1" name="Column1" headerRowDxfId="184" totalsRowDxfId="183"/>
    <tableColumn id="2" name="Column2" headerRowDxfId="182" dataDxfId="181" totalsRowDxfId="180"/>
    <tableColumn id="3" name="Column3" headerRowDxfId="179" dataDxfId="178"/>
    <tableColumn id="4" name="Column4" headerRowDxfId="177" dataDxfId="176" totalsRowDxfId="175"/>
    <tableColumn id="5" name="Column5" headerRowDxfId="174" dataDxfId="173" totalsRowDxfId="172"/>
    <tableColumn id="6" name="Column6" headerRowDxfId="171" dataDxfId="170" totalsRowDxfId="169"/>
    <tableColumn id="7" name="Column7" headerRowDxfId="168" dataDxfId="167"/>
    <tableColumn id="8" name="Column8" headerRowDxfId="166" dataDxfId="165" totalsRowDxfId="164"/>
    <tableColumn id="9" name="Column9" headerRowDxfId="163" dataDxfId="162" totalsRowDxfId="161"/>
    <tableColumn id="13" name="Column13" headerRowDxfId="160" dataDxfId="159" totalsRowDxfId="158"/>
    <tableColumn id="10" name="Column10" totalsRowFunction="sum" headerRowDxfId="157" dataDxfId="156" totalsRowDxfId="155">
      <calculatedColumnFormula>L3-SUM(B3:J3)</calculatedColumnFormula>
    </tableColumn>
    <tableColumn id="11" name="Column11" headerRowDxfId="154" dataDxfId="153" totalsRowDxfId="152"/>
    <tableColumn id="14" name="Column14" headerRowDxfId="151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2245678910111213141516171819202122232425262728293032333435363738394041424344454647484950515253545556575859606162636465666768697071727374757677787980818283465739811102412365789131416234657101192312134" displayName="Table2245678910111213141516171819202122232425262728293032333435363738394041424344454647484950515253545556575859606162636465666768697071727374757677787980818283465739811102412365789131416234657101192312134" ref="A3:M22" headerRowCount="0" totalsRowCount="1" tableBorderDxfId="150">
  <tableColumns count="13">
    <tableColumn id="1" name="Column1" headerRowDxfId="149" totalsRowDxfId="148"/>
    <tableColumn id="2" name="Column2" headerRowDxfId="147" dataDxfId="146" totalsRowDxfId="145"/>
    <tableColumn id="3" name="Column3" headerRowDxfId="144" dataDxfId="143"/>
    <tableColumn id="4" name="Column4" headerRowDxfId="142" dataDxfId="141" totalsRowDxfId="140"/>
    <tableColumn id="5" name="Column5" headerRowDxfId="139" dataDxfId="138" totalsRowDxfId="137"/>
    <tableColumn id="6" name="Column6" headerRowDxfId="136" dataDxfId="135" totalsRowDxfId="134"/>
    <tableColumn id="7" name="Column7" headerRowDxfId="133" dataDxfId="132"/>
    <tableColumn id="8" name="Column8" headerRowDxfId="131" dataDxfId="130" totalsRowDxfId="129"/>
    <tableColumn id="9" name="Column9" headerRowDxfId="128" dataDxfId="127" totalsRowDxfId="126"/>
    <tableColumn id="13" name="Column13" headerRowDxfId="125" dataDxfId="124" totalsRowDxfId="123"/>
    <tableColumn id="10" name="Column10" totalsRowFunction="sum" headerRowDxfId="122" dataDxfId="121" totalsRowDxfId="120">
      <calculatedColumnFormula>L3-SUM(B3:J3)</calculatedColumnFormula>
    </tableColumn>
    <tableColumn id="11" name="Column11" headerRowDxfId="119" dataDxfId="118" totalsRowDxfId="117"/>
    <tableColumn id="14" name="Column14" headerRowDxfId="116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22456789101112131415161718192021222324252627282930323334353637383940414243444546474849505152535455565758596061626364656667686970717273747576777879808182834657398111024123657891314162346571011923121345" displayName="Table22456789101112131415161718192021222324252627282930323334353637383940414243444546474849505152535455565758596061626364656667686970717273747576777879808182834657398111024123657891314162346571011923121345" ref="A3:M22" headerRowCount="0" totalsRowCount="1" tableBorderDxfId="115">
  <tableColumns count="13">
    <tableColumn id="1" name="Column1" headerRowDxfId="114" totalsRowDxfId="113"/>
    <tableColumn id="2" name="Column2" headerRowDxfId="112" dataDxfId="111" totalsRowDxfId="110"/>
    <tableColumn id="3" name="Column3" headerRowDxfId="109" dataDxfId="108"/>
    <tableColumn id="4" name="Column4" headerRowDxfId="107" dataDxfId="106" totalsRowDxfId="105"/>
    <tableColumn id="5" name="Column5" headerRowDxfId="104" dataDxfId="103" totalsRowDxfId="102"/>
    <tableColumn id="6" name="Column6" headerRowDxfId="101" dataDxfId="100" totalsRowDxfId="99"/>
    <tableColumn id="7" name="Column7" headerRowDxfId="98" dataDxfId="97"/>
    <tableColumn id="8" name="Column8" headerRowDxfId="96" dataDxfId="95" totalsRowDxfId="94"/>
    <tableColumn id="9" name="Column9" headerRowDxfId="93" dataDxfId="92" totalsRowDxfId="91"/>
    <tableColumn id="13" name="Column13" headerRowDxfId="90" dataDxfId="89" totalsRowDxfId="88"/>
    <tableColumn id="10" name="Column10" totalsRowFunction="sum" headerRowDxfId="87" dataDxfId="86" totalsRowDxfId="85">
      <calculatedColumnFormula>L3-SUM(B3:J3)</calculatedColumnFormula>
    </tableColumn>
    <tableColumn id="11" name="Column11" headerRowDxfId="84" dataDxfId="83" totalsRowDxfId="82"/>
    <tableColumn id="14" name="Column14" headerRowDxfId="81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224567891011121314151617181920212223242526272829303233343536373839404142434445464748495051525354555657585960616263646566676869707172737475767778798081828346573981110241236578913141623465710119231213456" displayName="Table224567891011121314151617181920212223242526272829303233343536373839404142434445464748495051525354555657585960616263646566676869707172737475767778798081828346573981110241236578913141623465710119231213456" ref="A3:M22" headerRowCount="0" totalsRowCount="1" tableBorderDxfId="80">
  <tableColumns count="13">
    <tableColumn id="1" name="Column1" headerRowDxfId="79" totalsRowDxfId="78"/>
    <tableColumn id="2" name="Column2" headerRowDxfId="77" dataDxfId="76" totalsRowDxfId="75"/>
    <tableColumn id="3" name="Column3" headerRowDxfId="74" dataDxfId="73"/>
    <tableColumn id="4" name="Column4" headerRowDxfId="72" dataDxfId="71" totalsRowDxfId="70"/>
    <tableColumn id="5" name="Column5" headerRowDxfId="69" dataDxfId="68" totalsRowDxfId="67"/>
    <tableColumn id="6" name="Column6" headerRowDxfId="66" dataDxfId="65" totalsRowDxfId="64"/>
    <tableColumn id="7" name="Column7" headerRowDxfId="63" dataDxfId="62"/>
    <tableColumn id="8" name="Column8" headerRowDxfId="61" dataDxfId="60" totalsRowDxfId="59"/>
    <tableColumn id="9" name="Column9" headerRowDxfId="58" dataDxfId="57" totalsRowDxfId="56"/>
    <tableColumn id="13" name="Column13" headerRowDxfId="55" dataDxfId="54" totalsRowDxfId="53"/>
    <tableColumn id="10" name="Column10" totalsRowFunction="sum" headerRowDxfId="52" dataDxfId="51" totalsRowDxfId="50">
      <calculatedColumnFormula>L3-SUM(B3:J3)</calculatedColumnFormula>
    </tableColumn>
    <tableColumn id="11" name="Column11" headerRowDxfId="49" dataDxfId="48" totalsRowDxfId="47"/>
    <tableColumn id="14" name="Column14" headerRowDxfId="46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2245678910111213141516171819202122232425262728293032333435363738394041424344454647484950515253545556575859606162636465666768697071727374757677787980818283465739811102412365789131416234657101192312134567" displayName="Table2245678910111213141516171819202122232425262728293032333435363738394041424344454647484950515253545556575859606162636465666768697071727374757677787980818283465739811102412365789131416234657101192312134567" ref="A3:M19" headerRowCount="0" totalsRowCount="1" tableBorderDxfId="45">
  <tableColumns count="13">
    <tableColumn id="1" name="Column1" headerRowDxfId="44" totalsRowDxfId="9"/>
    <tableColumn id="2" name="Column2" headerRowDxfId="43" dataDxfId="42" totalsRowDxfId="8"/>
    <tableColumn id="3" name="Column3" headerRowDxfId="41" dataDxfId="40"/>
    <tableColumn id="4" name="Column4" headerRowDxfId="39" dataDxfId="38" totalsRowDxfId="7"/>
    <tableColumn id="5" name="Column5" headerRowDxfId="37" dataDxfId="36" totalsRowDxfId="6"/>
    <tableColumn id="6" name="Column6" headerRowDxfId="35" dataDxfId="34" totalsRowDxfId="5"/>
    <tableColumn id="7" name="Column7" headerRowDxfId="33" dataDxfId="32"/>
    <tableColumn id="8" name="Column8" headerRowDxfId="31" dataDxfId="30" totalsRowDxfId="4"/>
    <tableColumn id="9" name="Column9" headerRowDxfId="29" dataDxfId="28" totalsRowDxfId="3"/>
    <tableColumn id="13" name="Column13" headerRowDxfId="27" dataDxfId="26" totalsRowDxfId="2"/>
    <tableColumn id="10" name="Column10" totalsRowFunction="sum" headerRowDxfId="25" dataDxfId="24" totalsRowDxfId="1">
      <calculatedColumnFormula>L3-SUM(B3:J3)</calculatedColumnFormula>
    </tableColumn>
    <tableColumn id="11" name="Column11" headerRowDxfId="23" dataDxfId="22" totalsRowDxfId="0"/>
    <tableColumn id="14" name="Column14" headerRowDxfId="2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4"/>
  <sheetViews>
    <sheetView zoomScale="115" zoomScaleNormal="115" workbookViewId="0">
      <selection activeCell="O27" sqref="O27"/>
    </sheetView>
  </sheetViews>
  <sheetFormatPr baseColWidth="8" defaultRowHeight="15"/>
  <cols>
    <col width="12.140625" customWidth="1" min="1" max="1"/>
    <col width="10.5703125" customWidth="1" min="2" max="2"/>
    <col width="11.42578125" customWidth="1" min="3" max="7"/>
    <col hidden="1" width="12.7109375" customWidth="1" min="8" max="8"/>
    <col hidden="1" width="11.42578125" customWidth="1" min="9" max="9"/>
    <col width="0.140625" customWidth="1" min="10" max="10"/>
    <col hidden="1" width="4.28515625" customWidth="1" min="11" max="11"/>
    <col width="13.85546875" customWidth="1" min="12" max="12"/>
  </cols>
  <sheetData>
    <row r="1" ht="15" customHeight="1" thickBot="1">
      <c r="A1" s="1" t="inlineStr">
        <is>
          <t>Ngày</t>
        </is>
      </c>
      <c r="B1" s="33" t="inlineStr">
        <is>
          <t>Nợ cũ</t>
        </is>
      </c>
      <c r="C1" s="15" t="inlineStr">
        <is>
          <t>26/2/2024</t>
        </is>
      </c>
      <c r="D1" s="2" t="inlineStr">
        <is>
          <t>27/2/2024</t>
        </is>
      </c>
      <c r="E1" s="2" t="inlineStr">
        <is>
          <t>28/2/2024</t>
        </is>
      </c>
      <c r="F1" s="2" t="inlineStr">
        <is>
          <t>29/2/2024</t>
        </is>
      </c>
      <c r="G1" s="2" t="n">
        <v>45294</v>
      </c>
      <c r="H1" s="2" t="n"/>
      <c r="I1" s="2" t="n"/>
      <c r="J1" s="2" t="n"/>
      <c r="K1" s="2" t="n"/>
      <c r="L1" s="31" t="inlineStr">
        <is>
          <t>Tiền còn lại</t>
        </is>
      </c>
      <c r="M1" s="33" t="inlineStr">
        <is>
          <t>Đã đóng</t>
        </is>
      </c>
    </row>
    <row r="2" ht="15.75" customHeight="1" thickBot="1">
      <c r="A2" s="3" t="inlineStr">
        <is>
          <t>Tên</t>
        </is>
      </c>
      <c r="B2" s="34" t="n"/>
      <c r="C2" s="2" t="inlineStr">
        <is>
          <t>Thứ 2</t>
        </is>
      </c>
      <c r="D2" s="4" t="inlineStr">
        <is>
          <t>Thứ 3</t>
        </is>
      </c>
      <c r="E2" s="2" t="inlineStr">
        <is>
          <t>Thứ 4</t>
        </is>
      </c>
      <c r="F2" s="4" t="inlineStr">
        <is>
          <t>Thứ 5</t>
        </is>
      </c>
      <c r="G2" s="2" t="inlineStr">
        <is>
          <t>Thứ 6</t>
        </is>
      </c>
      <c r="H2" s="2" t="n"/>
      <c r="I2" s="2" t="n"/>
      <c r="J2" s="2" t="n"/>
      <c r="K2" s="2" t="n"/>
      <c r="L2" s="32" t="n"/>
      <c r="M2" s="34" t="n"/>
    </row>
    <row r="3" hidden="1">
      <c r="A3" s="5" t="inlineStr">
        <is>
          <t>C.Lệ</t>
        </is>
      </c>
      <c r="B3" s="6" t="n"/>
      <c r="C3" s="7" t="n"/>
      <c r="D3" s="7" t="n"/>
      <c r="E3" s="7" t="n"/>
      <c r="F3" s="7" t="n"/>
      <c r="G3" s="7" t="n"/>
      <c r="H3" s="8" t="n"/>
      <c r="I3" s="7" t="n"/>
      <c r="J3" s="8" t="n"/>
      <c r="K3" s="7" t="n"/>
      <c r="L3" s="10">
        <f>M3-SUM(B3:K3)</f>
        <v/>
      </c>
      <c r="M3" s="9" t="n"/>
    </row>
    <row r="4">
      <c r="A4" s="5" t="inlineStr">
        <is>
          <t>A.Nhân</t>
        </is>
      </c>
      <c r="B4" s="6" t="n">
        <v>90</v>
      </c>
      <c r="C4" s="7" t="n"/>
      <c r="D4" s="7" t="n">
        <v>30</v>
      </c>
      <c r="E4" s="7" t="n">
        <v>25</v>
      </c>
      <c r="F4" s="7" t="n"/>
      <c r="G4" s="7" t="n"/>
      <c r="H4" s="8" t="n"/>
      <c r="I4" s="7" t="n"/>
      <c r="J4" s="8" t="n"/>
      <c r="K4" s="7" t="n"/>
      <c r="L4" s="10">
        <f>M4-SUM(B4:K4)</f>
        <v/>
      </c>
      <c r="M4" s="9" t="n">
        <v>0</v>
      </c>
    </row>
    <row r="5">
      <c r="A5" s="5" t="inlineStr">
        <is>
          <t>C.Minh</t>
        </is>
      </c>
      <c r="B5" s="6" t="n"/>
      <c r="C5" s="7" t="n"/>
      <c r="D5" s="7" t="n"/>
      <c r="E5" s="7" t="n">
        <v>60</v>
      </c>
      <c r="F5" s="7" t="n">
        <v>70</v>
      </c>
      <c r="G5" s="7" t="n">
        <v>60</v>
      </c>
      <c r="H5" s="8" t="n"/>
      <c r="I5" s="7" t="n"/>
      <c r="J5" s="8" t="n"/>
      <c r="K5" s="7" t="n"/>
      <c r="L5" s="10">
        <f>M5-SUM(B5:K5)</f>
        <v/>
      </c>
      <c r="M5" s="9" t="n">
        <v>370</v>
      </c>
    </row>
    <row r="6" hidden="1">
      <c r="A6" s="5" t="inlineStr">
        <is>
          <t>Nhật</t>
        </is>
      </c>
      <c r="B6" s="6" t="n"/>
      <c r="C6" s="7" t="n"/>
      <c r="D6" s="7" t="n"/>
      <c r="E6" s="7" t="n"/>
      <c r="F6" s="7" t="n"/>
      <c r="G6" s="7" t="n"/>
      <c r="H6" s="8" t="n"/>
      <c r="I6" s="7" t="n"/>
      <c r="J6" s="8" t="n"/>
      <c r="K6" s="7" t="n"/>
      <c r="L6" s="10">
        <f>M6-SUM(B6:K6)</f>
        <v/>
      </c>
      <c r="M6" s="9" t="n"/>
    </row>
    <row r="7" hidden="1">
      <c r="A7" s="5" t="inlineStr">
        <is>
          <t>Hạnh</t>
        </is>
      </c>
      <c r="B7" s="6" t="n"/>
      <c r="C7" s="7" t="n"/>
      <c r="D7" s="7" t="n"/>
      <c r="E7" s="7" t="n"/>
      <c r="F7" s="7" t="n"/>
      <c r="G7" s="7" t="n"/>
      <c r="H7" s="8" t="n"/>
      <c r="I7" s="7" t="n"/>
      <c r="J7" s="8" t="n"/>
      <c r="K7" s="7" t="n"/>
      <c r="L7" s="10">
        <f>M7-SUM(B7:K7)</f>
        <v/>
      </c>
      <c r="M7" s="9" t="n"/>
    </row>
    <row r="8">
      <c r="A8" s="11" t="inlineStr">
        <is>
          <t>Hạnh</t>
        </is>
      </c>
      <c r="B8" s="16" t="n">
        <v>175</v>
      </c>
      <c r="C8" s="7" t="n"/>
      <c r="D8" s="7" t="n">
        <v>30</v>
      </c>
      <c r="E8" s="7" t="n"/>
      <c r="F8" s="7" t="n"/>
      <c r="G8" s="7" t="n"/>
      <c r="H8" s="8" t="n"/>
      <c r="I8" s="9" t="n"/>
      <c r="J8" s="8" t="n"/>
      <c r="K8" s="7" t="n"/>
      <c r="L8" s="13">
        <f>M8-SUM(B8:K8)</f>
        <v/>
      </c>
      <c r="M8" s="9" t="n">
        <v>205</v>
      </c>
    </row>
    <row r="9">
      <c r="A9" s="5" t="inlineStr">
        <is>
          <t>A.Phát</t>
        </is>
      </c>
      <c r="B9" s="6" t="n"/>
      <c r="C9" s="7" t="n">
        <v>30</v>
      </c>
      <c r="D9" s="7" t="n">
        <v>30</v>
      </c>
      <c r="E9" s="7" t="n"/>
      <c r="F9" s="7" t="n"/>
      <c r="G9" s="7" t="n">
        <v>30</v>
      </c>
      <c r="H9" s="8" t="n"/>
      <c r="I9" s="7" t="n"/>
      <c r="J9" s="8" t="n"/>
      <c r="K9" s="7" t="n"/>
      <c r="L9" s="10">
        <f>M9-SUM(B9:K9)</f>
        <v/>
      </c>
      <c r="M9" s="9" t="n">
        <v>212</v>
      </c>
    </row>
    <row r="10">
      <c r="A10" s="11" t="inlineStr">
        <is>
          <t>A.Minh.Hiếu</t>
        </is>
      </c>
      <c r="B10" s="6" t="n"/>
      <c r="C10" s="12" t="n">
        <v>30</v>
      </c>
      <c r="D10" s="12" t="n">
        <v>30</v>
      </c>
      <c r="E10" s="12" t="n"/>
      <c r="F10" s="12" t="n">
        <v>30</v>
      </c>
      <c r="G10" s="12" t="n">
        <v>30</v>
      </c>
      <c r="H10" s="6" t="n"/>
      <c r="I10" s="12" t="n"/>
      <c r="J10" s="6" t="n"/>
      <c r="K10" s="12" t="n"/>
      <c r="L10" s="13">
        <f>M10-SUM(B10:K10)</f>
        <v/>
      </c>
      <c r="M10" s="9" t="n">
        <v>120</v>
      </c>
    </row>
    <row r="11">
      <c r="A11" s="5" t="inlineStr">
        <is>
          <t>A.Le.Hiếu</t>
        </is>
      </c>
      <c r="B11" s="6" t="n"/>
      <c r="C11" s="7" t="n"/>
      <c r="D11" s="7" t="n">
        <v>30</v>
      </c>
      <c r="E11" s="7" t="n">
        <v>30</v>
      </c>
      <c r="F11" s="7" t="n">
        <v>30</v>
      </c>
      <c r="G11" s="7" t="n">
        <v>30</v>
      </c>
      <c r="H11" s="8" t="n"/>
      <c r="I11" s="7" t="n"/>
      <c r="J11" s="8" t="n"/>
      <c r="K11" s="7" t="n"/>
      <c r="L11" s="10">
        <f>M11-SUM(B11:K11)</f>
        <v/>
      </c>
      <c r="M11" s="9" t="n">
        <v>135</v>
      </c>
    </row>
    <row r="12" hidden="1">
      <c r="A12" s="5" t="inlineStr">
        <is>
          <t>A.Thọ</t>
        </is>
      </c>
      <c r="B12" s="6" t="n"/>
      <c r="C12" s="7" t="n"/>
      <c r="D12" s="7" t="n"/>
      <c r="E12" s="7" t="n"/>
      <c r="F12" s="7" t="n"/>
      <c r="G12" s="7" t="n"/>
      <c r="H12" s="8" t="n"/>
      <c r="I12" s="7" t="n"/>
      <c r="J12" s="8" t="n"/>
      <c r="K12" s="7" t="n"/>
      <c r="L12" s="10">
        <f>M12-SUM(B12:K12)</f>
        <v/>
      </c>
      <c r="M12" s="9" t="n"/>
    </row>
    <row r="13">
      <c r="A13" s="5" t="inlineStr">
        <is>
          <t>A.Thịnh</t>
        </is>
      </c>
      <c r="B13" s="6" t="n"/>
      <c r="C13" s="7" t="n">
        <v>30</v>
      </c>
      <c r="D13" s="7" t="n">
        <v>30</v>
      </c>
      <c r="E13" s="7" t="n">
        <v>30</v>
      </c>
      <c r="F13" s="7" t="n">
        <v>30</v>
      </c>
      <c r="G13" s="7" t="n">
        <v>30</v>
      </c>
      <c r="H13" s="8" t="n"/>
      <c r="I13" s="7" t="n"/>
      <c r="J13" s="8" t="n"/>
      <c r="K13" s="7" t="n"/>
      <c r="L13" s="10">
        <f>M13-SUM(B13:K13)</f>
        <v/>
      </c>
      <c r="M13" s="9" t="n">
        <v>290</v>
      </c>
    </row>
    <row r="14">
      <c r="A14" s="11" t="inlineStr">
        <is>
          <t>A Tài</t>
        </is>
      </c>
      <c r="B14" s="16" t="n">
        <v>120</v>
      </c>
      <c r="C14" s="7" t="n"/>
      <c r="D14" s="7" t="n">
        <v>30</v>
      </c>
      <c r="E14" s="7" t="n">
        <v>30</v>
      </c>
      <c r="F14" s="7" t="n">
        <v>30</v>
      </c>
      <c r="G14" s="7" t="n"/>
      <c r="H14" s="8" t="n"/>
      <c r="I14" s="9" t="n"/>
      <c r="J14" s="8" t="n"/>
      <c r="K14" s="7" t="n"/>
      <c r="L14" s="13">
        <f>M14-SUM(B14:K14)</f>
        <v/>
      </c>
      <c r="M14" s="9" t="n">
        <v>210</v>
      </c>
    </row>
    <row r="15">
      <c r="A15" s="11" t="inlineStr">
        <is>
          <t>L.Anh</t>
        </is>
      </c>
      <c r="B15" s="16" t="n"/>
      <c r="C15" s="7" t="n"/>
      <c r="D15" s="7" t="n">
        <v>30</v>
      </c>
      <c r="E15" s="7" t="n"/>
      <c r="F15" s="7" t="n"/>
      <c r="G15" s="7" t="n"/>
      <c r="H15" s="8" t="n"/>
      <c r="I15" s="9" t="n"/>
      <c r="J15" s="8" t="n"/>
      <c r="K15" s="7" t="n"/>
      <c r="L15" s="13">
        <f>M15-SUM(B15:K15)</f>
        <v/>
      </c>
      <c r="M15" s="9" t="n">
        <v>30</v>
      </c>
    </row>
    <row r="16">
      <c r="A16" s="11" t="inlineStr">
        <is>
          <t>Baro</t>
        </is>
      </c>
      <c r="B16" s="16" t="n"/>
      <c r="C16" s="7" t="n"/>
      <c r="D16" s="7" t="n"/>
      <c r="E16" s="7" t="n"/>
      <c r="F16" s="7" t="n">
        <v>30</v>
      </c>
      <c r="G16" s="7" t="n"/>
      <c r="H16" s="8" t="n"/>
      <c r="I16" s="9" t="n"/>
      <c r="J16" s="8" t="n"/>
      <c r="K16" s="7" t="n"/>
      <c r="L16" s="13">
        <f>M16-SUM(B16:K16)</f>
        <v/>
      </c>
      <c r="M16" s="9" t="n">
        <v>30</v>
      </c>
    </row>
    <row r="17">
      <c r="A17" s="11" t="inlineStr">
        <is>
          <t>Thái</t>
        </is>
      </c>
      <c r="B17" s="16" t="n"/>
      <c r="C17" s="7" t="n"/>
      <c r="D17" s="7" t="n"/>
      <c r="E17" s="7" t="n"/>
      <c r="F17" s="7" t="n">
        <v>30</v>
      </c>
      <c r="G17" s="7" t="n"/>
      <c r="H17" s="8" t="n"/>
      <c r="I17" s="9" t="n"/>
      <c r="J17" s="8" t="n"/>
      <c r="K17" s="7" t="n"/>
      <c r="L17" s="13">
        <f>M17-SUM(B17:K17)</f>
        <v/>
      </c>
      <c r="M17" s="9" t="n">
        <v>30</v>
      </c>
    </row>
    <row r="18">
      <c r="A18" s="11" t="inlineStr">
        <is>
          <t>A Phát Dom</t>
        </is>
      </c>
      <c r="B18" s="16" t="n"/>
      <c r="C18" s="7" t="n">
        <v>30</v>
      </c>
      <c r="D18" s="7" t="n">
        <v>30</v>
      </c>
      <c r="E18" s="7" t="n">
        <v>30</v>
      </c>
      <c r="F18" s="7" t="n">
        <v>30</v>
      </c>
      <c r="G18" s="7" t="n">
        <v>30</v>
      </c>
      <c r="H18" s="8" t="n"/>
      <c r="I18" s="9" t="n"/>
      <c r="J18" s="8" t="n"/>
      <c r="K18" s="7" t="n"/>
      <c r="L18" s="13">
        <f>M18-SUM(B18:K18)</f>
        <v/>
      </c>
      <c r="M18" s="9" t="n">
        <v>150</v>
      </c>
    </row>
    <row r="19">
      <c r="A19" s="11" t="inlineStr">
        <is>
          <t>A Hào</t>
        </is>
      </c>
      <c r="B19" s="16" t="n"/>
      <c r="C19" s="7" t="n">
        <v>30</v>
      </c>
      <c r="D19" s="7" t="n">
        <v>30</v>
      </c>
      <c r="E19" s="7" t="n">
        <v>30</v>
      </c>
      <c r="F19" s="7" t="n">
        <v>30</v>
      </c>
      <c r="G19" s="7" t="n">
        <v>30</v>
      </c>
      <c r="H19" s="8" t="n"/>
      <c r="I19" s="9" t="n"/>
      <c r="J19" s="8" t="n"/>
      <c r="K19" s="7" t="n"/>
      <c r="L19" s="13">
        <f>M19-SUM(B19:K19)</f>
        <v/>
      </c>
      <c r="M19" s="9" t="n">
        <v>150</v>
      </c>
    </row>
    <row r="20">
      <c r="A20" s="11" t="inlineStr">
        <is>
          <t>A Trung</t>
        </is>
      </c>
      <c r="B20" s="16" t="n"/>
      <c r="C20" s="7" t="n">
        <v>30</v>
      </c>
      <c r="D20" s="7" t="n">
        <v>30</v>
      </c>
      <c r="E20" s="7" t="n">
        <v>30</v>
      </c>
      <c r="F20" s="7" t="n">
        <v>30</v>
      </c>
      <c r="G20" s="7" t="n">
        <v>30</v>
      </c>
      <c r="H20" s="8" t="n"/>
      <c r="I20" s="9" t="n"/>
      <c r="J20" s="8" t="n"/>
      <c r="K20" s="7" t="n"/>
      <c r="L20" s="13">
        <f>M20-SUM(B20:K20)</f>
        <v/>
      </c>
      <c r="M20" s="9" t="n">
        <v>150</v>
      </c>
    </row>
    <row r="21">
      <c r="A21" s="11" t="inlineStr">
        <is>
          <t>C Lệ</t>
        </is>
      </c>
      <c r="B21" s="16" t="n"/>
      <c r="C21" s="7" t="n"/>
      <c r="D21" s="7" t="n"/>
      <c r="E21" s="7" t="n">
        <v>90</v>
      </c>
      <c r="F21" s="7" t="n"/>
      <c r="G21" s="7" t="n"/>
      <c r="H21" s="8" t="n"/>
      <c r="I21" s="9" t="n"/>
      <c r="J21" s="8" t="n"/>
      <c r="K21" s="7" t="n"/>
      <c r="L21" s="13">
        <f>M21-SUM(B21:K21)</f>
        <v/>
      </c>
      <c r="M21" s="9" t="n">
        <v>90</v>
      </c>
    </row>
    <row r="22">
      <c r="A22" s="14" t="inlineStr">
        <is>
          <t>A.Khiêm</t>
        </is>
      </c>
      <c r="B22" s="8" t="n">
        <v>5</v>
      </c>
      <c r="C22" s="7" t="n">
        <v>30</v>
      </c>
      <c r="D22" s="7" t="n">
        <v>30</v>
      </c>
      <c r="E22" s="7" t="n">
        <v>30</v>
      </c>
      <c r="F22" s="7" t="n">
        <v>30</v>
      </c>
      <c r="G22" s="7" t="n">
        <v>30</v>
      </c>
      <c r="H22" s="8" t="n"/>
      <c r="I22" s="7" t="n"/>
      <c r="J22" s="8" t="n"/>
      <c r="K22" s="7" t="n"/>
      <c r="L22" s="10">
        <f>M22-SUM(B22:K22)</f>
        <v/>
      </c>
      <c r="M22" s="9" t="n">
        <v>155</v>
      </c>
    </row>
    <row r="23">
      <c r="A23" s="17" t="n"/>
      <c r="B23" s="18" t="n"/>
      <c r="D23" s="7" t="n"/>
      <c r="E23" s="19" t="n"/>
      <c r="F23" s="17" t="n"/>
      <c r="H23" s="20" t="n"/>
      <c r="I23" s="21" t="n"/>
      <c r="J23" s="8" t="n"/>
      <c r="K23" s="7" t="n"/>
      <c r="L23" s="22">
        <f>SUBTOTAL(109,Table224567891011121314151617181920212223242526272829303233343536373839404142434445464748495051525354555657585960616263646566676869707172737475767778798081828346573981110241236578[Column10])</f>
        <v/>
      </c>
      <c r="M23" s="21" t="n"/>
    </row>
    <row r="24">
      <c r="C24">
        <f>COUNT(Table224567891011121314151617181920212223242526272829303233343536373839404142434445464748495051525354555657585960616263646566676869707172737475767778798081828346573981110241236578[[#All],[Column3]])</f>
        <v/>
      </c>
      <c r="D24">
        <f>COUNT(Table224567891011121314151617181920212223242526272829303233343536373839404142434445464748495051525354555657585960616263646566676869707172737475767778798081828346573981110241236578[[#All],[Column4]])</f>
        <v/>
      </c>
      <c r="E24">
        <f>COUNT(Table224567891011121314151617181920212223242526272829303233343536373839404142434445464748495051525354555657585960616263646566676869707172737475767778798081828346573981110241236578[[#All],[Column5]])</f>
        <v/>
      </c>
      <c r="F24">
        <f>COUNT(Table224567891011121314151617181920212223242526272829303233343536373839404142434445464748495051525354555657585960616263646566676869707172737475767778798081828346573981110241236578[[#All],[Column6]])</f>
        <v/>
      </c>
      <c r="G24">
        <f>COUNT(Table224567891011121314151617181920212223242526272829303233343536373839404142434445464748495051525354555657585960616263646566676869707172737475767778798081828346573981110241236578[[#All],[Column7]])</f>
        <v/>
      </c>
    </row>
  </sheetData>
  <mergeCells count="3">
    <mergeCell ref="L1:L2"/>
    <mergeCell ref="B1:B2"/>
    <mergeCell ref="M1:M2"/>
  </mergeCells>
  <conditionalFormatting sqref="L3:L22">
    <cfRule type="cellIs" priority="1" operator="lessThan" dxfId="10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"/>
  <sheetViews>
    <sheetView zoomScale="115" zoomScaleNormal="115" workbookViewId="0">
      <selection activeCell="L4" sqref="L4"/>
    </sheetView>
  </sheetViews>
  <sheetFormatPr baseColWidth="8" defaultRowHeight="15"/>
  <cols>
    <col width="12.140625" customWidth="1" min="1" max="1"/>
    <col width="10.5703125" customWidth="1" min="2" max="2"/>
    <col width="11.42578125" customWidth="1" min="3" max="3"/>
    <col width="12.28515625" customWidth="1" min="4" max="4"/>
    <col width="11.42578125" customWidth="1" min="5" max="6"/>
    <col width="10.7109375" bestFit="1" customWidth="1" min="7" max="7"/>
    <col hidden="1" width="12.7109375" customWidth="1" min="8" max="8"/>
    <col hidden="1" width="11.42578125" customWidth="1" min="9" max="9"/>
    <col width="0.140625" customWidth="1" min="10" max="10"/>
    <col width="13.85546875" customWidth="1" min="11" max="11"/>
  </cols>
  <sheetData>
    <row r="1" ht="15" customHeight="1" thickBot="1">
      <c r="A1" s="1" t="inlineStr">
        <is>
          <t>Ngày</t>
        </is>
      </c>
      <c r="B1" s="33" t="inlineStr">
        <is>
          <t>Nợ cũ</t>
        </is>
      </c>
      <c r="C1" s="15" t="inlineStr">
        <is>
          <t>20/5/2024</t>
        </is>
      </c>
      <c r="D1" s="23" t="inlineStr">
        <is>
          <t>21/5/2024</t>
        </is>
      </c>
      <c r="E1" s="2" t="inlineStr">
        <is>
          <t>22/5/2024</t>
        </is>
      </c>
      <c r="F1" s="2" t="inlineStr">
        <is>
          <t>23/5/2024</t>
        </is>
      </c>
      <c r="G1" s="2" t="inlineStr">
        <is>
          <t>24/5/2024</t>
        </is>
      </c>
      <c r="H1" s="2" t="n"/>
      <c r="I1" s="2" t="n"/>
      <c r="J1" s="2" t="n"/>
      <c r="K1" s="31" t="inlineStr">
        <is>
          <t>Tiền còn lại</t>
        </is>
      </c>
      <c r="L1" s="33" t="inlineStr">
        <is>
          <t>Đã đóng</t>
        </is>
      </c>
    </row>
    <row r="2" ht="15.75" customHeight="1" thickBot="1">
      <c r="A2" s="3" t="inlineStr">
        <is>
          <t>Tên</t>
        </is>
      </c>
      <c r="B2" s="34" t="n"/>
      <c r="C2" s="2" t="inlineStr">
        <is>
          <t>Thứ 2</t>
        </is>
      </c>
      <c r="D2" s="23" t="inlineStr">
        <is>
          <t>Thứ 3</t>
        </is>
      </c>
      <c r="E2" s="2" t="inlineStr">
        <is>
          <t>Thứ 4</t>
        </is>
      </c>
      <c r="F2" s="4" t="inlineStr">
        <is>
          <t>Thứ 5</t>
        </is>
      </c>
      <c r="G2" s="2" t="inlineStr">
        <is>
          <t>Thứ 6</t>
        </is>
      </c>
      <c r="H2" s="2" t="n"/>
      <c r="I2" s="2" t="n"/>
      <c r="J2" s="2" t="n"/>
      <c r="K2" s="32" t="n"/>
      <c r="L2" s="34" t="n"/>
    </row>
    <row r="3" hidden="1">
      <c r="A3" s="5" t="inlineStr">
        <is>
          <t>C.Lệ</t>
        </is>
      </c>
      <c r="B3" s="6" t="n"/>
      <c r="C3" s="7" t="n"/>
      <c r="D3" s="7" t="n"/>
      <c r="E3" s="7" t="n"/>
      <c r="F3" s="7" t="n"/>
      <c r="G3" s="7" t="n"/>
      <c r="H3" s="8" t="n"/>
      <c r="I3" s="7" t="n"/>
      <c r="J3" s="8" t="n"/>
      <c r="K3" s="10">
        <f>L3-SUM(B3:J3)</f>
        <v/>
      </c>
      <c r="L3" s="9" t="n"/>
    </row>
    <row r="4">
      <c r="A4" s="5" t="inlineStr">
        <is>
          <t>A.Nhân</t>
        </is>
      </c>
      <c r="B4" s="6" t="n">
        <v>60</v>
      </c>
      <c r="C4" s="7" t="n">
        <v>30</v>
      </c>
      <c r="D4" s="7" t="n">
        <v>30</v>
      </c>
      <c r="E4" s="7" t="n">
        <v>30</v>
      </c>
      <c r="F4" s="7" t="n"/>
      <c r="G4" s="7" t="n"/>
      <c r="H4" s="8" t="n"/>
      <c r="I4" s="7" t="n"/>
      <c r="J4" s="8" t="n"/>
      <c r="K4" s="10">
        <f>L4-SUM(B4:J4)</f>
        <v/>
      </c>
      <c r="L4" s="9" t="n">
        <v>0</v>
      </c>
    </row>
    <row r="5" hidden="1">
      <c r="A5" s="5" t="inlineStr">
        <is>
          <t>Nhật</t>
        </is>
      </c>
      <c r="B5" s="6" t="n"/>
      <c r="C5" s="7" t="n"/>
      <c r="D5" s="7" t="n"/>
      <c r="E5" s="7" t="n"/>
      <c r="F5" s="7" t="n"/>
      <c r="G5" s="7" t="n"/>
      <c r="H5" s="8" t="n"/>
      <c r="I5" s="7" t="n"/>
      <c r="J5" s="8" t="n"/>
      <c r="K5" s="10">
        <f>L5-SUM(B5:J5)</f>
        <v/>
      </c>
      <c r="L5" s="9" t="n"/>
    </row>
    <row r="6" hidden="1">
      <c r="A6" s="5" t="inlineStr">
        <is>
          <t>Hạnh</t>
        </is>
      </c>
      <c r="B6" s="6" t="n"/>
      <c r="C6" s="7" t="n"/>
      <c r="D6" s="7" t="n"/>
      <c r="E6" s="7" t="n"/>
      <c r="F6" s="7" t="n"/>
      <c r="G6" s="7" t="n"/>
      <c r="H6" s="8" t="n"/>
      <c r="I6" s="7" t="n"/>
      <c r="J6" s="8" t="n"/>
      <c r="K6" s="10">
        <f>L6-SUM(B6:J6)</f>
        <v/>
      </c>
      <c r="L6" s="9" t="n"/>
    </row>
    <row r="7">
      <c r="A7" s="5" t="inlineStr">
        <is>
          <t>A.Phát</t>
        </is>
      </c>
      <c r="B7" s="6" t="n"/>
      <c r="C7" s="7" t="n">
        <v>30</v>
      </c>
      <c r="D7" s="7" t="n"/>
      <c r="E7" s="7" t="n">
        <v>30</v>
      </c>
      <c r="F7" s="7" t="n"/>
      <c r="G7" s="7" t="n">
        <v>30</v>
      </c>
      <c r="H7" s="8" t="n"/>
      <c r="I7" s="7" t="n"/>
      <c r="J7" s="8" t="n"/>
      <c r="K7" s="10">
        <f>L7-SUM(B7:J7)</f>
        <v/>
      </c>
      <c r="L7" s="9" t="n">
        <v>165</v>
      </c>
    </row>
    <row r="8">
      <c r="A8" s="5" t="inlineStr">
        <is>
          <t>A.Le.Hiếu</t>
        </is>
      </c>
      <c r="B8" s="6" t="n">
        <v>70</v>
      </c>
      <c r="C8" s="7" t="n">
        <v>30</v>
      </c>
      <c r="D8" s="7" t="n">
        <v>30</v>
      </c>
      <c r="E8" s="7" t="n"/>
      <c r="F8" s="12" t="n"/>
      <c r="G8" s="7" t="n">
        <v>30</v>
      </c>
      <c r="H8" s="8" t="n"/>
      <c r="I8" s="7" t="n"/>
      <c r="J8" s="8" t="n"/>
      <c r="K8" s="10">
        <f>L8-SUM(B8:J8)</f>
        <v/>
      </c>
      <c r="L8" s="9" t="n">
        <v>0</v>
      </c>
    </row>
    <row r="9">
      <c r="A9" s="5" t="inlineStr">
        <is>
          <t>A.Thịnh</t>
        </is>
      </c>
      <c r="B9" s="6" t="n"/>
      <c r="C9" s="7" t="n">
        <v>30</v>
      </c>
      <c r="D9" s="7" t="n">
        <v>30</v>
      </c>
      <c r="E9" s="7" t="n">
        <v>30</v>
      </c>
      <c r="F9" s="12" t="n"/>
      <c r="G9" s="7" t="n">
        <v>30</v>
      </c>
      <c r="H9" s="8" t="n"/>
      <c r="I9" s="7" t="n"/>
      <c r="J9" s="8" t="n"/>
      <c r="K9" s="10">
        <f>L9-SUM(B9:J9)</f>
        <v/>
      </c>
      <c r="L9" s="9" t="n">
        <v>90</v>
      </c>
    </row>
    <row r="10" hidden="1">
      <c r="A10" s="5" t="inlineStr">
        <is>
          <t>A.Thịnh</t>
        </is>
      </c>
      <c r="B10" s="6" t="n"/>
      <c r="C10" s="7" t="n"/>
      <c r="D10" s="7" t="n"/>
      <c r="E10" s="7" t="n"/>
      <c r="F10" s="12" t="n"/>
      <c r="G10" s="7" t="n"/>
      <c r="H10" s="8" t="n"/>
      <c r="I10" s="7" t="n"/>
      <c r="J10" s="8" t="n"/>
      <c r="K10" s="10">
        <f>L10-SUM(B10:J10)</f>
        <v/>
      </c>
      <c r="L10" s="9" t="n">
        <v>120</v>
      </c>
    </row>
    <row r="11">
      <c r="A11" s="11" t="inlineStr">
        <is>
          <t>A Tài</t>
        </is>
      </c>
      <c r="B11" s="16" t="n"/>
      <c r="C11" s="7" t="n">
        <v>30</v>
      </c>
      <c r="D11" s="7" t="n">
        <v>30</v>
      </c>
      <c r="E11" s="7" t="n">
        <v>30</v>
      </c>
      <c r="F11" s="12" t="n"/>
      <c r="G11" s="7" t="n">
        <v>30</v>
      </c>
      <c r="H11" s="8" t="n"/>
      <c r="I11" s="9" t="n"/>
      <c r="J11" s="8" t="n"/>
      <c r="K11" s="13">
        <f>L11-SUM(B11:J11)</f>
        <v/>
      </c>
      <c r="L11" s="9" t="n">
        <v>0</v>
      </c>
    </row>
    <row r="12">
      <c r="A12" s="11" t="inlineStr">
        <is>
          <t>Oksana</t>
        </is>
      </c>
      <c r="B12" s="16" t="n"/>
      <c r="C12" s="7" t="n">
        <v>30</v>
      </c>
      <c r="D12" s="7" t="n"/>
      <c r="E12" s="7" t="n"/>
      <c r="F12" s="12" t="n"/>
      <c r="G12" s="7" t="n"/>
      <c r="H12" s="8" t="n"/>
      <c r="I12" s="9" t="n"/>
      <c r="J12" s="8" t="n"/>
      <c r="K12" s="13">
        <f>L12-SUM(B12:J12)</f>
        <v/>
      </c>
      <c r="L12" s="9" t="n">
        <v>0</v>
      </c>
    </row>
    <row r="13">
      <c r="A13" s="11" t="inlineStr">
        <is>
          <t>L.Anh</t>
        </is>
      </c>
      <c r="B13" s="16" t="n">
        <v>120</v>
      </c>
      <c r="C13" s="7" t="n">
        <v>30</v>
      </c>
      <c r="D13" s="7" t="n">
        <v>30</v>
      </c>
      <c r="E13" s="7" t="n">
        <v>30</v>
      </c>
      <c r="F13" s="12" t="n"/>
      <c r="G13" s="7" t="n"/>
      <c r="H13" s="8" t="n"/>
      <c r="I13" s="9" t="n"/>
      <c r="J13" s="8" t="n"/>
      <c r="K13" s="13">
        <f>L13-SUM(B13:J13)</f>
        <v/>
      </c>
      <c r="L13" s="9" t="n">
        <v>210</v>
      </c>
    </row>
    <row r="14">
      <c r="A14" s="11" t="inlineStr">
        <is>
          <t>Cảnh</t>
        </is>
      </c>
      <c r="B14" s="16" t="n"/>
      <c r="C14" s="7" t="n">
        <v>30</v>
      </c>
      <c r="D14" s="7" t="n">
        <v>30</v>
      </c>
      <c r="E14" s="7" t="n">
        <v>66</v>
      </c>
      <c r="F14" s="12" t="n"/>
      <c r="G14" s="7" t="n"/>
      <c r="H14" s="8" t="n"/>
      <c r="I14" s="9" t="n"/>
      <c r="J14" s="8" t="n"/>
      <c r="K14" s="13">
        <f>L14-SUM(B14:J14)</f>
        <v/>
      </c>
      <c r="L14" s="9" t="n">
        <v>126</v>
      </c>
    </row>
    <row r="15">
      <c r="A15" s="11" t="inlineStr">
        <is>
          <t>Baro</t>
        </is>
      </c>
      <c r="B15" s="16" t="n"/>
      <c r="C15" s="7" t="n"/>
      <c r="D15" s="7" t="n"/>
      <c r="E15" s="7" t="n">
        <v>30</v>
      </c>
      <c r="F15" s="12" t="n"/>
      <c r="G15" s="7" t="n"/>
      <c r="H15" s="8" t="n"/>
      <c r="I15" s="9" t="n"/>
      <c r="J15" s="8" t="n"/>
      <c r="K15" s="13">
        <f>L15-SUM(B15:J15)</f>
        <v/>
      </c>
      <c r="L15" s="9" t="n">
        <v>10</v>
      </c>
    </row>
    <row r="16">
      <c r="A16" s="11" t="inlineStr">
        <is>
          <t>B. Ngọc</t>
        </is>
      </c>
      <c r="B16" s="16" t="n"/>
      <c r="C16" s="7" t="n">
        <v>30</v>
      </c>
      <c r="D16" s="7" t="n">
        <v>30</v>
      </c>
      <c r="E16" s="7" t="n">
        <v>30</v>
      </c>
      <c r="F16" s="12" t="n"/>
      <c r="G16" s="7" t="n">
        <v>30</v>
      </c>
      <c r="H16" s="8" t="n"/>
      <c r="I16" s="9" t="n"/>
      <c r="J16" s="8" t="n"/>
      <c r="K16" s="13">
        <f>L16-SUM(B16:J16)</f>
        <v/>
      </c>
      <c r="L16" s="9" t="n">
        <v>120</v>
      </c>
    </row>
    <row r="17">
      <c r="A17" s="11" t="inlineStr">
        <is>
          <t>N. Ngọc</t>
        </is>
      </c>
      <c r="B17" s="16" t="n"/>
      <c r="C17" s="7" t="n">
        <v>30</v>
      </c>
      <c r="D17" s="7" t="n">
        <v>30</v>
      </c>
      <c r="E17" s="7" t="n">
        <v>30</v>
      </c>
      <c r="F17" s="12" t="n"/>
      <c r="G17" s="7" t="n">
        <v>30</v>
      </c>
      <c r="H17" s="8" t="n"/>
      <c r="I17" s="9" t="n"/>
      <c r="J17" s="8" t="n"/>
      <c r="K17" s="13">
        <f>L17-SUM(B17:J17)</f>
        <v/>
      </c>
      <c r="L17" s="9" t="n">
        <v>120</v>
      </c>
    </row>
    <row r="18">
      <c r="A18" s="11" t="inlineStr">
        <is>
          <t>Tuyên</t>
        </is>
      </c>
      <c r="B18" s="16" t="n">
        <v>30</v>
      </c>
      <c r="C18" s="7" t="n"/>
      <c r="D18" s="7" t="n"/>
      <c r="E18" s="7" t="n"/>
      <c r="F18" s="12" t="n"/>
      <c r="G18" s="7" t="n"/>
      <c r="H18" s="8" t="n"/>
      <c r="I18" s="9" t="n"/>
      <c r="J18" s="8" t="n"/>
      <c r="K18" s="13">
        <f>L18-SUM(B18:J18)</f>
        <v/>
      </c>
      <c r="L18" s="9" t="n">
        <v>30</v>
      </c>
    </row>
    <row r="19">
      <c r="A19" s="11" t="inlineStr">
        <is>
          <t>Thái</t>
        </is>
      </c>
      <c r="B19" s="16" t="n"/>
      <c r="C19" s="7" t="n"/>
      <c r="D19" s="7" t="n"/>
      <c r="E19" s="7" t="n">
        <v>30</v>
      </c>
      <c r="F19" s="12" t="n"/>
      <c r="G19" s="7" t="n"/>
      <c r="H19" s="8" t="n"/>
      <c r="I19" s="9" t="n"/>
      <c r="J19" s="8" t="n"/>
      <c r="K19" s="13">
        <f>L19-SUM(B19:J19)</f>
        <v/>
      </c>
      <c r="L19" s="9" t="n">
        <v>0</v>
      </c>
    </row>
    <row r="20">
      <c r="A20" s="11" t="inlineStr">
        <is>
          <t>A Phát Dom</t>
        </is>
      </c>
      <c r="B20" s="16" t="n"/>
      <c r="C20" s="7" t="n">
        <v>30</v>
      </c>
      <c r="D20" s="7" t="n">
        <v>30</v>
      </c>
      <c r="E20" s="7" t="n">
        <v>30</v>
      </c>
      <c r="F20" s="12" t="n"/>
      <c r="G20" s="7" t="n">
        <v>30</v>
      </c>
      <c r="H20" s="8" t="n"/>
      <c r="I20" s="9" t="n"/>
      <c r="J20" s="8" t="n"/>
      <c r="K20" s="13">
        <f>L20-SUM(B20:J20)</f>
        <v/>
      </c>
      <c r="L20" s="9" t="n">
        <v>0</v>
      </c>
    </row>
    <row r="21">
      <c r="A21" s="11" t="inlineStr">
        <is>
          <t>A Trung</t>
        </is>
      </c>
      <c r="B21" s="16" t="n"/>
      <c r="C21" s="7" t="n">
        <v>30</v>
      </c>
      <c r="D21" s="7" t="n">
        <v>30</v>
      </c>
      <c r="E21" s="7" t="n">
        <v>63</v>
      </c>
      <c r="F21" s="7" t="n"/>
      <c r="G21" s="7" t="n">
        <v>30</v>
      </c>
      <c r="H21" s="8" t="n"/>
      <c r="I21" s="9" t="n"/>
      <c r="J21" s="8" t="n"/>
      <c r="K21" s="13">
        <f>L21-SUM(B21:J21)</f>
        <v/>
      </c>
      <c r="L21" s="9" t="n">
        <v>0</v>
      </c>
    </row>
    <row r="22">
      <c r="A22" s="14" t="inlineStr">
        <is>
          <t>A.Khiêm</t>
        </is>
      </c>
      <c r="B22" s="8" t="n"/>
      <c r="C22" s="7" t="n">
        <v>30</v>
      </c>
      <c r="D22" s="7" t="n">
        <v>30</v>
      </c>
      <c r="E22" s="7" t="n">
        <v>88</v>
      </c>
      <c r="F22" s="7" t="n"/>
      <c r="G22" s="7" t="n">
        <v>30</v>
      </c>
      <c r="H22" s="8" t="n"/>
      <c r="I22" s="7" t="n"/>
      <c r="J22" s="8" t="n"/>
      <c r="K22" s="10">
        <f>L22-SUM(B22:J22)</f>
        <v/>
      </c>
      <c r="L22" s="9" t="n">
        <v>208</v>
      </c>
    </row>
    <row r="23">
      <c r="A23" s="17" t="n"/>
      <c r="B23" s="18" t="n"/>
      <c r="D23" s="7" t="n"/>
      <c r="E23" s="19" t="n"/>
      <c r="F23" s="17" t="n"/>
      <c r="H23" s="20" t="n"/>
      <c r="I23" s="21" t="n"/>
      <c r="J23" s="8" t="n"/>
      <c r="K23" s="22">
        <f>SUBTOTAL(109,Table22456789101112131415161718192021222324252627282930323334353637383940414243444546474849505152535455565758596061626364656667686970717273747576777879808182834657398111024123657891314162346571011[Column10])</f>
        <v/>
      </c>
      <c r="L23" s="21" t="n"/>
    </row>
    <row r="24">
      <c r="C24">
        <f>COUNT(Table22456789101112131415161718192021222324252627282930323334353637383940414243444546474849505152535455565758596061626364656667686970717273747576777879808182834657398111024123657891314162346571011[[#All],[Column3]])</f>
        <v/>
      </c>
      <c r="D24">
        <f>COUNT(Table22456789101112131415161718192021222324252627282930323334353637383940414243444546474849505152535455565758596061626364656667686970717273747576777879808182834657398111024123657891314162346571011[[#All],[Column4]])</f>
        <v/>
      </c>
      <c r="E24">
        <f>COUNT(Table22456789101112131415161718192021222324252627282930323334353637383940414243444546474849505152535455565758596061626364656667686970717273747576777879808182834657398111024123657891314162346571011[[#All],[Column5]])</f>
        <v/>
      </c>
      <c r="F24">
        <f>COUNT(Table22456789101112131415161718192021222324252627282930323334353637383940414243444546474849505152535455565758596061626364656667686970717273747576777879808182834657398111024123657891314162346571011[[#All],[Column6]])</f>
        <v/>
      </c>
      <c r="G24">
        <f>COUNT(Table22456789101112131415161718192021222324252627282930323334353637383940414243444546474849505152535455565758596061626364656667686970717273747576777879808182834657398111024123657891314162346571011[[#All],[Column7]])</f>
        <v/>
      </c>
    </row>
  </sheetData>
  <mergeCells count="3">
    <mergeCell ref="L1:L2"/>
    <mergeCell ref="B1:B2"/>
    <mergeCell ref="K1:K2"/>
  </mergeCells>
  <conditionalFormatting sqref="K3:K22">
    <cfRule type="cellIs" priority="1" operator="lessThan" dxfId="10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"/>
  <sheetViews>
    <sheetView zoomScale="115" zoomScaleNormal="115" workbookViewId="0">
      <selection activeCell="O18" sqref="O18"/>
    </sheetView>
  </sheetViews>
  <sheetFormatPr baseColWidth="8" defaultRowHeight="15"/>
  <cols>
    <col width="12.140625" customWidth="1" min="1" max="1"/>
    <col width="10.5703125" customWidth="1" min="2" max="2"/>
    <col width="11.42578125" customWidth="1" min="3" max="3"/>
    <col width="12.28515625" customWidth="1" min="4" max="4"/>
    <col width="11.42578125" customWidth="1" min="5" max="6"/>
    <col width="10.7109375" bestFit="1" customWidth="1" min="7" max="7"/>
    <col hidden="1" width="12.7109375" customWidth="1" min="8" max="8"/>
    <col hidden="1" width="11.42578125" customWidth="1" min="9" max="9"/>
    <col width="0.140625" customWidth="1" min="10" max="10"/>
    <col width="13.85546875" customWidth="1" min="11" max="11"/>
  </cols>
  <sheetData>
    <row r="1" ht="15" customHeight="1" thickBot="1">
      <c r="A1" s="1" t="inlineStr">
        <is>
          <t>Ngày</t>
        </is>
      </c>
      <c r="B1" s="33" t="inlineStr">
        <is>
          <t>Nợ cũ</t>
        </is>
      </c>
      <c r="C1" s="15" t="inlineStr">
        <is>
          <t>27/5/2024</t>
        </is>
      </c>
      <c r="D1" s="23" t="inlineStr">
        <is>
          <t>28/5/2024</t>
        </is>
      </c>
      <c r="E1" s="2" t="inlineStr">
        <is>
          <t>29/5/2024</t>
        </is>
      </c>
      <c r="F1" s="2" t="inlineStr">
        <is>
          <t>30/5/2024</t>
        </is>
      </c>
      <c r="G1" s="2" t="inlineStr">
        <is>
          <t>31/5/2024</t>
        </is>
      </c>
      <c r="H1" s="2" t="n"/>
      <c r="I1" s="2" t="n"/>
      <c r="J1" s="2" t="n"/>
      <c r="K1" s="31" t="inlineStr">
        <is>
          <t>Tiền còn lại</t>
        </is>
      </c>
      <c r="L1" s="33" t="inlineStr">
        <is>
          <t>Đã đóng</t>
        </is>
      </c>
    </row>
    <row r="2" ht="15.75" customHeight="1" thickBot="1">
      <c r="A2" s="3" t="inlineStr">
        <is>
          <t>Tên</t>
        </is>
      </c>
      <c r="B2" s="34" t="n"/>
      <c r="C2" s="2" t="inlineStr">
        <is>
          <t>Thứ 2</t>
        </is>
      </c>
      <c r="D2" s="23" t="inlineStr">
        <is>
          <t>Thứ 3</t>
        </is>
      </c>
      <c r="E2" s="2" t="inlineStr">
        <is>
          <t>Thứ 4</t>
        </is>
      </c>
      <c r="F2" s="4" t="inlineStr">
        <is>
          <t>Thứ 5</t>
        </is>
      </c>
      <c r="G2" s="2" t="inlineStr">
        <is>
          <t>Thứ 6</t>
        </is>
      </c>
      <c r="H2" s="2" t="n"/>
      <c r="I2" s="2" t="n"/>
      <c r="J2" s="2" t="n"/>
      <c r="K2" s="32" t="n"/>
      <c r="L2" s="34" t="n"/>
    </row>
    <row r="3" hidden="1">
      <c r="A3" s="5" t="inlineStr">
        <is>
          <t>C.Lệ</t>
        </is>
      </c>
      <c r="B3" s="6" t="n"/>
      <c r="C3" s="7" t="n"/>
      <c r="D3" s="7" t="n"/>
      <c r="E3" s="7" t="n"/>
      <c r="F3" s="7" t="n"/>
      <c r="G3" s="7" t="n"/>
      <c r="H3" s="8" t="n"/>
      <c r="I3" s="7" t="n"/>
      <c r="J3" s="8" t="n"/>
      <c r="K3" s="10">
        <f>L3-SUM(B3:J3)</f>
        <v/>
      </c>
      <c r="L3" s="9" t="n"/>
    </row>
    <row r="4">
      <c r="A4" s="5" t="inlineStr">
        <is>
          <t>A.Nhân</t>
        </is>
      </c>
      <c r="B4" s="6" t="n">
        <v>150</v>
      </c>
      <c r="C4" s="7" t="n"/>
      <c r="D4" s="7" t="n">
        <v>30</v>
      </c>
      <c r="E4" s="7" t="n">
        <v>30</v>
      </c>
      <c r="F4" s="7" t="n">
        <v>30</v>
      </c>
      <c r="G4" s="7" t="n"/>
      <c r="H4" s="8" t="n"/>
      <c r="I4" s="7" t="n"/>
      <c r="J4" s="8" t="n"/>
      <c r="K4" s="10">
        <f>L4-SUM(B4:J4)</f>
        <v/>
      </c>
      <c r="L4" s="9" t="n">
        <v>240</v>
      </c>
    </row>
    <row r="5" hidden="1">
      <c r="A5" s="5" t="inlineStr">
        <is>
          <t>Nhật</t>
        </is>
      </c>
      <c r="B5" s="6" t="n"/>
      <c r="C5" s="7" t="n"/>
      <c r="D5" s="7" t="n"/>
      <c r="E5" s="7" t="n"/>
      <c r="F5" s="7" t="n"/>
      <c r="G5" s="7" t="n"/>
      <c r="H5" s="8" t="n"/>
      <c r="I5" s="7" t="n"/>
      <c r="J5" s="8" t="n"/>
      <c r="K5" s="10">
        <f>L5-SUM(B5:J5)</f>
        <v/>
      </c>
      <c r="L5" s="9" t="n"/>
    </row>
    <row r="6" hidden="1">
      <c r="A6" s="5" t="inlineStr">
        <is>
          <t>Hạnh</t>
        </is>
      </c>
      <c r="B6" s="6" t="n"/>
      <c r="C6" s="7" t="n"/>
      <c r="D6" s="7" t="n"/>
      <c r="E6" s="7" t="n"/>
      <c r="F6" s="7" t="n"/>
      <c r="G6" s="7" t="n"/>
      <c r="H6" s="8" t="n"/>
      <c r="I6" s="7" t="n"/>
      <c r="J6" s="8" t="n"/>
      <c r="K6" s="10">
        <f>L6-SUM(B6:J6)</f>
        <v/>
      </c>
      <c r="L6" s="9" t="n"/>
    </row>
    <row r="7">
      <c r="A7" s="5" t="inlineStr">
        <is>
          <t>A.Phát</t>
        </is>
      </c>
      <c r="B7" s="6" t="n"/>
      <c r="C7" s="7" t="n">
        <v>30</v>
      </c>
      <c r="D7" s="7" t="n">
        <v>50</v>
      </c>
      <c r="E7" s="7" t="n">
        <v>30</v>
      </c>
      <c r="F7" s="7" t="n">
        <v>30</v>
      </c>
      <c r="G7" s="7" t="n"/>
      <c r="H7" s="8" t="n"/>
      <c r="I7" s="7" t="n"/>
      <c r="J7" s="8" t="n"/>
      <c r="K7" s="10">
        <f>L7-SUM(B7:J7)</f>
        <v/>
      </c>
      <c r="L7" s="9" t="n">
        <v>275</v>
      </c>
    </row>
    <row r="8">
      <c r="A8" s="5" t="inlineStr">
        <is>
          <t>A.Le.Hiếu</t>
        </is>
      </c>
      <c r="B8" s="6" t="n">
        <v>160</v>
      </c>
      <c r="C8" s="7" t="n">
        <v>30</v>
      </c>
      <c r="D8" s="7" t="n">
        <v>30</v>
      </c>
      <c r="E8" s="7" t="n">
        <v>30</v>
      </c>
      <c r="F8" s="12" t="n">
        <v>30</v>
      </c>
      <c r="G8" s="7" t="n"/>
      <c r="H8" s="8" t="n"/>
      <c r="I8" s="7" t="n"/>
      <c r="J8" s="8" t="n"/>
      <c r="K8" s="10">
        <f>L8-SUM(B8:J8)</f>
        <v/>
      </c>
      <c r="L8" s="9" t="n">
        <v>280</v>
      </c>
    </row>
    <row r="9">
      <c r="A9" s="5" t="inlineStr">
        <is>
          <t>A.Thịnh</t>
        </is>
      </c>
      <c r="B9" s="6" t="n">
        <v>30</v>
      </c>
      <c r="C9" s="7" t="n">
        <v>30</v>
      </c>
      <c r="D9" s="7" t="n">
        <v>30</v>
      </c>
      <c r="E9" s="7" t="n"/>
      <c r="F9" s="12" t="n">
        <v>30</v>
      </c>
      <c r="G9" s="7" t="n"/>
      <c r="H9" s="8" t="n"/>
      <c r="I9" s="7" t="n"/>
      <c r="J9" s="8" t="n"/>
      <c r="K9" s="10">
        <f>L9-SUM(B9:J9)</f>
        <v/>
      </c>
      <c r="L9" s="9" t="n">
        <v>300</v>
      </c>
    </row>
    <row r="10" hidden="1">
      <c r="A10" s="5" t="inlineStr">
        <is>
          <t>A.Thịnh</t>
        </is>
      </c>
      <c r="B10" s="6" t="n"/>
      <c r="C10" s="7" t="n"/>
      <c r="D10" s="7" t="n"/>
      <c r="E10" s="7" t="n"/>
      <c r="F10" s="12" t="n"/>
      <c r="G10" s="7" t="n"/>
      <c r="H10" s="8" t="n"/>
      <c r="I10" s="7" t="n"/>
      <c r="J10" s="8" t="n"/>
      <c r="K10" s="10">
        <f>L10-SUM(B10:J10)</f>
        <v/>
      </c>
      <c r="L10" s="9" t="n">
        <v>0</v>
      </c>
    </row>
    <row r="11">
      <c r="A11" s="11" t="inlineStr">
        <is>
          <t>A Tài</t>
        </is>
      </c>
      <c r="B11" s="16" t="n">
        <v>120</v>
      </c>
      <c r="C11" s="7" t="n">
        <v>30</v>
      </c>
      <c r="D11" s="7" t="n"/>
      <c r="E11" s="7" t="n">
        <v>30</v>
      </c>
      <c r="F11" s="12" t="n">
        <v>30</v>
      </c>
      <c r="G11" s="7" t="n"/>
      <c r="H11" s="8" t="n"/>
      <c r="I11" s="9" t="n"/>
      <c r="J11" s="8" t="n"/>
      <c r="K11" s="13">
        <f>L11-SUM(B11:J11)</f>
        <v/>
      </c>
      <c r="L11" s="9" t="n">
        <v>210</v>
      </c>
    </row>
    <row r="12">
      <c r="A12" s="11" t="inlineStr">
        <is>
          <t>Oksana</t>
        </is>
      </c>
      <c r="B12" s="16" t="n">
        <v>30</v>
      </c>
      <c r="C12" s="7" t="n">
        <v>30</v>
      </c>
      <c r="D12" s="7" t="n">
        <v>30</v>
      </c>
      <c r="E12" s="7" t="n">
        <v>30</v>
      </c>
      <c r="F12" s="12" t="n">
        <v>30</v>
      </c>
      <c r="G12" s="7" t="n"/>
      <c r="H12" s="8" t="n"/>
      <c r="I12" s="9" t="n"/>
      <c r="J12" s="8" t="n"/>
      <c r="K12" s="13">
        <f>L12-SUM(B12:J12)</f>
        <v/>
      </c>
      <c r="L12" s="9" t="n">
        <v>0</v>
      </c>
    </row>
    <row r="13">
      <c r="A13" s="11" t="inlineStr">
        <is>
          <t>L.Anh</t>
        </is>
      </c>
      <c r="B13" s="16" t="n"/>
      <c r="C13" s="7" t="n"/>
      <c r="D13" s="7" t="n">
        <v>30</v>
      </c>
      <c r="E13" s="7" t="n">
        <v>30</v>
      </c>
      <c r="F13" s="12" t="n">
        <v>30</v>
      </c>
      <c r="G13" s="7" t="n"/>
      <c r="H13" s="8" t="n"/>
      <c r="I13" s="9" t="n"/>
      <c r="J13" s="8" t="n"/>
      <c r="K13" s="13">
        <f>L13-SUM(B13:J13)</f>
        <v/>
      </c>
      <c r="L13" s="9" t="n">
        <v>90</v>
      </c>
    </row>
    <row r="14">
      <c r="A14" s="11" t="inlineStr">
        <is>
          <t>Cảnh</t>
        </is>
      </c>
      <c r="B14" s="16" t="n"/>
      <c r="C14" s="7" t="n"/>
      <c r="D14" s="7" t="n"/>
      <c r="E14" s="7" t="n"/>
      <c r="F14" s="12" t="n"/>
      <c r="G14" s="7" t="n"/>
      <c r="H14" s="8" t="n"/>
      <c r="I14" s="9" t="n"/>
      <c r="J14" s="8" t="n"/>
      <c r="K14" s="13">
        <f>L14-SUM(B14:J14)</f>
        <v/>
      </c>
      <c r="L14" s="9" t="n">
        <v>0</v>
      </c>
    </row>
    <row r="15">
      <c r="A15" s="11" t="inlineStr">
        <is>
          <t>Baro</t>
        </is>
      </c>
      <c r="B15" s="16" t="n">
        <v>20</v>
      </c>
      <c r="C15" s="7" t="n"/>
      <c r="D15" s="7" t="n"/>
      <c r="E15" s="7" t="n"/>
      <c r="F15" s="12" t="n">
        <v>30</v>
      </c>
      <c r="G15" s="7" t="n"/>
      <c r="H15" s="8" t="n"/>
      <c r="I15" s="9" t="n"/>
      <c r="J15" s="8" t="n"/>
      <c r="K15" s="13">
        <f>L15-SUM(B15:J15)</f>
        <v/>
      </c>
      <c r="L15" s="9" t="n">
        <v>0</v>
      </c>
    </row>
    <row r="16">
      <c r="A16" s="11" t="inlineStr">
        <is>
          <t>B. Ngọc</t>
        </is>
      </c>
      <c r="B16" s="16" t="n"/>
      <c r="C16" s="7" t="n">
        <v>30</v>
      </c>
      <c r="D16" s="7" t="n">
        <v>30</v>
      </c>
      <c r="E16" s="7" t="n">
        <v>30</v>
      </c>
      <c r="F16" s="12" t="n">
        <v>30</v>
      </c>
      <c r="G16" s="7" t="n"/>
      <c r="H16" s="8" t="n"/>
      <c r="I16" s="9" t="n"/>
      <c r="J16" s="8" t="n"/>
      <c r="K16" s="13">
        <f>L16-SUM(B16:J16)</f>
        <v/>
      </c>
      <c r="L16" s="9" t="n">
        <v>120</v>
      </c>
    </row>
    <row r="17">
      <c r="A17" s="11" t="inlineStr">
        <is>
          <t>N. Ngọc</t>
        </is>
      </c>
      <c r="B17" s="16" t="n"/>
      <c r="C17" s="7" t="n">
        <v>30</v>
      </c>
      <c r="D17" s="7" t="n">
        <v>30</v>
      </c>
      <c r="E17" s="7" t="n"/>
      <c r="F17" s="12" t="n">
        <v>30</v>
      </c>
      <c r="G17" s="7" t="n"/>
      <c r="H17" s="8" t="n"/>
      <c r="I17" s="9" t="n"/>
      <c r="J17" s="8" t="n"/>
      <c r="K17" s="13">
        <f>L17-SUM(B17:J17)</f>
        <v/>
      </c>
      <c r="L17" s="9" t="n">
        <v>90</v>
      </c>
    </row>
    <row r="18">
      <c r="A18" s="11" t="inlineStr">
        <is>
          <t>Tuyên</t>
        </is>
      </c>
      <c r="B18" s="16" t="n"/>
      <c r="C18" s="7" t="n"/>
      <c r="D18" s="7" t="n"/>
      <c r="E18" s="7" t="n"/>
      <c r="F18" s="12" t="n"/>
      <c r="G18" s="7" t="n"/>
      <c r="H18" s="8" t="n"/>
      <c r="I18" s="9" t="n"/>
      <c r="J18" s="8" t="n"/>
      <c r="K18" s="13">
        <f>L18-SUM(B18:J18)</f>
        <v/>
      </c>
      <c r="L18" s="9" t="n">
        <v>0</v>
      </c>
    </row>
    <row r="19">
      <c r="A19" s="11" t="inlineStr">
        <is>
          <t>Thái</t>
        </is>
      </c>
      <c r="B19" s="16" t="n">
        <v>30</v>
      </c>
      <c r="C19" s="7" t="n"/>
      <c r="D19" s="7" t="n">
        <v>30</v>
      </c>
      <c r="E19" s="7" t="n">
        <v>30</v>
      </c>
      <c r="F19" s="12" t="n"/>
      <c r="G19" s="7" t="n"/>
      <c r="H19" s="8" t="n"/>
      <c r="I19" s="9" t="n"/>
      <c r="J19" s="8" t="n"/>
      <c r="K19" s="13">
        <f>L19-SUM(B19:J19)</f>
        <v/>
      </c>
      <c r="L19" s="9" t="n">
        <v>90</v>
      </c>
    </row>
    <row r="20">
      <c r="A20" s="11" t="inlineStr">
        <is>
          <t>A Phát Dom</t>
        </is>
      </c>
      <c r="B20" s="16" t="n">
        <v>120</v>
      </c>
      <c r="C20" s="7" t="n"/>
      <c r="D20" s="7" t="n">
        <v>30</v>
      </c>
      <c r="E20" s="7" t="n">
        <v>30</v>
      </c>
      <c r="F20" s="12" t="n">
        <v>30</v>
      </c>
      <c r="G20" s="7" t="n"/>
      <c r="H20" s="8" t="n"/>
      <c r="I20" s="9" t="n"/>
      <c r="J20" s="8" t="n"/>
      <c r="K20" s="13">
        <f>L20-SUM(B20:J20)</f>
        <v/>
      </c>
      <c r="L20" s="9" t="n">
        <v>210</v>
      </c>
    </row>
    <row r="21">
      <c r="A21" s="11" t="inlineStr">
        <is>
          <t>A Trung</t>
        </is>
      </c>
      <c r="B21" s="16" t="n">
        <v>153</v>
      </c>
      <c r="C21" s="7" t="n"/>
      <c r="D21" s="7" t="n">
        <v>30</v>
      </c>
      <c r="E21" s="7" t="n">
        <v>30</v>
      </c>
      <c r="F21" s="7" t="n"/>
      <c r="G21" s="7" t="n"/>
      <c r="H21" s="8" t="n"/>
      <c r="I21" s="9" t="n"/>
      <c r="J21" s="8" t="n"/>
      <c r="K21" s="13">
        <f>L21-SUM(B21:J21)</f>
        <v/>
      </c>
      <c r="L21" s="9" t="n">
        <v>213</v>
      </c>
    </row>
    <row r="22">
      <c r="A22" s="14" t="inlineStr">
        <is>
          <t>A.Khiêm</t>
        </is>
      </c>
      <c r="B22" s="8" t="n"/>
      <c r="C22" s="7" t="n">
        <v>30</v>
      </c>
      <c r="D22" s="7" t="n">
        <v>30</v>
      </c>
      <c r="E22" s="7" t="n">
        <v>30</v>
      </c>
      <c r="F22" s="7" t="n">
        <v>30</v>
      </c>
      <c r="G22" s="7" t="n"/>
      <c r="H22" s="8" t="n"/>
      <c r="I22" s="7" t="n"/>
      <c r="J22" s="8" t="n"/>
      <c r="K22" s="10">
        <f>L22-SUM(B22:J22)</f>
        <v/>
      </c>
      <c r="L22" s="9" t="n">
        <v>30</v>
      </c>
    </row>
    <row r="23">
      <c r="A23" s="17" t="n"/>
      <c r="B23" s="18" t="n"/>
      <c r="D23" s="7" t="n"/>
      <c r="E23" s="19" t="n"/>
      <c r="F23" s="17" t="n"/>
      <c r="H23" s="20" t="n"/>
      <c r="I23" s="21" t="n"/>
      <c r="J23" s="8" t="n"/>
      <c r="K23" s="22">
        <f>SUBTOTAL(109,Table224567891011121314151617181920212223242526272829303233343536373839404142434445464748495051525354555657585960616263646566676869707172737475767778798081828346573981110241236578913141623465710119[Column10])</f>
        <v/>
      </c>
      <c r="L23" s="21" t="n"/>
    </row>
    <row r="24">
      <c r="C24">
        <f>COUNT(Table224567891011121314151617181920212223242526272829303233343536373839404142434445464748495051525354555657585960616263646566676869707172737475767778798081828346573981110241236578913141623465710119[[#All],[Column3]])</f>
        <v/>
      </c>
      <c r="D24">
        <f>COUNT(Table224567891011121314151617181920212223242526272829303233343536373839404142434445464748495051525354555657585960616263646566676869707172737475767778798081828346573981110241236578913141623465710119[[#All],[Column4]])</f>
        <v/>
      </c>
      <c r="E24">
        <f>COUNT(Table224567891011121314151617181920212223242526272829303233343536373839404142434445464748495051525354555657585960616263646566676869707172737475767778798081828346573981110241236578913141623465710119[[#All],[Column5]])</f>
        <v/>
      </c>
      <c r="F24">
        <f>COUNT(Table224567891011121314151617181920212223242526272829303233343536373839404142434445464748495051525354555657585960616263646566676869707172737475767778798081828346573981110241236578913141623465710119[[#All],[Column6]])</f>
        <v/>
      </c>
      <c r="G24">
        <f>COUNT(Table224567891011121314151617181920212223242526272829303233343536373839404142434445464748495051525354555657585960616263646566676869707172737475767778798081828346573981110241236578913141623465710119[[#All],[Column7]])</f>
        <v/>
      </c>
    </row>
  </sheetData>
  <mergeCells count="3">
    <mergeCell ref="L1:L2"/>
    <mergeCell ref="B1:B2"/>
    <mergeCell ref="K1:K2"/>
  </mergeCells>
  <conditionalFormatting sqref="K3:K22">
    <cfRule type="cellIs" priority="1" operator="lessThan" dxfId="10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"/>
  <sheetViews>
    <sheetView zoomScale="115" zoomScaleNormal="115" workbookViewId="0">
      <selection activeCell="S19" sqref="S19"/>
    </sheetView>
  </sheetViews>
  <sheetFormatPr baseColWidth="8" defaultRowHeight="15"/>
  <cols>
    <col width="12.140625" customWidth="1" min="1" max="1"/>
    <col width="10.5703125" customWidth="1" min="2" max="2"/>
    <col width="11.42578125" customWidth="1" min="3" max="3"/>
    <col width="12.28515625" customWidth="1" min="4" max="4"/>
    <col width="11.42578125" customWidth="1" min="5" max="6"/>
    <col width="10.7109375" bestFit="1" customWidth="1" min="7" max="7"/>
    <col hidden="1" width="12.7109375" customWidth="1" min="8" max="8"/>
    <col hidden="1" width="11.42578125" customWidth="1" min="9" max="9"/>
    <col width="0.140625" customWidth="1" min="10" max="10"/>
    <col width="13.85546875" customWidth="1" min="11" max="11"/>
  </cols>
  <sheetData>
    <row r="1" ht="15" customHeight="1" thickBot="1">
      <c r="A1" s="1" t="inlineStr">
        <is>
          <t>Ngày</t>
        </is>
      </c>
      <c r="B1" s="33" t="inlineStr">
        <is>
          <t>Nợ cũ</t>
        </is>
      </c>
      <c r="C1" s="15" t="n">
        <v>45357</v>
      </c>
      <c r="D1" s="23" t="n">
        <v>45388</v>
      </c>
      <c r="E1" s="2" t="n">
        <v>45418</v>
      </c>
      <c r="F1" s="2" t="n">
        <v>45448</v>
      </c>
      <c r="G1" s="2" t="n">
        <v>45478</v>
      </c>
      <c r="H1" s="2" t="n"/>
      <c r="I1" s="2" t="n"/>
      <c r="J1" s="2" t="n"/>
      <c r="K1" s="31" t="inlineStr">
        <is>
          <t>Tiền còn lại</t>
        </is>
      </c>
      <c r="L1" s="33" t="inlineStr">
        <is>
          <t>Đã đóng</t>
        </is>
      </c>
    </row>
    <row r="2" ht="15.75" customHeight="1" thickBot="1">
      <c r="A2" s="3" t="inlineStr">
        <is>
          <t>Tên</t>
        </is>
      </c>
      <c r="B2" s="34" t="n"/>
      <c r="C2" s="2" t="inlineStr">
        <is>
          <t>Thứ 2</t>
        </is>
      </c>
      <c r="D2" s="23" t="inlineStr">
        <is>
          <t>Thứ 3</t>
        </is>
      </c>
      <c r="E2" s="2" t="inlineStr">
        <is>
          <t>Thứ 4</t>
        </is>
      </c>
      <c r="F2" s="4" t="inlineStr">
        <is>
          <t>Thứ 5</t>
        </is>
      </c>
      <c r="G2" s="2" t="inlineStr">
        <is>
          <t>Thứ 6</t>
        </is>
      </c>
      <c r="H2" s="2" t="n"/>
      <c r="I2" s="2" t="n"/>
      <c r="J2" s="2" t="n"/>
      <c r="K2" s="32" t="n"/>
      <c r="L2" s="34" t="n"/>
    </row>
    <row r="3" hidden="1">
      <c r="A3" s="5" t="inlineStr">
        <is>
          <t>C.Lệ</t>
        </is>
      </c>
      <c r="B3" s="6" t="n"/>
      <c r="C3" s="7" t="n"/>
      <c r="D3" s="7" t="n"/>
      <c r="E3" s="7" t="n"/>
      <c r="F3" s="7" t="n"/>
      <c r="G3" s="7" t="n"/>
      <c r="H3" s="8" t="n"/>
      <c r="I3" s="7" t="n"/>
      <c r="J3" s="8" t="n"/>
      <c r="K3" s="10">
        <f>L3-SUM(B3:J3)</f>
        <v/>
      </c>
      <c r="L3" s="9" t="n"/>
    </row>
    <row r="4">
      <c r="A4" s="5" t="inlineStr">
        <is>
          <t>A.Nhân</t>
        </is>
      </c>
      <c r="B4" s="6" t="n"/>
      <c r="C4" s="7" t="n">
        <v>30</v>
      </c>
      <c r="D4" s="7" t="n">
        <v>30</v>
      </c>
      <c r="E4" s="7" t="n"/>
      <c r="F4" s="7" t="n">
        <v>30</v>
      </c>
      <c r="G4" s="7" t="n"/>
      <c r="H4" s="8" t="n"/>
      <c r="I4" s="7" t="n"/>
      <c r="J4" s="8" t="n"/>
      <c r="K4" s="10">
        <f>L4-SUM(B4:J4)</f>
        <v/>
      </c>
      <c r="L4" s="9" t="n">
        <v>0</v>
      </c>
    </row>
    <row r="5" hidden="1">
      <c r="A5" s="5" t="inlineStr">
        <is>
          <t>Nhật</t>
        </is>
      </c>
      <c r="B5" s="6" t="n"/>
      <c r="C5" s="7" t="n"/>
      <c r="D5" s="7" t="n"/>
      <c r="E5" s="7" t="n"/>
      <c r="F5" s="7" t="n"/>
      <c r="G5" s="7" t="n"/>
      <c r="H5" s="8" t="n"/>
      <c r="I5" s="7" t="n"/>
      <c r="J5" s="8" t="n"/>
      <c r="K5" s="10">
        <f>L5-SUM(B5:J5)</f>
        <v/>
      </c>
      <c r="L5" s="9" t="n"/>
    </row>
    <row r="6" hidden="1">
      <c r="A6" s="5" t="inlineStr">
        <is>
          <t>Hạnh</t>
        </is>
      </c>
      <c r="B6" s="6" t="n"/>
      <c r="C6" s="7" t="n"/>
      <c r="D6" s="7" t="n"/>
      <c r="E6" s="7" t="n"/>
      <c r="F6" s="7" t="n"/>
      <c r="G6" s="7" t="n"/>
      <c r="H6" s="8" t="n"/>
      <c r="I6" s="7" t="n"/>
      <c r="J6" s="8" t="n"/>
      <c r="K6" s="10">
        <f>L6-SUM(B6:J6)</f>
        <v/>
      </c>
      <c r="L6" s="9" t="n"/>
    </row>
    <row r="7">
      <c r="A7" s="5" t="inlineStr">
        <is>
          <t>A.Phát</t>
        </is>
      </c>
      <c r="B7" s="6" t="n"/>
      <c r="C7" s="7" t="n">
        <v>30</v>
      </c>
      <c r="D7" s="7" t="n">
        <v>30</v>
      </c>
      <c r="E7" s="7" t="n"/>
      <c r="F7" s="7" t="n">
        <v>30</v>
      </c>
      <c r="G7" s="7" t="n">
        <v>30</v>
      </c>
      <c r="H7" s="8" t="n"/>
      <c r="I7" s="7" t="n"/>
      <c r="J7" s="8" t="n"/>
      <c r="K7" s="10">
        <f>L7-SUM(B7:J7)</f>
        <v/>
      </c>
      <c r="L7" s="9">
        <f>135 + 300</f>
        <v/>
      </c>
    </row>
    <row r="8">
      <c r="A8" s="5" t="inlineStr">
        <is>
          <t>A.Le.Hiếu</t>
        </is>
      </c>
      <c r="B8" s="6" t="n"/>
      <c r="C8" s="7" t="n">
        <v>30</v>
      </c>
      <c r="D8" s="7" t="n">
        <v>30</v>
      </c>
      <c r="E8" s="7" t="n"/>
      <c r="F8" s="12" t="n"/>
      <c r="G8" s="7" t="n">
        <v>30</v>
      </c>
      <c r="H8" s="8" t="n"/>
      <c r="I8" s="7" t="n"/>
      <c r="J8" s="8" t="n"/>
      <c r="K8" s="10">
        <f>L8-SUM(B8:J8)</f>
        <v/>
      </c>
      <c r="L8" s="9" t="n">
        <v>0</v>
      </c>
    </row>
    <row r="9">
      <c r="A9" s="5" t="inlineStr">
        <is>
          <t>A.Thịnh</t>
        </is>
      </c>
      <c r="B9" s="6" t="n"/>
      <c r="C9" s="7" t="n"/>
      <c r="D9" s="7" t="n">
        <v>30</v>
      </c>
      <c r="E9" s="7" t="n">
        <v>30</v>
      </c>
      <c r="F9" s="12" t="n">
        <v>30</v>
      </c>
      <c r="G9" s="7" t="n">
        <v>30</v>
      </c>
      <c r="H9" s="8" t="n"/>
      <c r="I9" s="7" t="n"/>
      <c r="J9" s="8" t="n"/>
      <c r="K9" s="10">
        <f>L9-SUM(B9:J9)</f>
        <v/>
      </c>
      <c r="L9" s="9" t="n">
        <v>180</v>
      </c>
    </row>
    <row r="10" hidden="1">
      <c r="A10" s="5" t="inlineStr">
        <is>
          <t>A.Thịnh</t>
        </is>
      </c>
      <c r="B10" s="6" t="n"/>
      <c r="C10" s="7" t="n"/>
      <c r="D10" s="7" t="n"/>
      <c r="E10" s="7" t="n"/>
      <c r="F10" s="12" t="n"/>
      <c r="G10" s="7" t="n"/>
      <c r="H10" s="8" t="n"/>
      <c r="I10" s="7" t="n"/>
      <c r="J10" s="8" t="n"/>
      <c r="K10" s="10">
        <f>L10-SUM(B10:J10)</f>
        <v/>
      </c>
      <c r="L10" s="9" t="n">
        <v>0</v>
      </c>
    </row>
    <row r="11">
      <c r="A11" s="11" t="inlineStr">
        <is>
          <t>A Tài</t>
        </is>
      </c>
      <c r="B11" s="16" t="n"/>
      <c r="C11" s="7" t="n"/>
      <c r="D11" s="7" t="n">
        <v>30</v>
      </c>
      <c r="E11" s="7" t="n">
        <v>30</v>
      </c>
      <c r="F11" s="12" t="n"/>
      <c r="G11" s="7" t="n">
        <v>30</v>
      </c>
      <c r="H11" s="8" t="n"/>
      <c r="I11" s="9" t="n"/>
      <c r="J11" s="8" t="n"/>
      <c r="K11" s="13">
        <f>L11-SUM(B11:J11)</f>
        <v/>
      </c>
      <c r="L11" s="9" t="n">
        <v>0</v>
      </c>
    </row>
    <row r="12">
      <c r="A12" s="11" t="inlineStr">
        <is>
          <t>Oksana</t>
        </is>
      </c>
      <c r="B12" s="16" t="n">
        <v>150</v>
      </c>
      <c r="C12" s="7" t="n">
        <v>30</v>
      </c>
      <c r="D12" s="7" t="n">
        <v>30</v>
      </c>
      <c r="E12" s="7" t="n"/>
      <c r="F12" s="12" t="n">
        <v>30</v>
      </c>
      <c r="G12" s="7" t="n"/>
      <c r="H12" s="8" t="n"/>
      <c r="I12" s="9" t="n"/>
      <c r="J12" s="8" t="n"/>
      <c r="K12" s="13">
        <f>L12-SUM(B12:J12)</f>
        <v/>
      </c>
      <c r="L12" s="9" t="n">
        <v>240</v>
      </c>
    </row>
    <row r="13">
      <c r="A13" s="11" t="inlineStr">
        <is>
          <t>Cảnh</t>
        </is>
      </c>
      <c r="B13" s="16" t="n"/>
      <c r="C13" s="7" t="n"/>
      <c r="D13" s="7" t="n"/>
      <c r="E13" s="7" t="n"/>
      <c r="F13" s="12" t="n"/>
      <c r="G13" s="7" t="n"/>
      <c r="H13" s="8" t="n"/>
      <c r="I13" s="9" t="n"/>
      <c r="J13" s="8" t="n"/>
      <c r="K13" s="13">
        <f>L13-SUM(B13:J13)</f>
        <v/>
      </c>
      <c r="L13" s="9" t="n">
        <v>0</v>
      </c>
    </row>
    <row r="14">
      <c r="A14" s="11" t="inlineStr">
        <is>
          <t>Baro</t>
        </is>
      </c>
      <c r="B14" s="16" t="n">
        <v>50</v>
      </c>
      <c r="C14" s="7" t="n"/>
      <c r="D14" s="7" t="n"/>
      <c r="E14" s="7" t="n"/>
      <c r="F14" s="12" t="n"/>
      <c r="G14" s="7" t="n"/>
      <c r="H14" s="8" t="n"/>
      <c r="I14" s="9" t="n"/>
      <c r="J14" s="8" t="n"/>
      <c r="K14" s="13">
        <f>L14-SUM(B14:J14)</f>
        <v/>
      </c>
      <c r="L14" s="9" t="n">
        <v>50</v>
      </c>
    </row>
    <row r="15">
      <c r="A15" s="11" t="inlineStr">
        <is>
          <t>B. Ngọc</t>
        </is>
      </c>
      <c r="B15" s="16" t="n"/>
      <c r="C15" s="7" t="n">
        <v>30</v>
      </c>
      <c r="D15" s="7" t="n">
        <v>30</v>
      </c>
      <c r="E15" s="7" t="n">
        <v>30</v>
      </c>
      <c r="F15" s="12" t="n">
        <v>30</v>
      </c>
      <c r="G15" s="7" t="n">
        <v>30</v>
      </c>
      <c r="H15" s="8" t="n"/>
      <c r="I15" s="9" t="n"/>
      <c r="J15" s="8" t="n"/>
      <c r="K15" s="13">
        <f>L15-SUM(B15:J15)</f>
        <v/>
      </c>
      <c r="L15" s="9" t="n">
        <v>150</v>
      </c>
    </row>
    <row r="16">
      <c r="A16" s="11" t="inlineStr">
        <is>
          <t>N. Ngọc</t>
        </is>
      </c>
      <c r="B16" s="16" t="n"/>
      <c r="C16" s="7" t="n">
        <v>30</v>
      </c>
      <c r="D16" s="7" t="n"/>
      <c r="E16" s="7" t="n">
        <v>30</v>
      </c>
      <c r="F16" s="12" t="n">
        <v>30</v>
      </c>
      <c r="G16" s="7" t="n">
        <v>30</v>
      </c>
      <c r="H16" s="8" t="n"/>
      <c r="I16" s="9" t="n"/>
      <c r="J16" s="8" t="n"/>
      <c r="K16" s="13">
        <f>L16-SUM(B16:J16)</f>
        <v/>
      </c>
      <c r="L16" s="9" t="n">
        <v>120</v>
      </c>
    </row>
    <row r="17">
      <c r="A17" s="11" t="inlineStr">
        <is>
          <t>Tuyên</t>
        </is>
      </c>
      <c r="B17" s="16" t="n"/>
      <c r="C17" s="7" t="n"/>
      <c r="D17" s="7" t="n">
        <v>30</v>
      </c>
      <c r="E17" s="7" t="n"/>
      <c r="F17" s="12" t="n"/>
      <c r="G17" s="7" t="n"/>
      <c r="H17" s="8" t="n"/>
      <c r="I17" s="9" t="n"/>
      <c r="J17" s="8" t="n"/>
      <c r="K17" s="13">
        <f>L17-SUM(B17:J17)</f>
        <v/>
      </c>
      <c r="L17" s="9" t="n">
        <v>30</v>
      </c>
    </row>
    <row r="18">
      <c r="A18" s="11" t="inlineStr">
        <is>
          <t>Thái</t>
        </is>
      </c>
      <c r="B18" s="16" t="n"/>
      <c r="C18" s="7" t="n"/>
      <c r="D18" s="7" t="n">
        <v>30</v>
      </c>
      <c r="E18" s="7" t="n"/>
      <c r="F18" s="12" t="n">
        <v>30</v>
      </c>
      <c r="G18" s="7" t="n"/>
      <c r="H18" s="8" t="n"/>
      <c r="I18" s="9" t="n"/>
      <c r="J18" s="8" t="n"/>
      <c r="K18" s="13">
        <f>L18-SUM(B18:J18)</f>
        <v/>
      </c>
      <c r="L18" s="9" t="n">
        <v>60</v>
      </c>
    </row>
    <row r="19">
      <c r="A19" s="11" t="inlineStr">
        <is>
          <t>A Đức</t>
        </is>
      </c>
      <c r="B19" s="16" t="n"/>
      <c r="C19" s="7" t="n"/>
      <c r="D19" s="7" t="n"/>
      <c r="E19" s="7" t="n"/>
      <c r="F19" s="12" t="n">
        <v>30</v>
      </c>
      <c r="G19" s="7" t="n"/>
      <c r="H19" s="8" t="n"/>
      <c r="I19" s="9" t="n"/>
      <c r="J19" s="8" t="n"/>
      <c r="K19" s="13">
        <f>L19-SUM(B19:J19)</f>
        <v/>
      </c>
      <c r="L19" s="9" t="n">
        <v>30</v>
      </c>
    </row>
    <row r="20">
      <c r="A20" s="11" t="inlineStr">
        <is>
          <t>A Phát Dom</t>
        </is>
      </c>
      <c r="B20" s="16" t="n"/>
      <c r="C20" s="7" t="n"/>
      <c r="D20" s="7" t="n"/>
      <c r="E20" s="7" t="n">
        <v>30</v>
      </c>
      <c r="F20" s="12" t="n">
        <v>30</v>
      </c>
      <c r="G20" s="7" t="n">
        <v>30</v>
      </c>
      <c r="H20" s="8" t="n"/>
      <c r="I20" s="9" t="n"/>
      <c r="J20" s="8" t="n"/>
      <c r="K20" s="13">
        <f>L20-SUM(B20:J20)</f>
        <v/>
      </c>
      <c r="L20" s="9" t="n">
        <v>90</v>
      </c>
    </row>
    <row r="21">
      <c r="A21" s="11" t="inlineStr">
        <is>
          <t>A Trung</t>
        </is>
      </c>
      <c r="B21" s="16" t="n"/>
      <c r="C21" s="7" t="n">
        <v>30</v>
      </c>
      <c r="D21" s="7" t="n">
        <v>30</v>
      </c>
      <c r="E21" s="7" t="n">
        <v>30</v>
      </c>
      <c r="F21" s="7" t="n">
        <v>30</v>
      </c>
      <c r="G21" s="7" t="n">
        <v>30</v>
      </c>
      <c r="H21" s="8" t="n"/>
      <c r="I21" s="9" t="n"/>
      <c r="J21" s="8" t="n"/>
      <c r="K21" s="13">
        <f>L21-SUM(B21:J21)</f>
        <v/>
      </c>
      <c r="L21" s="9" t="n">
        <v>150</v>
      </c>
    </row>
    <row r="22">
      <c r="A22" s="14" t="inlineStr">
        <is>
          <t>A.Khiêm</t>
        </is>
      </c>
      <c r="B22" s="8" t="n">
        <v>90</v>
      </c>
      <c r="C22" s="7" t="n">
        <v>30</v>
      </c>
      <c r="D22" s="7" t="n">
        <v>30</v>
      </c>
      <c r="E22" s="7" t="n"/>
      <c r="F22" s="7" t="n">
        <v>30</v>
      </c>
      <c r="G22" s="7" t="n">
        <v>30</v>
      </c>
      <c r="H22" s="8" t="n"/>
      <c r="I22" s="7" t="n"/>
      <c r="J22" s="8" t="n"/>
      <c r="K22" s="10">
        <f>L22-SUM(B22:J22)</f>
        <v/>
      </c>
      <c r="L22" s="9" t="n">
        <v>210</v>
      </c>
    </row>
    <row r="23">
      <c r="A23" s="17" t="n"/>
      <c r="B23" s="18" t="n"/>
      <c r="D23" s="7" t="n"/>
      <c r="E23" s="19" t="n"/>
      <c r="F23" s="17" t="n"/>
      <c r="H23" s="20" t="n"/>
      <c r="I23" s="21" t="n"/>
      <c r="J23" s="8" t="n"/>
      <c r="K23" s="22">
        <f>SUBTOTAL(109,Table2245678910111213141516171819202122232425262728293032333435363738394041424344454647484950515253545556575859606162636465666768697071727374757677787980818283465739811102412365789131416234657101192[Column10])</f>
        <v/>
      </c>
      <c r="L23" s="21" t="n"/>
    </row>
    <row r="24">
      <c r="C24">
        <f>COUNT(Table2245678910111213141516171819202122232425262728293032333435363738394041424344454647484950515253545556575859606162636465666768697071727374757677787980818283465739811102412365789131416234657101192[[#All],[Column3]])</f>
        <v/>
      </c>
      <c r="D24">
        <f>COUNT(Table2245678910111213141516171819202122232425262728293032333435363738394041424344454647484950515253545556575859606162636465666768697071727374757677787980818283465739811102412365789131416234657101192[[#All],[Column4]])</f>
        <v/>
      </c>
      <c r="E24">
        <f>COUNT(Table2245678910111213141516171819202122232425262728293032333435363738394041424344454647484950515253545556575859606162636465666768697071727374757677787980818283465739811102412365789131416234657101192[[#All],[Column5]])</f>
        <v/>
      </c>
      <c r="F24">
        <f>COUNT(Table2245678910111213141516171819202122232425262728293032333435363738394041424344454647484950515253545556575859606162636465666768697071727374757677787980818283465739811102412365789131416234657101192[[#All],[Column6]])</f>
        <v/>
      </c>
      <c r="G24">
        <f>COUNT(Table2245678910111213141516171819202122232425262728293032333435363738394041424344454647484950515253545556575859606162636465666768697071727374757677787980818283465739811102412365789131416234657101192[[#All],[Column7]])</f>
        <v/>
      </c>
    </row>
  </sheetData>
  <mergeCells count="3">
    <mergeCell ref="L1:L2"/>
    <mergeCell ref="B1:B2"/>
    <mergeCell ref="K1:K2"/>
  </mergeCells>
  <conditionalFormatting sqref="K3:K22">
    <cfRule type="cellIs" priority="1" operator="lessThan" dxfId="10">
      <formula>0</formula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"/>
  <sheetViews>
    <sheetView zoomScale="115" zoomScaleNormal="115" workbookViewId="0">
      <selection activeCell="R26" sqref="R26"/>
    </sheetView>
  </sheetViews>
  <sheetFormatPr baseColWidth="8" defaultRowHeight="15"/>
  <cols>
    <col width="12.140625" customWidth="1" min="1" max="1"/>
    <col width="10.5703125" customWidth="1" min="2" max="2"/>
    <col width="11.42578125" customWidth="1" min="3" max="3"/>
    <col width="12.28515625" customWidth="1" min="4" max="4"/>
    <col width="11.42578125" customWidth="1" min="5" max="6"/>
    <col width="10.7109375" bestFit="1" customWidth="1" min="7" max="7"/>
    <col hidden="1" width="12.7109375" customWidth="1" min="8" max="8"/>
    <col hidden="1" width="11.42578125" customWidth="1" min="9" max="9"/>
    <col width="0.140625" customWidth="1" min="10" max="10"/>
    <col width="13.85546875" customWidth="1" min="11" max="11"/>
  </cols>
  <sheetData>
    <row r="1" ht="15" customHeight="1" thickBot="1">
      <c r="A1" s="1" t="inlineStr">
        <is>
          <t>Ngày</t>
        </is>
      </c>
      <c r="B1" s="33" t="inlineStr">
        <is>
          <t>Nợ cũ</t>
        </is>
      </c>
      <c r="C1" s="15" t="n">
        <v>45571</v>
      </c>
      <c r="D1" s="23" t="n">
        <v>45602</v>
      </c>
      <c r="E1" s="2" t="n">
        <v>45632</v>
      </c>
      <c r="F1" s="2" t="inlineStr">
        <is>
          <t>13/6/2024</t>
        </is>
      </c>
      <c r="G1" s="2" t="inlineStr">
        <is>
          <t>14/6/2024</t>
        </is>
      </c>
      <c r="H1" s="2" t="n"/>
      <c r="I1" s="2" t="n"/>
      <c r="J1" s="2" t="n"/>
      <c r="K1" s="31" t="inlineStr">
        <is>
          <t>Tiền còn lại</t>
        </is>
      </c>
      <c r="L1" s="33" t="inlineStr">
        <is>
          <t>Đã đóng</t>
        </is>
      </c>
    </row>
    <row r="2" ht="15.75" customHeight="1" thickBot="1">
      <c r="A2" s="3" t="inlineStr">
        <is>
          <t>Tên</t>
        </is>
      </c>
      <c r="B2" s="34" t="n"/>
      <c r="C2" s="2" t="inlineStr">
        <is>
          <t>Thứ 2</t>
        </is>
      </c>
      <c r="D2" s="23" t="inlineStr">
        <is>
          <t>Thứ 3</t>
        </is>
      </c>
      <c r="E2" s="2" t="inlineStr">
        <is>
          <t>Thứ 4</t>
        </is>
      </c>
      <c r="F2" s="4" t="inlineStr">
        <is>
          <t>Thứ 5</t>
        </is>
      </c>
      <c r="G2" s="2" t="inlineStr">
        <is>
          <t>Thứ 6</t>
        </is>
      </c>
      <c r="H2" s="2" t="n"/>
      <c r="I2" s="2" t="n"/>
      <c r="J2" s="2" t="n"/>
      <c r="K2" s="32" t="n"/>
      <c r="L2" s="34" t="n"/>
    </row>
    <row r="3" hidden="1">
      <c r="A3" s="5" t="inlineStr">
        <is>
          <t>C.Lệ</t>
        </is>
      </c>
      <c r="B3" s="6" t="n"/>
      <c r="C3" s="7" t="n"/>
      <c r="D3" s="7" t="n"/>
      <c r="E3" s="7" t="n"/>
      <c r="F3" s="7" t="n"/>
      <c r="G3" s="7" t="n"/>
      <c r="H3" s="8" t="n"/>
      <c r="I3" s="7" t="n"/>
      <c r="J3" s="8" t="n"/>
      <c r="K3" s="10">
        <f>L3-SUM(B3:J3)</f>
        <v/>
      </c>
      <c r="L3" s="9" t="n"/>
    </row>
    <row r="4">
      <c r="A4" s="5" t="inlineStr">
        <is>
          <t>A.Nhân</t>
        </is>
      </c>
      <c r="B4" s="6" t="n">
        <v>90</v>
      </c>
      <c r="C4" s="7" t="n">
        <v>30</v>
      </c>
      <c r="D4" s="7" t="n">
        <v>30</v>
      </c>
      <c r="E4" s="7" t="n">
        <v>30</v>
      </c>
      <c r="F4" s="7" t="n"/>
      <c r="G4" s="7" t="n"/>
      <c r="H4" s="8" t="n"/>
      <c r="I4" s="7" t="n"/>
      <c r="J4" s="8" t="n"/>
      <c r="K4" s="10">
        <f>L4-SUM(B4:J4)</f>
        <v/>
      </c>
      <c r="L4" s="9" t="n">
        <v>0</v>
      </c>
    </row>
    <row r="5" hidden="1">
      <c r="A5" s="5" t="inlineStr">
        <is>
          <t>Nhật</t>
        </is>
      </c>
      <c r="B5" s="6" t="n"/>
      <c r="C5" s="7" t="n"/>
      <c r="D5" s="7" t="n"/>
      <c r="E5" s="7" t="n"/>
      <c r="F5" s="7" t="n"/>
      <c r="G5" s="7" t="n"/>
      <c r="H5" s="8" t="n"/>
      <c r="I5" s="7" t="n"/>
      <c r="J5" s="8" t="n"/>
      <c r="K5" s="10">
        <f>L5-SUM(B5:J5)</f>
        <v/>
      </c>
      <c r="L5" s="9" t="n"/>
    </row>
    <row r="6" hidden="1">
      <c r="A6" s="5" t="inlineStr">
        <is>
          <t>Hạnh</t>
        </is>
      </c>
      <c r="B6" s="6" t="n"/>
      <c r="C6" s="7" t="n"/>
      <c r="D6" s="7" t="n"/>
      <c r="E6" s="7" t="n"/>
      <c r="F6" s="7" t="n"/>
      <c r="G6" s="7" t="n"/>
      <c r="H6" s="8" t="n"/>
      <c r="I6" s="7" t="n"/>
      <c r="J6" s="8" t="n"/>
      <c r="K6" s="10">
        <f>L6-SUM(B6:J6)</f>
        <v/>
      </c>
      <c r="L6" s="9" t="n"/>
    </row>
    <row r="7">
      <c r="A7" s="5" t="inlineStr">
        <is>
          <t>A.Phát</t>
        </is>
      </c>
      <c r="B7" s="6" t="n"/>
      <c r="C7" s="7" t="n">
        <v>30</v>
      </c>
      <c r="D7" s="7" t="n">
        <v>30</v>
      </c>
      <c r="E7" s="7" t="n">
        <v>30</v>
      </c>
      <c r="F7" s="7" t="n">
        <v>30</v>
      </c>
      <c r="G7" s="7" t="n"/>
      <c r="H7" s="8" t="n"/>
      <c r="I7" s="7" t="n"/>
      <c r="J7" s="8" t="n"/>
      <c r="K7" s="10">
        <f>L7-SUM(B7:J7)</f>
        <v/>
      </c>
      <c r="L7" s="9" t="n">
        <v>315</v>
      </c>
    </row>
    <row r="8">
      <c r="A8" s="5" t="inlineStr">
        <is>
          <t>A.Le.Hiếu</t>
        </is>
      </c>
      <c r="B8" s="6" t="n">
        <v>90</v>
      </c>
      <c r="C8" s="7" t="n">
        <v>30</v>
      </c>
      <c r="D8" s="7" t="n">
        <v>30</v>
      </c>
      <c r="E8" s="7" t="n">
        <v>30</v>
      </c>
      <c r="F8" s="12" t="n">
        <v>30</v>
      </c>
      <c r="G8" s="7" t="n">
        <v>30</v>
      </c>
      <c r="H8" s="8" t="n"/>
      <c r="I8" s="7" t="n"/>
      <c r="J8" s="8" t="n"/>
      <c r="K8" s="10">
        <f>L8-SUM(B8:J8)</f>
        <v/>
      </c>
      <c r="L8" s="9" t="n">
        <v>300</v>
      </c>
    </row>
    <row r="9">
      <c r="A9" s="5" t="inlineStr">
        <is>
          <t>A.Thịnh</t>
        </is>
      </c>
      <c r="B9" s="6" t="n"/>
      <c r="C9" s="7" t="n">
        <v>30</v>
      </c>
      <c r="D9" s="7" t="n">
        <v>30</v>
      </c>
      <c r="E9" s="7" t="n">
        <v>30</v>
      </c>
      <c r="F9" s="12" t="n">
        <v>30</v>
      </c>
      <c r="G9" s="7" t="n">
        <v>30</v>
      </c>
      <c r="H9" s="8" t="n"/>
      <c r="I9" s="7" t="n"/>
      <c r="J9" s="8" t="n"/>
      <c r="K9" s="10">
        <f>L9-SUM(B9:J9)</f>
        <v/>
      </c>
      <c r="L9" s="9" t="n">
        <v>260</v>
      </c>
    </row>
    <row r="10" hidden="1">
      <c r="A10" s="5" t="inlineStr">
        <is>
          <t>A.Thịnh</t>
        </is>
      </c>
      <c r="B10" s="6" t="n"/>
      <c r="C10" s="7" t="n"/>
      <c r="D10" s="7" t="n"/>
      <c r="E10" s="7" t="n"/>
      <c r="F10" s="12" t="n"/>
      <c r="G10" s="7" t="n"/>
      <c r="H10" s="8" t="n"/>
      <c r="I10" s="7" t="n"/>
      <c r="J10" s="8" t="n"/>
      <c r="K10" s="10">
        <f>L10-SUM(B10:J10)</f>
        <v/>
      </c>
      <c r="L10" s="9" t="n">
        <v>0</v>
      </c>
    </row>
    <row r="11">
      <c r="A11" s="11" t="inlineStr">
        <is>
          <t>A Tài</t>
        </is>
      </c>
      <c r="B11" s="16" t="n">
        <v>90</v>
      </c>
      <c r="C11" s="7" t="n">
        <v>30</v>
      </c>
      <c r="D11" s="7" t="n">
        <v>30</v>
      </c>
      <c r="E11" s="7" t="n">
        <v>30</v>
      </c>
      <c r="F11" s="12" t="n">
        <v>30</v>
      </c>
      <c r="G11" s="7" t="n">
        <v>30</v>
      </c>
      <c r="H11" s="8" t="n"/>
      <c r="I11" s="9" t="n"/>
      <c r="J11" s="8" t="n"/>
      <c r="K11" s="13">
        <f>L11-SUM(B11:J11)</f>
        <v/>
      </c>
      <c r="L11" s="9" t="n">
        <v>240</v>
      </c>
    </row>
    <row r="12">
      <c r="A12" s="11" t="inlineStr">
        <is>
          <t>Oksana</t>
        </is>
      </c>
      <c r="B12" s="16" t="n"/>
      <c r="C12" s="7" t="n"/>
      <c r="D12" s="7" t="n"/>
      <c r="E12" s="7" t="n"/>
      <c r="F12" s="12" t="n"/>
      <c r="G12" s="7" t="n"/>
      <c r="H12" s="8" t="n"/>
      <c r="I12" s="9" t="n"/>
      <c r="J12" s="8" t="n"/>
      <c r="K12" s="13">
        <f>L12-SUM(B12:J12)</f>
        <v/>
      </c>
      <c r="L12" s="9" t="n">
        <v>0</v>
      </c>
    </row>
    <row r="13">
      <c r="A13" s="11" t="inlineStr">
        <is>
          <t>Cảnh</t>
        </is>
      </c>
      <c r="B13" s="16" t="n"/>
      <c r="C13" s="7" t="n"/>
      <c r="D13" s="7" t="n"/>
      <c r="E13" s="7" t="n"/>
      <c r="F13" s="12" t="n"/>
      <c r="G13" s="7" t="n"/>
      <c r="H13" s="8" t="n"/>
      <c r="I13" s="9" t="n"/>
      <c r="J13" s="8" t="n"/>
      <c r="K13" s="13">
        <f>L13-SUM(B13:J13)</f>
        <v/>
      </c>
      <c r="L13" s="9" t="n">
        <v>0</v>
      </c>
    </row>
    <row r="14">
      <c r="A14" s="11" t="inlineStr">
        <is>
          <t>Baro</t>
        </is>
      </c>
      <c r="B14" s="16" t="n"/>
      <c r="C14" s="7" t="n"/>
      <c r="D14" s="7" t="n"/>
      <c r="E14" s="7" t="n"/>
      <c r="F14" s="12" t="n"/>
      <c r="G14" s="7" t="n"/>
      <c r="H14" s="8" t="n"/>
      <c r="I14" s="9" t="n"/>
      <c r="J14" s="8" t="n"/>
      <c r="K14" s="13">
        <f>L14-SUM(B14:J14)</f>
        <v/>
      </c>
      <c r="L14" s="9" t="n">
        <v>0</v>
      </c>
    </row>
    <row r="15">
      <c r="A15" s="11" t="inlineStr">
        <is>
          <t>B. Ngọc</t>
        </is>
      </c>
      <c r="B15" s="16" t="n"/>
      <c r="C15" s="7" t="n">
        <v>30</v>
      </c>
      <c r="D15" s="7" t="n">
        <v>30</v>
      </c>
      <c r="E15" s="7" t="n"/>
      <c r="F15" s="12" t="n">
        <v>30</v>
      </c>
      <c r="G15" s="7" t="n"/>
      <c r="H15" s="8" t="n"/>
      <c r="I15" s="9" t="n"/>
      <c r="J15" s="8" t="n"/>
      <c r="K15" s="13">
        <f>L15-SUM(B15:J15)</f>
        <v/>
      </c>
      <c r="L15" s="9" t="n">
        <v>90</v>
      </c>
    </row>
    <row r="16">
      <c r="A16" s="11" t="inlineStr">
        <is>
          <t>N. Ngọc</t>
        </is>
      </c>
      <c r="B16" s="16" t="n"/>
      <c r="C16" s="7" t="n">
        <v>30</v>
      </c>
      <c r="D16" s="7" t="n">
        <v>30</v>
      </c>
      <c r="E16" s="7" t="n">
        <v>30</v>
      </c>
      <c r="F16" s="12" t="n">
        <v>30</v>
      </c>
      <c r="G16" s="7" t="n"/>
      <c r="H16" s="8" t="n"/>
      <c r="I16" s="9" t="n"/>
      <c r="J16" s="8" t="n"/>
      <c r="K16" s="13">
        <f>L16-SUM(B16:J16)</f>
        <v/>
      </c>
      <c r="L16" s="9" t="n">
        <v>120</v>
      </c>
    </row>
    <row r="17">
      <c r="A17" s="11" t="inlineStr">
        <is>
          <t>Tuyên</t>
        </is>
      </c>
      <c r="B17" s="16" t="n"/>
      <c r="C17" s="7" t="n"/>
      <c r="D17" s="7" t="n"/>
      <c r="E17" s="7" t="n">
        <v>30</v>
      </c>
      <c r="F17" s="12" t="n"/>
      <c r="G17" s="7" t="n"/>
      <c r="H17" s="8" t="n"/>
      <c r="I17" s="9" t="n"/>
      <c r="J17" s="8" t="n"/>
      <c r="K17" s="13">
        <f>L17-SUM(B17:J17)</f>
        <v/>
      </c>
      <c r="L17" s="9" t="n">
        <v>30</v>
      </c>
    </row>
    <row r="18">
      <c r="A18" s="11" t="inlineStr">
        <is>
          <t>Thái</t>
        </is>
      </c>
      <c r="B18" s="16" t="n"/>
      <c r="C18" s="7" t="n"/>
      <c r="D18" s="7" t="n">
        <v>30</v>
      </c>
      <c r="E18" s="7" t="n"/>
      <c r="F18" s="12" t="n"/>
      <c r="G18" s="7" t="n"/>
      <c r="H18" s="8" t="n"/>
      <c r="I18" s="9" t="n"/>
      <c r="J18" s="8" t="n"/>
      <c r="K18" s="13">
        <f>L18-SUM(B18:J18)</f>
        <v/>
      </c>
      <c r="L18" s="9" t="n">
        <v>30</v>
      </c>
    </row>
    <row r="19">
      <c r="A19" s="11" t="inlineStr">
        <is>
          <t>A Đức</t>
        </is>
      </c>
      <c r="B19" s="16" t="n"/>
      <c r="C19" s="7" t="n"/>
      <c r="D19" s="7" t="n">
        <v>30</v>
      </c>
      <c r="E19" s="7" t="n"/>
      <c r="F19" s="12" t="n"/>
      <c r="G19" s="7" t="n">
        <v>30</v>
      </c>
      <c r="H19" s="8" t="n"/>
      <c r="I19" s="9" t="n"/>
      <c r="J19" s="8" t="n"/>
      <c r="K19" s="13">
        <f>L19-SUM(B19:J19)</f>
        <v/>
      </c>
      <c r="L19" s="9" t="n">
        <v>60</v>
      </c>
    </row>
    <row r="20">
      <c r="A20" s="11" t="inlineStr">
        <is>
          <t>A Phát Dom</t>
        </is>
      </c>
      <c r="B20" s="16" t="n"/>
      <c r="C20" s="7" t="n">
        <v>30</v>
      </c>
      <c r="D20" s="7" t="n">
        <v>30</v>
      </c>
      <c r="E20" s="7" t="n">
        <v>30</v>
      </c>
      <c r="F20" s="12" t="n">
        <v>30</v>
      </c>
      <c r="G20" s="7" t="n">
        <v>30</v>
      </c>
      <c r="H20" s="8" t="n"/>
      <c r="I20" s="9" t="n"/>
      <c r="J20" s="8" t="n"/>
      <c r="K20" s="13">
        <f>L20-SUM(B20:J20)</f>
        <v/>
      </c>
      <c r="L20" s="9" t="n">
        <v>150</v>
      </c>
    </row>
    <row r="21">
      <c r="A21" s="11" t="inlineStr">
        <is>
          <t>A Trung</t>
        </is>
      </c>
      <c r="B21" s="16" t="n"/>
      <c r="C21" s="7" t="n">
        <v>30</v>
      </c>
      <c r="D21" s="7" t="n">
        <v>30</v>
      </c>
      <c r="E21" s="7" t="n">
        <v>30</v>
      </c>
      <c r="F21" s="7" t="n">
        <v>30</v>
      </c>
      <c r="G21" s="7" t="n">
        <v>30</v>
      </c>
      <c r="H21" s="8" t="n"/>
      <c r="I21" s="9" t="n"/>
      <c r="J21" s="8" t="n"/>
      <c r="K21" s="13">
        <f>L21-SUM(B21:J21)</f>
        <v/>
      </c>
      <c r="L21" s="9" t="n">
        <v>150</v>
      </c>
    </row>
    <row r="22">
      <c r="A22" s="14" t="inlineStr">
        <is>
          <t>A.Khiêm</t>
        </is>
      </c>
      <c r="B22" s="8" t="n"/>
      <c r="C22" s="7" t="n"/>
      <c r="D22" s="7" t="n">
        <v>30</v>
      </c>
      <c r="E22" s="7" t="n">
        <v>30</v>
      </c>
      <c r="F22" s="7" t="n">
        <v>30</v>
      </c>
      <c r="G22" s="7" t="n">
        <v>30</v>
      </c>
      <c r="H22" s="8" t="n"/>
      <c r="I22" s="7" t="n"/>
      <c r="J22" s="8" t="n"/>
      <c r="K22" s="10">
        <f>L22-SUM(B22:J22)</f>
        <v/>
      </c>
      <c r="L22" s="9" t="n">
        <v>120</v>
      </c>
    </row>
    <row r="23">
      <c r="A23" s="17" t="n"/>
      <c r="B23" s="18" t="n"/>
      <c r="D23" s="7" t="n"/>
      <c r="E23" s="19" t="n"/>
      <c r="F23" s="17" t="n"/>
      <c r="H23" s="20" t="n"/>
      <c r="I23" s="21" t="n"/>
      <c r="J23" s="8" t="n"/>
      <c r="K23" s="22">
        <f>SUBTOTAL(109,Table22456789101112131415161718192021222324252627282930323334353637383940414243444546474849505152535455565758596061626364656667686970717273747576777879808182834657398111024123657891314162346571011923[Column10])</f>
        <v/>
      </c>
      <c r="L23" s="21" t="n"/>
    </row>
    <row r="24">
      <c r="C24">
        <f>COUNT(Table22456789101112131415161718192021222324252627282930323334353637383940414243444546474849505152535455565758596061626364656667686970717273747576777879808182834657398111024123657891314162346571011923[[#All],[Column3]])</f>
        <v/>
      </c>
      <c r="D24">
        <f>COUNT(Table22456789101112131415161718192021222324252627282930323334353637383940414243444546474849505152535455565758596061626364656667686970717273747576777879808182834657398111024123657891314162346571011923[[#All],[Column4]])</f>
        <v/>
      </c>
      <c r="E24">
        <f>COUNT(Table22456789101112131415161718192021222324252627282930323334353637383940414243444546474849505152535455565758596061626364656667686970717273747576777879808182834657398111024123657891314162346571011923[[#All],[Column5]])</f>
        <v/>
      </c>
      <c r="F24">
        <f>COUNT(Table22456789101112131415161718192021222324252627282930323334353637383940414243444546474849505152535455565758596061626364656667686970717273747576777879808182834657398111024123657891314162346571011923[[#All],[Column6]])</f>
        <v/>
      </c>
      <c r="G24">
        <f>COUNT(Table22456789101112131415161718192021222324252627282930323334353637383940414243444546474849505152535455565758596061626364656667686970717273747576777879808182834657398111024123657891314162346571011923[[#All],[Column7]])</f>
        <v/>
      </c>
    </row>
  </sheetData>
  <mergeCells count="3">
    <mergeCell ref="L1:L2"/>
    <mergeCell ref="B1:B2"/>
    <mergeCell ref="K1:K2"/>
  </mergeCells>
  <conditionalFormatting sqref="K3:K22">
    <cfRule type="cellIs" priority="1" operator="lessThan" dxfId="10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"/>
  <sheetViews>
    <sheetView zoomScale="115" zoomScaleNormal="115" workbookViewId="0">
      <selection activeCell="G6" sqref="G6"/>
    </sheetView>
  </sheetViews>
  <sheetFormatPr baseColWidth="8" defaultRowHeight="15"/>
  <cols>
    <col width="12.140625" customWidth="1" min="1" max="1"/>
    <col width="10.5703125" customWidth="1" min="2" max="2"/>
    <col width="11.42578125" customWidth="1" min="3" max="3"/>
    <col width="12.28515625" customWidth="1" min="4" max="4"/>
    <col width="11.42578125" customWidth="1" min="5" max="6"/>
    <col width="10.7109375" bestFit="1" customWidth="1" min="7" max="7"/>
    <col hidden="1" width="12.7109375" customWidth="1" min="8" max="8"/>
    <col hidden="1" width="11.42578125" customWidth="1" min="9" max="9"/>
    <col width="0.140625" customWidth="1" min="10" max="10"/>
    <col width="13.85546875" customWidth="1" min="11" max="11"/>
  </cols>
  <sheetData>
    <row r="1" ht="15" customHeight="1" thickBot="1">
      <c r="A1" s="1" t="inlineStr">
        <is>
          <t>Ngày</t>
        </is>
      </c>
      <c r="B1" s="33" t="inlineStr">
        <is>
          <t>Nợ cũ</t>
        </is>
      </c>
      <c r="C1" s="15" t="inlineStr">
        <is>
          <t>17/6/2024</t>
        </is>
      </c>
      <c r="D1" s="23" t="inlineStr">
        <is>
          <t>18/6/2024</t>
        </is>
      </c>
      <c r="E1" s="2" t="inlineStr">
        <is>
          <t>19/6/2024</t>
        </is>
      </c>
      <c r="F1" s="2" t="inlineStr">
        <is>
          <t>20/6/2024</t>
        </is>
      </c>
      <c r="G1" s="2" t="inlineStr">
        <is>
          <t>21/6/2024</t>
        </is>
      </c>
      <c r="H1" s="2" t="n"/>
      <c r="I1" s="2" t="n"/>
      <c r="J1" s="2" t="n"/>
      <c r="K1" s="31" t="inlineStr">
        <is>
          <t>Tiền còn lại</t>
        </is>
      </c>
      <c r="L1" s="33" t="inlineStr">
        <is>
          <t>Đã đóng</t>
        </is>
      </c>
    </row>
    <row r="2" ht="15.75" customHeight="1" thickBot="1">
      <c r="A2" s="3" t="inlineStr">
        <is>
          <t>Tên</t>
        </is>
      </c>
      <c r="B2" s="34" t="n"/>
      <c r="C2" s="2" t="inlineStr">
        <is>
          <t>Thứ 2</t>
        </is>
      </c>
      <c r="D2" s="23" t="inlineStr">
        <is>
          <t>Thứ 3</t>
        </is>
      </c>
      <c r="E2" s="2" t="inlineStr">
        <is>
          <t>Thứ 4</t>
        </is>
      </c>
      <c r="F2" s="4" t="inlineStr">
        <is>
          <t>Thứ 5</t>
        </is>
      </c>
      <c r="G2" s="2" t="inlineStr">
        <is>
          <t>Thứ 6</t>
        </is>
      </c>
      <c r="H2" s="2" t="n"/>
      <c r="I2" s="2" t="n"/>
      <c r="J2" s="2" t="n"/>
      <c r="K2" s="32" t="n"/>
      <c r="L2" s="34" t="n"/>
    </row>
    <row r="3" hidden="1">
      <c r="A3" s="5" t="inlineStr">
        <is>
          <t>C.Lệ</t>
        </is>
      </c>
      <c r="B3" s="6" t="n"/>
      <c r="C3" s="7" t="n"/>
      <c r="D3" s="7" t="n"/>
      <c r="E3" s="7" t="n"/>
      <c r="F3" s="7" t="n"/>
      <c r="G3" s="7" t="n"/>
      <c r="H3" s="8" t="n"/>
      <c r="I3" s="7" t="n"/>
      <c r="J3" s="8" t="n"/>
      <c r="K3" s="10">
        <f>L3-SUM(B3:J3)</f>
        <v/>
      </c>
      <c r="L3" s="9" t="n"/>
    </row>
    <row r="4" hidden="1">
      <c r="A4" s="5" t="inlineStr">
        <is>
          <t>Nhật</t>
        </is>
      </c>
      <c r="B4" s="6" t="n"/>
      <c r="C4" s="7" t="n"/>
      <c r="D4" s="7" t="n"/>
      <c r="E4" s="7" t="n"/>
      <c r="F4" s="7" t="n"/>
      <c r="G4" s="7" t="n"/>
      <c r="H4" s="8" t="n"/>
      <c r="I4" s="7" t="n"/>
      <c r="J4" s="8" t="n"/>
      <c r="K4" s="10">
        <f>L4-SUM(B4:J4)</f>
        <v/>
      </c>
      <c r="L4" s="9" t="n"/>
    </row>
    <row r="5" hidden="1">
      <c r="A5" s="5" t="inlineStr">
        <is>
          <t>Hạnh</t>
        </is>
      </c>
      <c r="B5" s="6" t="n"/>
      <c r="C5" s="7" t="n"/>
      <c r="D5" s="7" t="n"/>
      <c r="E5" s="7" t="n"/>
      <c r="F5" s="7" t="n"/>
      <c r="G5" s="7" t="n"/>
      <c r="H5" s="8" t="n"/>
      <c r="I5" s="7" t="n"/>
      <c r="J5" s="8" t="n"/>
      <c r="K5" s="10">
        <f>L5-SUM(B5:J5)</f>
        <v/>
      </c>
      <c r="L5" s="9" t="n"/>
    </row>
    <row r="6">
      <c r="A6" s="5" t="inlineStr">
        <is>
          <t>A.Phát</t>
        </is>
      </c>
      <c r="B6" s="6" t="n"/>
      <c r="C6" s="7" t="n"/>
      <c r="D6" s="7" t="n"/>
      <c r="E6" s="7" t="n"/>
      <c r="F6" s="7" t="n"/>
      <c r="G6" s="7" t="n"/>
      <c r="H6" s="8" t="n"/>
      <c r="I6" s="7" t="n"/>
      <c r="J6" s="8" t="n"/>
      <c r="K6" s="10">
        <f>L6-SUM(B6:J6)</f>
        <v/>
      </c>
      <c r="L6" s="9" t="n">
        <v>195</v>
      </c>
    </row>
    <row r="7">
      <c r="A7" s="5" t="inlineStr">
        <is>
          <t>A.Le.Hiếu</t>
        </is>
      </c>
      <c r="B7" s="6" t="n"/>
      <c r="C7" s="7" t="n">
        <v>30</v>
      </c>
      <c r="D7" s="7" t="n">
        <v>30</v>
      </c>
      <c r="E7" s="7" t="n">
        <v>30</v>
      </c>
      <c r="F7" s="12" t="n">
        <v>30</v>
      </c>
      <c r="G7" s="7" t="n">
        <v>30</v>
      </c>
      <c r="H7" s="8" t="n"/>
      <c r="I7" s="7" t="n"/>
      <c r="J7" s="8" t="n"/>
      <c r="K7" s="10">
        <f>L7-SUM(B7:J7)</f>
        <v/>
      </c>
      <c r="L7" s="9" t="n">
        <v>60</v>
      </c>
    </row>
    <row r="8">
      <c r="A8" s="5" t="inlineStr">
        <is>
          <t>A.Thịnh</t>
        </is>
      </c>
      <c r="B8" s="6" t="n"/>
      <c r="C8" s="7" t="n">
        <v>30</v>
      </c>
      <c r="D8" s="7" t="n">
        <v>30</v>
      </c>
      <c r="E8" s="7" t="n">
        <v>30</v>
      </c>
      <c r="F8" s="12" t="n"/>
      <c r="G8" s="7" t="n">
        <v>30</v>
      </c>
      <c r="H8" s="8" t="n"/>
      <c r="I8" s="7" t="n"/>
      <c r="J8" s="8" t="n"/>
      <c r="K8" s="10">
        <f>L8-SUM(B8:J8)</f>
        <v/>
      </c>
      <c r="L8" s="9" t="n">
        <v>110</v>
      </c>
    </row>
    <row r="9" hidden="1">
      <c r="A9" s="5" t="inlineStr">
        <is>
          <t>A.Thịnh</t>
        </is>
      </c>
      <c r="B9" s="6" t="n"/>
      <c r="C9" s="7" t="n"/>
      <c r="D9" s="7" t="n"/>
      <c r="E9" s="7" t="n"/>
      <c r="F9" s="12" t="n"/>
      <c r="G9" s="7" t="n"/>
      <c r="H9" s="8" t="n"/>
      <c r="I9" s="7" t="n"/>
      <c r="J9" s="8" t="n"/>
      <c r="K9" s="10">
        <f>L9-SUM(B9:J9)</f>
        <v/>
      </c>
      <c r="L9" s="9" t="n">
        <v>0</v>
      </c>
    </row>
    <row r="10">
      <c r="A10" s="11" t="inlineStr">
        <is>
          <t>A Tài</t>
        </is>
      </c>
      <c r="B10" s="16" t="n"/>
      <c r="C10" s="7" t="n">
        <v>30</v>
      </c>
      <c r="D10" s="7" t="n">
        <v>30</v>
      </c>
      <c r="E10" s="7" t="n">
        <v>30</v>
      </c>
      <c r="F10" s="12" t="n">
        <v>30</v>
      </c>
      <c r="G10" s="7" t="n">
        <v>30</v>
      </c>
      <c r="H10" s="8" t="n"/>
      <c r="I10" s="9" t="n"/>
      <c r="J10" s="8" t="n"/>
      <c r="K10" s="13">
        <f>L10-SUM(B10:J10)</f>
        <v/>
      </c>
      <c r="L10" s="9" t="n">
        <v>0</v>
      </c>
    </row>
    <row r="11">
      <c r="A11" s="11" t="inlineStr">
        <is>
          <t>Oksana</t>
        </is>
      </c>
      <c r="B11" s="16" t="n"/>
      <c r="C11" s="7" t="n">
        <v>30</v>
      </c>
      <c r="D11" s="7" t="n">
        <v>30</v>
      </c>
      <c r="E11" s="7" t="n"/>
      <c r="F11" s="12" t="n"/>
      <c r="G11" s="7" t="n"/>
      <c r="H11" s="8" t="n"/>
      <c r="I11" s="9" t="n"/>
      <c r="J11" s="8" t="n"/>
      <c r="K11" s="13">
        <f>L11-SUM(B11:J11)</f>
        <v/>
      </c>
      <c r="L11" s="9" t="n">
        <v>0</v>
      </c>
    </row>
    <row r="12">
      <c r="A12" s="11" t="inlineStr">
        <is>
          <t>Cảnh</t>
        </is>
      </c>
      <c r="B12" s="16" t="n"/>
      <c r="C12" s="7" t="n"/>
      <c r="D12" s="7" t="n"/>
      <c r="E12" s="7" t="n"/>
      <c r="F12" s="12" t="n"/>
      <c r="G12" s="7" t="n"/>
      <c r="H12" s="8" t="n"/>
      <c r="I12" s="9" t="n"/>
      <c r="J12" s="8" t="n"/>
      <c r="K12" s="13">
        <f>L12-SUM(B12:J12)</f>
        <v/>
      </c>
      <c r="L12" s="9" t="n">
        <v>0</v>
      </c>
    </row>
    <row r="13">
      <c r="A13" s="11" t="inlineStr">
        <is>
          <t>Baro</t>
        </is>
      </c>
      <c r="B13" s="16" t="n"/>
      <c r="C13" s="7" t="n">
        <v>30</v>
      </c>
      <c r="D13" s="7" t="n"/>
      <c r="E13" s="7" t="n"/>
      <c r="F13" s="12" t="n">
        <v>30</v>
      </c>
      <c r="G13" s="7" t="n"/>
      <c r="H13" s="8" t="n"/>
      <c r="I13" s="9" t="n"/>
      <c r="J13" s="8" t="n"/>
      <c r="K13" s="13">
        <f>L13-SUM(B13:J13)</f>
        <v/>
      </c>
      <c r="L13" s="9" t="n">
        <v>60</v>
      </c>
    </row>
    <row r="14">
      <c r="A14" s="11" t="inlineStr">
        <is>
          <t>B. Ngọc</t>
        </is>
      </c>
      <c r="B14" s="16" t="n"/>
      <c r="C14" s="7" t="n">
        <v>30</v>
      </c>
      <c r="D14" s="7" t="n">
        <v>30</v>
      </c>
      <c r="E14" s="7" t="n">
        <v>30</v>
      </c>
      <c r="F14" s="12" t="n">
        <v>30</v>
      </c>
      <c r="G14" s="7" t="n"/>
      <c r="H14" s="8" t="n"/>
      <c r="I14" s="9" t="n"/>
      <c r="J14" s="8" t="n"/>
      <c r="K14" s="13">
        <f>L14-SUM(B14:J14)</f>
        <v/>
      </c>
      <c r="L14" s="9" t="n">
        <v>120</v>
      </c>
    </row>
    <row r="15">
      <c r="A15" s="11" t="inlineStr">
        <is>
          <t>Tuyên</t>
        </is>
      </c>
      <c r="B15" s="16" t="n"/>
      <c r="C15" s="7" t="n"/>
      <c r="D15" s="7" t="n"/>
      <c r="E15" s="7" t="n"/>
      <c r="F15" s="12" t="n"/>
      <c r="G15" s="7" t="n"/>
      <c r="H15" s="8" t="n"/>
      <c r="I15" s="9" t="n"/>
      <c r="J15" s="8" t="n"/>
      <c r="K15" s="13">
        <f>L15-SUM(B15:J15)</f>
        <v/>
      </c>
      <c r="L15" s="9" t="n">
        <v>0</v>
      </c>
    </row>
    <row r="16">
      <c r="A16" s="11" t="inlineStr">
        <is>
          <t>C.Như</t>
        </is>
      </c>
      <c r="B16" s="16" t="n"/>
      <c r="C16" s="7" t="n"/>
      <c r="D16" s="7" t="n"/>
      <c r="E16" s="7" t="n"/>
      <c r="F16" s="12" t="n"/>
      <c r="G16" s="7" t="n">
        <v>30</v>
      </c>
      <c r="H16" s="8" t="n"/>
      <c r="I16" s="9" t="n"/>
      <c r="J16" s="8" t="n"/>
      <c r="K16" s="13">
        <f>L16-SUM(B16:J16)</f>
        <v/>
      </c>
      <c r="L16" s="9" t="n"/>
    </row>
    <row r="17">
      <c r="A17" s="11" t="inlineStr">
        <is>
          <t>Nguyên</t>
        </is>
      </c>
      <c r="B17" s="16" t="n"/>
      <c r="C17" s="7" t="n"/>
      <c r="D17" s="7" t="n"/>
      <c r="E17" s="7" t="n"/>
      <c r="F17" s="12" t="n">
        <v>30</v>
      </c>
      <c r="G17" s="7" t="n">
        <v>30</v>
      </c>
      <c r="H17" s="8" t="n"/>
      <c r="I17" s="9" t="n"/>
      <c r="J17" s="8" t="n"/>
      <c r="K17" s="13">
        <f>L17-SUM(B17:J17)</f>
        <v/>
      </c>
      <c r="L17" s="9" t="n">
        <v>60</v>
      </c>
    </row>
    <row r="18">
      <c r="A18" s="11" t="inlineStr">
        <is>
          <t>Thái</t>
        </is>
      </c>
      <c r="B18" s="16" t="n"/>
      <c r="C18" s="7" t="n"/>
      <c r="D18" s="7" t="n">
        <v>30</v>
      </c>
      <c r="E18" s="7" t="n"/>
      <c r="F18" s="12" t="n"/>
      <c r="G18" s="7" t="n"/>
      <c r="H18" s="8" t="n"/>
      <c r="I18" s="9" t="n"/>
      <c r="J18" s="8" t="n"/>
      <c r="K18" s="13">
        <f>L18-SUM(B18:J18)</f>
        <v/>
      </c>
      <c r="L18" s="9" t="n">
        <v>0</v>
      </c>
    </row>
    <row r="19">
      <c r="A19" s="11" t="inlineStr">
        <is>
          <t>A Đức</t>
        </is>
      </c>
      <c r="B19" s="16" t="n"/>
      <c r="C19" s="7" t="n"/>
      <c r="D19" s="7" t="n"/>
      <c r="E19" s="7" t="n"/>
      <c r="F19" s="12" t="n"/>
      <c r="G19" s="7" t="n"/>
      <c r="H19" s="8" t="n"/>
      <c r="I19" s="9" t="n"/>
      <c r="J19" s="8" t="n"/>
      <c r="K19" s="13">
        <f>L19-SUM(B19:J19)</f>
        <v/>
      </c>
      <c r="L19" s="9" t="n">
        <v>0</v>
      </c>
    </row>
    <row r="20">
      <c r="A20" s="11" t="inlineStr">
        <is>
          <t>A Phát Dom</t>
        </is>
      </c>
      <c r="B20" s="16" t="n"/>
      <c r="C20" s="7" t="n">
        <v>30</v>
      </c>
      <c r="D20" s="7" t="n">
        <v>30</v>
      </c>
      <c r="E20" s="7" t="n">
        <v>30</v>
      </c>
      <c r="F20" s="12" t="n">
        <v>30</v>
      </c>
      <c r="G20" s="7" t="n">
        <v>30</v>
      </c>
      <c r="H20" s="8" t="n"/>
      <c r="I20" s="9" t="n"/>
      <c r="J20" s="8" t="n"/>
      <c r="K20" s="13">
        <f>L20-SUM(B20:J20)</f>
        <v/>
      </c>
      <c r="L20" s="9" t="n">
        <v>150</v>
      </c>
    </row>
    <row r="21">
      <c r="A21" s="11" t="inlineStr">
        <is>
          <t>A Trung</t>
        </is>
      </c>
      <c r="B21" s="16" t="n"/>
      <c r="C21" s="7" t="n">
        <v>30</v>
      </c>
      <c r="D21" s="7" t="n"/>
      <c r="E21" s="7" t="n">
        <v>30</v>
      </c>
      <c r="F21" s="7" t="n">
        <v>30</v>
      </c>
      <c r="G21" s="7" t="n">
        <v>30</v>
      </c>
      <c r="H21" s="8" t="n"/>
      <c r="I21" s="9" t="n"/>
      <c r="J21" s="8" t="n"/>
      <c r="K21" s="13">
        <f>L21-SUM(B21:J21)</f>
        <v/>
      </c>
      <c r="L21" s="9" t="n">
        <v>120</v>
      </c>
    </row>
    <row r="22">
      <c r="A22" s="14" t="inlineStr">
        <is>
          <t>A.Khiêm</t>
        </is>
      </c>
      <c r="B22" s="8" t="n"/>
      <c r="C22" s="7" t="n">
        <v>30</v>
      </c>
      <c r="D22" s="7" t="n">
        <v>30</v>
      </c>
      <c r="E22" s="7" t="n">
        <v>30</v>
      </c>
      <c r="F22" s="7" t="n">
        <v>30</v>
      </c>
      <c r="G22" s="7" t="n">
        <v>30</v>
      </c>
      <c r="H22" s="8" t="n"/>
      <c r="I22" s="7" t="n"/>
      <c r="J22" s="8" t="n"/>
      <c r="K22" s="10">
        <f>L22-SUM(B22:J22)</f>
        <v/>
      </c>
      <c r="L22" s="9" t="n">
        <v>150</v>
      </c>
    </row>
    <row r="23">
      <c r="A23" s="17" t="n"/>
      <c r="B23" s="18" t="n"/>
      <c r="D23" s="7" t="n"/>
      <c r="E23" s="19" t="n"/>
      <c r="F23" s="17" t="n"/>
      <c r="H23" s="20" t="n"/>
      <c r="I23" s="21" t="n"/>
      <c r="J23" s="8" t="n"/>
      <c r="K23" s="22">
        <f>SUBTOTAL(109,Table2245678910111213141516171819202122232425262728293032333435363738394041424344454647484950515253545556575859606162636465666768697071727374757677787980818283465739811102412365789131416234657101192312[Column10])</f>
        <v/>
      </c>
      <c r="L23" s="21" t="n"/>
    </row>
    <row r="24">
      <c r="C24">
        <f>COUNT(Table2245678910111213141516171819202122232425262728293032333435363738394041424344454647484950515253545556575859606162636465666768697071727374757677787980818283465739811102412365789131416234657101192312[[#All],[Column3]])</f>
        <v/>
      </c>
      <c r="D24">
        <f>COUNT(Table2245678910111213141516171819202122232425262728293032333435363738394041424344454647484950515253545556575859606162636465666768697071727374757677787980818283465739811102412365789131416234657101192312[[#All],[Column4]])</f>
        <v/>
      </c>
      <c r="E24">
        <f>COUNT(Table2245678910111213141516171819202122232425262728293032333435363738394041424344454647484950515253545556575859606162636465666768697071727374757677787980818283465739811102412365789131416234657101192312[[#All],[Column5]])</f>
        <v/>
      </c>
      <c r="F24">
        <f>COUNT(Table2245678910111213141516171819202122232425262728293032333435363738394041424344454647484950515253545556575859606162636465666768697071727374757677787980818283465739811102412365789131416234657101192312[[#All],[Column6]])</f>
        <v/>
      </c>
      <c r="G24">
        <f>COUNT(Table2245678910111213141516171819202122232425262728293032333435363738394041424344454647484950515253545556575859606162636465666768697071727374757677787980818283465739811102412365789131416234657101192312[[#All],[Column7]])</f>
        <v/>
      </c>
    </row>
  </sheetData>
  <mergeCells count="3">
    <mergeCell ref="L1:L2"/>
    <mergeCell ref="B1:B2"/>
    <mergeCell ref="K1:K2"/>
  </mergeCells>
  <conditionalFormatting sqref="K3:K22">
    <cfRule type="cellIs" priority="1" operator="lessThan" dxfId="10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3"/>
  <sheetViews>
    <sheetView zoomScale="115" zoomScaleNormal="115" workbookViewId="0">
      <selection activeCell="K13" sqref="K13"/>
    </sheetView>
  </sheetViews>
  <sheetFormatPr baseColWidth="8" defaultRowHeight="15"/>
  <cols>
    <col width="12.140625" customWidth="1" min="1" max="1"/>
    <col width="10.5703125" customWidth="1" min="2" max="2"/>
    <col width="13.42578125" customWidth="1" min="3" max="3"/>
    <col width="12.28515625" customWidth="1" min="4" max="4"/>
    <col width="11.42578125" customWidth="1" min="5" max="6"/>
    <col width="10.7109375" bestFit="1" customWidth="1" min="7" max="7"/>
    <col hidden="1" width="12.7109375" customWidth="1" min="8" max="8"/>
    <col hidden="1" width="11.42578125" customWidth="1" min="9" max="9"/>
    <col width="0.140625" customWidth="1" min="10" max="10"/>
    <col width="13.85546875" customWidth="1" min="11" max="11"/>
    <col width="10.7109375" bestFit="1" customWidth="1" min="16" max="16"/>
  </cols>
  <sheetData>
    <row r="1" ht="15" customHeight="1" thickBot="1">
      <c r="A1" s="1" t="inlineStr">
        <is>
          <t>Ngày</t>
        </is>
      </c>
      <c r="B1" s="33" t="inlineStr">
        <is>
          <t>Nợ cũ</t>
        </is>
      </c>
      <c r="C1" s="26" t="n">
        <v>45467</v>
      </c>
      <c r="D1" s="23">
        <f>C1 + 1</f>
        <v/>
      </c>
      <c r="E1" s="2">
        <f>C1+2</f>
        <v/>
      </c>
      <c r="F1" s="2">
        <f>C1+3</f>
        <v/>
      </c>
      <c r="G1" s="2">
        <f>C1+4</f>
        <v/>
      </c>
      <c r="H1" s="2" t="n"/>
      <c r="I1" s="2" t="n"/>
      <c r="J1" s="2" t="n"/>
      <c r="K1" s="31" t="inlineStr">
        <is>
          <t>Tiền còn lại</t>
        </is>
      </c>
      <c r="L1" s="33" t="inlineStr">
        <is>
          <t>Đã đóng</t>
        </is>
      </c>
      <c r="N1" s="24" t="n"/>
      <c r="O1" s="24" t="n"/>
    </row>
    <row r="2" ht="15.75" customHeight="1" thickBot="1">
      <c r="A2" s="3" t="inlineStr">
        <is>
          <t>Tên</t>
        </is>
      </c>
      <c r="B2" s="34" t="n"/>
      <c r="C2" s="2" t="inlineStr">
        <is>
          <t>Thứ 2</t>
        </is>
      </c>
      <c r="D2" s="23" t="inlineStr">
        <is>
          <t>Thứ 3</t>
        </is>
      </c>
      <c r="E2" s="2" t="inlineStr">
        <is>
          <t>Thứ 4</t>
        </is>
      </c>
      <c r="F2" s="4" t="inlineStr">
        <is>
          <t>Thứ 5</t>
        </is>
      </c>
      <c r="G2" s="2" t="inlineStr">
        <is>
          <t>Thứ 6</t>
        </is>
      </c>
      <c r="H2" s="2" t="n"/>
      <c r="I2" s="2" t="n"/>
      <c r="J2" s="2" t="n"/>
      <c r="K2" s="32" t="n"/>
      <c r="L2" s="34" t="n"/>
      <c r="P2" s="25" t="n"/>
    </row>
    <row r="3" hidden="1">
      <c r="A3" s="5" t="inlineStr">
        <is>
          <t>C.Lệ</t>
        </is>
      </c>
      <c r="B3" s="6" t="n"/>
      <c r="C3" s="7" t="n"/>
      <c r="D3" s="7" t="n"/>
      <c r="E3" s="7" t="n"/>
      <c r="F3" s="7" t="n"/>
      <c r="G3" s="7" t="n"/>
      <c r="H3" s="8" t="n"/>
      <c r="I3" s="7" t="n"/>
      <c r="J3" s="8" t="n"/>
      <c r="K3" s="10">
        <f>L3-SUM(B3:J3)</f>
        <v/>
      </c>
      <c r="L3" s="9" t="n"/>
    </row>
    <row r="4" hidden="1">
      <c r="A4" s="5" t="inlineStr">
        <is>
          <t>Nhật</t>
        </is>
      </c>
      <c r="B4" s="6" t="n"/>
      <c r="C4" s="7" t="n"/>
      <c r="D4" s="7" t="n"/>
      <c r="E4" s="7" t="n"/>
      <c r="F4" s="7" t="n"/>
      <c r="G4" s="7" t="n"/>
      <c r="H4" s="8" t="n"/>
      <c r="I4" s="7" t="n"/>
      <c r="J4" s="8" t="n"/>
      <c r="K4" s="10">
        <f>L4-SUM(B4:J4)</f>
        <v/>
      </c>
      <c r="L4" s="9" t="n"/>
    </row>
    <row r="5" hidden="1">
      <c r="A5" s="5" t="inlineStr">
        <is>
          <t>Hạnh</t>
        </is>
      </c>
      <c r="B5" s="6" t="n"/>
      <c r="C5" s="7" t="n"/>
      <c r="D5" s="7" t="n"/>
      <c r="E5" s="7" t="n"/>
      <c r="F5" s="7" t="n"/>
      <c r="G5" s="7" t="n"/>
      <c r="H5" s="8" t="n"/>
      <c r="I5" s="7" t="n"/>
      <c r="J5" s="8" t="n"/>
      <c r="K5" s="10">
        <f>L5-SUM(B5:J5)</f>
        <v/>
      </c>
      <c r="L5" s="9" t="n"/>
    </row>
    <row r="6">
      <c r="A6" s="5" t="inlineStr">
        <is>
          <t>A.Phát</t>
        </is>
      </c>
      <c r="B6" s="6" t="n"/>
      <c r="C6" s="7" t="n"/>
      <c r="D6" s="7" t="n"/>
      <c r="E6" s="7" t="n"/>
      <c r="F6" s="7" t="n"/>
      <c r="G6" s="7" t="n"/>
      <c r="H6" s="8" t="n"/>
      <c r="I6" s="7" t="n"/>
      <c r="J6" s="8" t="n"/>
      <c r="K6" s="10">
        <f>L6-SUM(B6:J6)</f>
        <v/>
      </c>
      <c r="L6" s="9" t="n">
        <v>195</v>
      </c>
      <c r="P6" s="27" t="n"/>
    </row>
    <row r="7">
      <c r="A7" s="5" t="inlineStr">
        <is>
          <t>A.Le.Hiếu</t>
        </is>
      </c>
      <c r="B7" s="6" t="n">
        <v>90</v>
      </c>
      <c r="C7" s="7" t="n">
        <v>30</v>
      </c>
      <c r="D7" s="7" t="n">
        <v>30</v>
      </c>
      <c r="E7" s="7" t="n">
        <v>30</v>
      </c>
      <c r="F7" s="12" t="n">
        <v>30</v>
      </c>
      <c r="G7" s="7" t="n">
        <v>30</v>
      </c>
      <c r="H7" s="8" t="n"/>
      <c r="I7" s="7" t="n"/>
      <c r="J7" s="8" t="n"/>
      <c r="K7" s="10">
        <f>L7-SUM(B7:J7)</f>
        <v/>
      </c>
      <c r="L7" s="9" t="n">
        <v>0</v>
      </c>
    </row>
    <row r="8">
      <c r="A8" s="5" t="inlineStr">
        <is>
          <t>A.Thịnh</t>
        </is>
      </c>
      <c r="B8" s="6" t="n">
        <v>10</v>
      </c>
      <c r="C8" s="7" t="n">
        <v>30</v>
      </c>
      <c r="D8" s="7" t="n">
        <v>30</v>
      </c>
      <c r="E8" s="7" t="n">
        <v>30</v>
      </c>
      <c r="F8" s="12" t="n">
        <v>30</v>
      </c>
      <c r="G8" s="7" t="n">
        <v>30</v>
      </c>
      <c r="H8" s="8" t="n"/>
      <c r="I8" s="7" t="n"/>
      <c r="J8" s="8" t="n"/>
      <c r="K8" s="10">
        <f>L8-SUM(B8:J8)</f>
        <v/>
      </c>
      <c r="L8" s="9" t="n">
        <v>0</v>
      </c>
    </row>
    <row r="9" hidden="1">
      <c r="A9" s="5" t="inlineStr">
        <is>
          <t>A.Thịnh</t>
        </is>
      </c>
      <c r="B9" s="6" t="n"/>
      <c r="C9" s="7" t="n"/>
      <c r="D9" s="7" t="n"/>
      <c r="E9" s="7" t="n"/>
      <c r="F9" s="12" t="n"/>
      <c r="G9" s="7" t="n"/>
      <c r="H9" s="8" t="n"/>
      <c r="I9" s="7" t="n"/>
      <c r="J9" s="8" t="n"/>
      <c r="K9" s="10">
        <f>L9-SUM(B9:J9)</f>
        <v/>
      </c>
      <c r="L9" s="9" t="n">
        <v>0</v>
      </c>
    </row>
    <row r="10">
      <c r="A10" s="11" t="inlineStr">
        <is>
          <t>A Tài</t>
        </is>
      </c>
      <c r="B10" s="16" t="n">
        <v>150</v>
      </c>
      <c r="C10" s="7" t="n">
        <v>30</v>
      </c>
      <c r="D10" s="7" t="n">
        <v>30</v>
      </c>
      <c r="E10" s="7" t="n">
        <v>30</v>
      </c>
      <c r="F10" s="12" t="n">
        <v>30</v>
      </c>
      <c r="G10" s="7" t="n">
        <v>30</v>
      </c>
      <c r="H10" s="8" t="n"/>
      <c r="I10" s="9" t="n"/>
      <c r="J10" s="8" t="n"/>
      <c r="K10" s="13">
        <f>L10-SUM(B10:J10)</f>
        <v/>
      </c>
      <c r="L10" s="9" t="n">
        <v>500</v>
      </c>
    </row>
    <row r="11">
      <c r="A11" s="11" t="inlineStr">
        <is>
          <t>Oksana</t>
        </is>
      </c>
      <c r="B11" s="16" t="n">
        <v>60</v>
      </c>
      <c r="C11" s="7" t="n"/>
      <c r="D11" s="7" t="n"/>
      <c r="E11" s="7" t="n"/>
      <c r="F11" s="12" t="n"/>
      <c r="G11" s="7" t="n"/>
      <c r="H11" s="8" t="n"/>
      <c r="I11" s="9" t="n"/>
      <c r="J11" s="8" t="n"/>
      <c r="K11" s="13">
        <f>L11-SUM(B11:J11)</f>
        <v/>
      </c>
      <c r="L11" s="9" t="n">
        <v>0</v>
      </c>
    </row>
    <row r="12">
      <c r="A12" s="11" t="inlineStr">
        <is>
          <t>Cảnh</t>
        </is>
      </c>
      <c r="B12" s="16" t="n"/>
      <c r="C12" s="7" t="n"/>
      <c r="D12" s="7" t="n"/>
      <c r="E12" s="7" t="n"/>
      <c r="F12" s="12" t="n"/>
      <c r="G12" s="7" t="n"/>
      <c r="H12" s="8" t="n"/>
      <c r="I12" s="9" t="n"/>
      <c r="J12" s="8" t="n"/>
      <c r="K12" s="13">
        <f>L12-SUM(B12:J12)</f>
        <v/>
      </c>
      <c r="L12" s="9" t="n">
        <v>0</v>
      </c>
    </row>
    <row r="13">
      <c r="A13" s="11" t="inlineStr">
        <is>
          <t>Baro</t>
        </is>
      </c>
      <c r="B13" s="16" t="n"/>
      <c r="C13" s="7" t="n">
        <v>30</v>
      </c>
      <c r="D13" s="7" t="n"/>
      <c r="E13" s="7" t="n"/>
      <c r="F13" s="12" t="n"/>
      <c r="G13" s="7" t="n"/>
      <c r="H13" s="8" t="n"/>
      <c r="I13" s="9" t="n"/>
      <c r="J13" s="8" t="n"/>
      <c r="K13" s="13">
        <f>L13-SUM(B13:J13)</f>
        <v/>
      </c>
      <c r="L13" s="9" t="n">
        <v>0</v>
      </c>
    </row>
    <row r="14">
      <c r="A14" s="11" t="inlineStr">
        <is>
          <t>B. Ngọc</t>
        </is>
      </c>
      <c r="B14" s="16" t="n"/>
      <c r="C14" s="7" t="n">
        <v>30</v>
      </c>
      <c r="D14" s="7" t="n"/>
      <c r="E14" s="7" t="n">
        <v>30</v>
      </c>
      <c r="F14" s="12" t="n"/>
      <c r="G14" s="7" t="n">
        <v>30</v>
      </c>
      <c r="H14" s="8" t="n"/>
      <c r="I14" s="9" t="n"/>
      <c r="J14" s="8" t="n"/>
      <c r="K14" s="13">
        <f>L14-SUM(B14:J14)</f>
        <v/>
      </c>
      <c r="L14" s="9" t="n">
        <v>90</v>
      </c>
    </row>
    <row r="15">
      <c r="A15" s="11" t="inlineStr">
        <is>
          <t>Tuyên</t>
        </is>
      </c>
      <c r="B15" s="16" t="n"/>
      <c r="C15" s="7" t="n"/>
      <c r="D15" s="7" t="n"/>
      <c r="E15" s="7" t="n"/>
      <c r="F15" s="12" t="n"/>
      <c r="G15" s="7" t="n"/>
      <c r="H15" s="8" t="n"/>
      <c r="I15" s="9" t="n"/>
      <c r="J15" s="8" t="n"/>
      <c r="K15" s="13">
        <f>L15-SUM(B15:J15)</f>
        <v/>
      </c>
      <c r="L15" s="9" t="n">
        <v>0</v>
      </c>
    </row>
    <row r="16">
      <c r="A16" s="11" t="inlineStr">
        <is>
          <t>Nguyên</t>
        </is>
      </c>
      <c r="B16" s="16" t="n"/>
      <c r="C16" s="7" t="n">
        <v>30</v>
      </c>
      <c r="D16" s="7" t="n"/>
      <c r="E16" s="7" t="n">
        <v>30</v>
      </c>
      <c r="F16" s="12" t="n"/>
      <c r="G16" s="7" t="n">
        <v>30</v>
      </c>
      <c r="H16" s="8" t="n"/>
      <c r="I16" s="9" t="n"/>
      <c r="J16" s="8" t="n"/>
      <c r="K16" s="13">
        <f>L16-SUM(B16:J16)</f>
        <v/>
      </c>
      <c r="L16" s="9" t="n">
        <v>90</v>
      </c>
    </row>
    <row r="17">
      <c r="A17" s="11" t="inlineStr">
        <is>
          <t>Thái</t>
        </is>
      </c>
      <c r="B17" s="16" t="n">
        <v>30</v>
      </c>
      <c r="C17" s="7" t="n"/>
      <c r="D17" s="7" t="n">
        <v>30</v>
      </c>
      <c r="E17" s="7" t="n"/>
      <c r="F17" s="12" t="n"/>
      <c r="G17" s="7" t="n"/>
      <c r="H17" s="8" t="n"/>
      <c r="I17" s="9" t="n"/>
      <c r="J17" s="8" t="n"/>
      <c r="K17" s="13">
        <f>L17-SUM(B17:J17)</f>
        <v/>
      </c>
      <c r="L17" s="9" t="n">
        <v>60</v>
      </c>
    </row>
    <row r="18">
      <c r="A18" s="11" t="inlineStr">
        <is>
          <t>A Đức</t>
        </is>
      </c>
      <c r="B18" s="16" t="n"/>
      <c r="C18" s="7" t="n"/>
      <c r="D18" s="7" t="n"/>
      <c r="E18" s="7" t="n"/>
      <c r="F18" s="12" t="n"/>
      <c r="G18" s="7" t="n"/>
      <c r="H18" s="8" t="n"/>
      <c r="I18" s="9" t="n"/>
      <c r="J18" s="8" t="n"/>
      <c r="K18" s="13">
        <f>L18-SUM(B18:J18)</f>
        <v/>
      </c>
      <c r="L18" s="9" t="n">
        <v>0</v>
      </c>
    </row>
    <row r="19">
      <c r="A19" s="11" t="inlineStr">
        <is>
          <t>A Phát Dom</t>
        </is>
      </c>
      <c r="B19" s="16" t="n"/>
      <c r="C19" s="7" t="n">
        <v>30</v>
      </c>
      <c r="D19" s="7" t="n">
        <v>30</v>
      </c>
      <c r="E19" s="7" t="n">
        <v>30</v>
      </c>
      <c r="F19" s="12" t="n">
        <v>30</v>
      </c>
      <c r="G19" s="7" t="n">
        <v>30</v>
      </c>
      <c r="H19" s="8" t="n"/>
      <c r="I19" s="9" t="n"/>
      <c r="J19" s="8" t="n"/>
      <c r="K19" s="13">
        <f>L19-SUM(B19:J19)</f>
        <v/>
      </c>
      <c r="L19" s="9" t="n">
        <v>150</v>
      </c>
    </row>
    <row r="20">
      <c r="A20" s="11" t="inlineStr">
        <is>
          <t>A Trung</t>
        </is>
      </c>
      <c r="B20" s="16" t="n"/>
      <c r="C20" s="7" t="n">
        <v>30</v>
      </c>
      <c r="D20" s="7" t="n">
        <v>30</v>
      </c>
      <c r="E20" s="7" t="n">
        <v>30</v>
      </c>
      <c r="F20" s="7" t="n">
        <v>25</v>
      </c>
      <c r="G20" s="7" t="n">
        <v>30</v>
      </c>
      <c r="H20" s="8" t="n"/>
      <c r="I20" s="9" t="n"/>
      <c r="J20" s="8" t="n"/>
      <c r="K20" s="13">
        <f>L20-SUM(B20:J20)</f>
        <v/>
      </c>
      <c r="L20" s="9" t="n">
        <v>145</v>
      </c>
    </row>
    <row r="21">
      <c r="A21" s="14" t="inlineStr">
        <is>
          <t>A.Khiêm</t>
        </is>
      </c>
      <c r="B21" s="8" t="n"/>
      <c r="C21" s="7" t="n">
        <v>30</v>
      </c>
      <c r="D21" s="7" t="n">
        <v>30</v>
      </c>
      <c r="E21" s="7" t="n">
        <v>30</v>
      </c>
      <c r="F21" s="7" t="n">
        <v>30</v>
      </c>
      <c r="G21" s="7" t="n">
        <v>35</v>
      </c>
      <c r="H21" s="8" t="n"/>
      <c r="I21" s="7" t="n"/>
      <c r="J21" s="8" t="n"/>
      <c r="K21" s="10">
        <f>L21-SUM(B21:J21)</f>
        <v/>
      </c>
      <c r="L21" s="9" t="n">
        <v>305</v>
      </c>
    </row>
    <row r="22">
      <c r="A22" s="17" t="n"/>
      <c r="B22" s="18" t="n"/>
      <c r="D22" s="7" t="n"/>
      <c r="E22" s="19" t="n"/>
      <c r="F22" s="17" t="n"/>
      <c r="H22" s="20" t="n"/>
      <c r="I22" s="21" t="n"/>
      <c r="J22" s="8" t="n"/>
      <c r="K22" s="22">
        <f>SUBTOTAL(109,Table224567891011121314151617181920212223242526272829303233343536373839404142434445464748495051525354555657585960616263646566676869707172737475767778798081828346573981110241236578913141623465710119231213[Column10])</f>
        <v/>
      </c>
      <c r="L22" s="21" t="n"/>
    </row>
    <row r="23">
      <c r="C23">
        <f>COUNT(Table224567891011121314151617181920212223242526272829303233343536373839404142434445464748495051525354555657585960616263646566676869707172737475767778798081828346573981110241236578913141623465710119231213[[#All],[Column3]])</f>
        <v/>
      </c>
      <c r="D23">
        <f>COUNT(Table224567891011121314151617181920212223242526272829303233343536373839404142434445464748495051525354555657585960616263646566676869707172737475767778798081828346573981110241236578913141623465710119231213[[#All],[Column4]])</f>
        <v/>
      </c>
      <c r="E23">
        <f>COUNT(Table224567891011121314151617181920212223242526272829303233343536373839404142434445464748495051525354555657585960616263646566676869707172737475767778798081828346573981110241236578913141623465710119231213[[#All],[Column5]])</f>
        <v/>
      </c>
      <c r="F23">
        <f>COUNT(Table224567891011121314151617181920212223242526272829303233343536373839404142434445464748495051525354555657585960616263646566676869707172737475767778798081828346573981110241236578913141623465710119231213[[#All],[Column6]])</f>
        <v/>
      </c>
      <c r="G23">
        <f>COUNT(Table224567891011121314151617181920212223242526272829303233343536373839404142434445464748495051525354555657585960616263646566676869707172737475767778798081828346573981110241236578913141623465710119231213[[#All],[Column7]])</f>
        <v/>
      </c>
    </row>
  </sheetData>
  <mergeCells count="3">
    <mergeCell ref="L1:L2"/>
    <mergeCell ref="B1:B2"/>
    <mergeCell ref="K1:K2"/>
  </mergeCells>
  <conditionalFormatting sqref="K3:K21">
    <cfRule type="cellIs" priority="1" operator="lessThan" dxfId="10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3"/>
  <sheetViews>
    <sheetView zoomScale="115" zoomScaleNormal="115" workbookViewId="0">
      <selection activeCell="M28" sqref="M28"/>
    </sheetView>
  </sheetViews>
  <sheetFormatPr baseColWidth="8" defaultRowHeight="15"/>
  <cols>
    <col width="12.140625" customWidth="1" min="1" max="1"/>
    <col width="10.5703125" customWidth="1" min="2" max="2"/>
    <col width="13.42578125" customWidth="1" min="3" max="3"/>
    <col width="12.28515625" customWidth="1" min="4" max="4"/>
    <col width="11.42578125" customWidth="1" min="5" max="6"/>
    <col width="10.7109375" bestFit="1" customWidth="1" min="7" max="7"/>
    <col hidden="1" width="12.7109375" customWidth="1" min="8" max="8"/>
    <col hidden="1" width="11.42578125" customWidth="1" min="9" max="9"/>
    <col width="0.140625" customWidth="1" min="10" max="10"/>
    <col width="13.85546875" customWidth="1" min="11" max="11"/>
    <col width="10.7109375" bestFit="1" customWidth="1" min="16" max="16"/>
  </cols>
  <sheetData>
    <row r="1" ht="15" customHeight="1" thickBot="1">
      <c r="A1" s="1" t="inlineStr">
        <is>
          <t>Ngày</t>
        </is>
      </c>
      <c r="B1" s="33" t="inlineStr">
        <is>
          <t>Nợ cũ</t>
        </is>
      </c>
      <c r="C1" s="26" t="n">
        <v>45474</v>
      </c>
      <c r="D1" s="23">
        <f>C1 + 1</f>
        <v/>
      </c>
      <c r="E1" s="2">
        <f>C1+2</f>
        <v/>
      </c>
      <c r="F1" s="2">
        <f>C1+3</f>
        <v/>
      </c>
      <c r="G1" s="2">
        <f>C1+4</f>
        <v/>
      </c>
      <c r="H1" s="2" t="n"/>
      <c r="I1" s="2" t="n"/>
      <c r="J1" s="2" t="n"/>
      <c r="K1" s="31" t="inlineStr">
        <is>
          <t>Tiền còn lại</t>
        </is>
      </c>
      <c r="L1" s="33" t="inlineStr">
        <is>
          <t>Đã đóng</t>
        </is>
      </c>
      <c r="N1" s="24" t="n"/>
      <c r="O1" s="24" t="n"/>
    </row>
    <row r="2" ht="15.75" customHeight="1" thickBot="1">
      <c r="A2" s="3" t="inlineStr">
        <is>
          <t>Tên</t>
        </is>
      </c>
      <c r="B2" s="34" t="n"/>
      <c r="C2" s="2" t="inlineStr">
        <is>
          <t>Thứ 2</t>
        </is>
      </c>
      <c r="D2" s="23" t="inlineStr">
        <is>
          <t>Thứ 3</t>
        </is>
      </c>
      <c r="E2" s="2" t="inlineStr">
        <is>
          <t>Thứ 4</t>
        </is>
      </c>
      <c r="F2" s="4" t="inlineStr">
        <is>
          <t>Thứ 5</t>
        </is>
      </c>
      <c r="G2" s="2" t="inlineStr">
        <is>
          <t>Thứ 6</t>
        </is>
      </c>
      <c r="H2" s="2" t="n"/>
      <c r="I2" s="2" t="n"/>
      <c r="J2" s="2" t="n"/>
      <c r="K2" s="32" t="n"/>
      <c r="L2" s="34" t="n"/>
      <c r="P2" s="25" t="n"/>
    </row>
    <row r="3" hidden="1">
      <c r="A3" s="5" t="inlineStr">
        <is>
          <t>C.Lệ</t>
        </is>
      </c>
      <c r="B3" s="6" t="n"/>
      <c r="C3" s="7" t="n"/>
      <c r="D3" s="7" t="n"/>
      <c r="E3" s="7" t="n"/>
      <c r="F3" s="7" t="n"/>
      <c r="G3" s="7" t="n"/>
      <c r="H3" s="8" t="n"/>
      <c r="I3" s="7" t="n"/>
      <c r="J3" s="8" t="n"/>
      <c r="K3" s="10">
        <f>L3-SUM(B3:J3)</f>
        <v/>
      </c>
      <c r="L3" s="9" t="n"/>
    </row>
    <row r="4" hidden="1">
      <c r="A4" s="5" t="inlineStr">
        <is>
          <t>Nhật</t>
        </is>
      </c>
      <c r="B4" s="6" t="n"/>
      <c r="C4" s="7" t="n"/>
      <c r="D4" s="7" t="n"/>
      <c r="E4" s="7" t="n"/>
      <c r="F4" s="7" t="n"/>
      <c r="G4" s="7" t="n"/>
      <c r="H4" s="8" t="n"/>
      <c r="I4" s="7" t="n"/>
      <c r="J4" s="8" t="n"/>
      <c r="K4" s="10">
        <f>L4-SUM(B4:J4)</f>
        <v/>
      </c>
      <c r="L4" s="9" t="n"/>
    </row>
    <row r="5" hidden="1">
      <c r="A5" s="5" t="inlineStr">
        <is>
          <t>Hạnh</t>
        </is>
      </c>
      <c r="B5" s="6" t="n"/>
      <c r="C5" s="7" t="n"/>
      <c r="D5" s="7" t="n"/>
      <c r="E5" s="7" t="n"/>
      <c r="F5" s="7" t="n"/>
      <c r="G5" s="7" t="n"/>
      <c r="H5" s="8" t="n"/>
      <c r="I5" s="7" t="n"/>
      <c r="J5" s="8" t="n"/>
      <c r="K5" s="10">
        <f>L5-SUM(B5:J5)</f>
        <v/>
      </c>
      <c r="L5" s="9" t="n"/>
    </row>
    <row r="6">
      <c r="A6" s="5" t="inlineStr">
        <is>
          <t>A.Phát</t>
        </is>
      </c>
      <c r="B6" s="6" t="n"/>
      <c r="C6" s="7" t="n"/>
      <c r="D6" s="7" t="n"/>
      <c r="E6" s="7" t="n"/>
      <c r="F6" s="7" t="n"/>
      <c r="G6" s="7" t="n"/>
      <c r="H6" s="8" t="n"/>
      <c r="I6" s="7" t="n"/>
      <c r="J6" s="8" t="n"/>
      <c r="K6" s="10">
        <f>L6-SUM(B6:J6)</f>
        <v/>
      </c>
      <c r="L6" s="9" t="n">
        <v>195</v>
      </c>
      <c r="P6" s="27" t="n"/>
    </row>
    <row r="7">
      <c r="A7" s="5" t="inlineStr">
        <is>
          <t>A.Le.Hiếu</t>
        </is>
      </c>
      <c r="B7" s="6" t="n">
        <v>240</v>
      </c>
      <c r="C7" s="7" t="n">
        <v>30</v>
      </c>
      <c r="D7" s="7" t="n">
        <v>30</v>
      </c>
      <c r="E7" s="7" t="n">
        <v>30</v>
      </c>
      <c r="F7" s="12" t="n">
        <v>30</v>
      </c>
      <c r="G7" s="7" t="n">
        <v>30</v>
      </c>
      <c r="H7" s="8" t="n"/>
      <c r="I7" s="7" t="n"/>
      <c r="J7" s="8" t="n"/>
      <c r="K7" s="10">
        <f>L7-SUM(B7:J7)</f>
        <v/>
      </c>
      <c r="L7" s="9" t="n">
        <v>500</v>
      </c>
    </row>
    <row r="8">
      <c r="A8" s="5" t="inlineStr">
        <is>
          <t>A.Thịnh</t>
        </is>
      </c>
      <c r="B8" s="6" t="n">
        <v>160</v>
      </c>
      <c r="C8" s="7" t="n">
        <v>30</v>
      </c>
      <c r="D8" s="7" t="n">
        <v>30</v>
      </c>
      <c r="E8" s="7" t="n">
        <v>30</v>
      </c>
      <c r="F8" s="12" t="n">
        <v>30</v>
      </c>
      <c r="G8" s="7" t="n">
        <v>30</v>
      </c>
      <c r="H8" s="8" t="n"/>
      <c r="I8" s="7" t="n"/>
      <c r="J8" s="8" t="n"/>
      <c r="K8" s="10">
        <f>L8-SUM(B8:J8)</f>
        <v/>
      </c>
      <c r="L8" s="9" t="n">
        <v>500</v>
      </c>
    </row>
    <row r="9" hidden="1">
      <c r="A9" s="5" t="inlineStr">
        <is>
          <t>A.Thịnh</t>
        </is>
      </c>
      <c r="B9" s="6" t="n"/>
      <c r="C9" s="7" t="n"/>
      <c r="D9" s="7" t="n"/>
      <c r="E9" s="7" t="n"/>
      <c r="F9" s="12" t="n"/>
      <c r="G9" s="7" t="n"/>
      <c r="H9" s="8" t="n"/>
      <c r="I9" s="7" t="n"/>
      <c r="J9" s="8" t="n"/>
      <c r="K9" s="10">
        <f>L9-SUM(B9:J9)</f>
        <v/>
      </c>
      <c r="L9" s="9" t="n">
        <v>0</v>
      </c>
    </row>
    <row r="10">
      <c r="A10" s="11" t="inlineStr">
        <is>
          <t>A Tài</t>
        </is>
      </c>
      <c r="B10" s="16" t="n"/>
      <c r="C10" s="7" t="n">
        <v>30</v>
      </c>
      <c r="D10" s="7" t="n">
        <v>30</v>
      </c>
      <c r="E10" s="7" t="n">
        <v>30</v>
      </c>
      <c r="F10" s="12" t="n">
        <v>30</v>
      </c>
      <c r="G10" s="7" t="n">
        <v>30</v>
      </c>
      <c r="H10" s="8" t="n"/>
      <c r="I10" s="9" t="n"/>
      <c r="J10" s="8" t="n"/>
      <c r="K10" s="13">
        <f>L10-SUM(B10:J10)</f>
        <v/>
      </c>
      <c r="L10" s="9" t="n">
        <v>200</v>
      </c>
    </row>
    <row r="11">
      <c r="A11" s="11" t="inlineStr">
        <is>
          <t>Oksana</t>
        </is>
      </c>
      <c r="B11" s="16" t="n">
        <v>60</v>
      </c>
      <c r="C11" s="7" t="n"/>
      <c r="D11" s="7" t="n"/>
      <c r="E11" s="7" t="n"/>
      <c r="F11" s="12" t="n"/>
      <c r="G11" s="7" t="n"/>
      <c r="H11" s="8" t="n"/>
      <c r="I11" s="9" t="n"/>
      <c r="J11" s="8" t="n"/>
      <c r="K11" s="13">
        <f>L11-SUM(B11:J11)</f>
        <v/>
      </c>
      <c r="L11" s="9" t="n">
        <v>0</v>
      </c>
    </row>
    <row r="12">
      <c r="A12" s="11" t="inlineStr">
        <is>
          <t>Cảnh</t>
        </is>
      </c>
      <c r="B12" s="16" t="n"/>
      <c r="C12" s="7" t="n"/>
      <c r="D12" s="7" t="n"/>
      <c r="E12" s="7" t="n"/>
      <c r="F12" s="12" t="n"/>
      <c r="G12" s="7" t="n"/>
      <c r="H12" s="8" t="n"/>
      <c r="I12" s="9" t="n"/>
      <c r="J12" s="8" t="n"/>
      <c r="K12" s="13">
        <f>L12-SUM(B12:J12)</f>
        <v/>
      </c>
      <c r="L12" s="9" t="n">
        <v>0</v>
      </c>
    </row>
    <row r="13">
      <c r="A13" s="11" t="inlineStr">
        <is>
          <t>Baro</t>
        </is>
      </c>
      <c r="B13" s="16" t="n">
        <v>30</v>
      </c>
      <c r="C13" s="7" t="n"/>
      <c r="D13" s="7" t="n"/>
      <c r="E13" s="7" t="n"/>
      <c r="F13" s="12" t="n"/>
      <c r="G13" s="7" t="n"/>
      <c r="H13" s="8" t="n"/>
      <c r="I13" s="9" t="n"/>
      <c r="J13" s="8" t="n"/>
      <c r="K13" s="13">
        <f>L13-SUM(B13:J13)</f>
        <v/>
      </c>
      <c r="L13" s="9" t="n">
        <v>30</v>
      </c>
    </row>
    <row r="14">
      <c r="A14" s="11" t="inlineStr">
        <is>
          <t>B. Ngọc</t>
        </is>
      </c>
      <c r="B14" s="16" t="n"/>
      <c r="C14" s="7" t="n">
        <v>30</v>
      </c>
      <c r="D14" s="7" t="n">
        <v>30</v>
      </c>
      <c r="E14" s="7" t="n"/>
      <c r="F14" s="12" t="n">
        <v>30</v>
      </c>
      <c r="G14" s="7" t="n">
        <v>30</v>
      </c>
      <c r="H14" s="8" t="n"/>
      <c r="I14" s="9" t="n"/>
      <c r="J14" s="8" t="n"/>
      <c r="K14" s="13">
        <f>L14-SUM(B14:J14)</f>
        <v/>
      </c>
      <c r="L14" s="9" t="n">
        <v>120</v>
      </c>
    </row>
    <row r="15">
      <c r="A15" s="11" t="inlineStr">
        <is>
          <t>Tuyên</t>
        </is>
      </c>
      <c r="B15" s="16" t="n"/>
      <c r="C15" s="7" t="n"/>
      <c r="D15" s="7" t="n"/>
      <c r="E15" s="7" t="n"/>
      <c r="F15" s="12" t="n"/>
      <c r="G15" s="7" t="n"/>
      <c r="H15" s="8" t="n"/>
      <c r="I15" s="9" t="n"/>
      <c r="J15" s="8" t="n"/>
      <c r="K15" s="13">
        <f>L15-SUM(B15:J15)</f>
        <v/>
      </c>
      <c r="L15" s="9" t="n">
        <v>0</v>
      </c>
    </row>
    <row r="16">
      <c r="A16" s="11" t="inlineStr">
        <is>
          <t>Nguyên</t>
        </is>
      </c>
      <c r="B16" s="16" t="n"/>
      <c r="C16" s="7" t="n">
        <v>30</v>
      </c>
      <c r="D16" s="7" t="n">
        <v>30</v>
      </c>
      <c r="E16" s="7" t="n">
        <v>30</v>
      </c>
      <c r="F16" s="12" t="n">
        <v>30</v>
      </c>
      <c r="G16" s="7" t="n"/>
      <c r="H16" s="8" t="n"/>
      <c r="I16" s="9" t="n"/>
      <c r="J16" s="8" t="n"/>
      <c r="K16" s="13">
        <f>L16-SUM(B16:J16)</f>
        <v/>
      </c>
      <c r="L16" s="9" t="n">
        <v>0</v>
      </c>
    </row>
    <row r="17">
      <c r="A17" s="11" t="inlineStr">
        <is>
          <t>Thái</t>
        </is>
      </c>
      <c r="B17" s="16" t="n"/>
      <c r="C17" s="7" t="n"/>
      <c r="D17" s="7" t="n"/>
      <c r="E17" s="7" t="n"/>
      <c r="F17" s="12" t="n"/>
      <c r="G17" s="7" t="n"/>
      <c r="H17" s="8" t="n"/>
      <c r="I17" s="9" t="n"/>
      <c r="J17" s="8" t="n"/>
      <c r="K17" s="13">
        <f>L17-SUM(B17:J17)</f>
        <v/>
      </c>
      <c r="L17" s="9" t="n">
        <v>0</v>
      </c>
    </row>
    <row r="18">
      <c r="A18" s="11" t="inlineStr">
        <is>
          <t>A Đức</t>
        </is>
      </c>
      <c r="B18" s="16" t="n"/>
      <c r="C18" s="7" t="n">
        <v>30</v>
      </c>
      <c r="D18" s="7" t="n"/>
      <c r="E18" s="7" t="n"/>
      <c r="F18" s="12" t="n"/>
      <c r="G18" s="7" t="n"/>
      <c r="H18" s="8" t="n"/>
      <c r="I18" s="9" t="n"/>
      <c r="J18" s="8" t="n"/>
      <c r="K18" s="13">
        <f>L18-SUM(B18:J18)</f>
        <v/>
      </c>
      <c r="L18" s="9" t="n">
        <v>30</v>
      </c>
    </row>
    <row r="19">
      <c r="A19" s="11" t="inlineStr">
        <is>
          <t>A Phát Dom</t>
        </is>
      </c>
      <c r="B19" s="16" t="n"/>
      <c r="C19" s="7" t="n">
        <v>30</v>
      </c>
      <c r="D19" s="7" t="n">
        <v>30</v>
      </c>
      <c r="E19" s="7" t="n">
        <v>30</v>
      </c>
      <c r="F19" s="12" t="n">
        <v>30</v>
      </c>
      <c r="G19" s="7" t="n">
        <v>30</v>
      </c>
      <c r="H19" s="8" t="n"/>
      <c r="I19" s="9" t="n"/>
      <c r="J19" s="8" t="n"/>
      <c r="K19" s="13">
        <f>L19-SUM(B19:J19)</f>
        <v/>
      </c>
      <c r="L19" s="9" t="n">
        <v>150</v>
      </c>
    </row>
    <row r="20">
      <c r="A20" s="11" t="inlineStr">
        <is>
          <t>A Trung</t>
        </is>
      </c>
      <c r="B20" s="16" t="n"/>
      <c r="C20" s="7" t="n">
        <v>30</v>
      </c>
      <c r="D20" s="7" t="n"/>
      <c r="E20" s="7" t="n">
        <v>30</v>
      </c>
      <c r="F20" s="7" t="n">
        <v>30</v>
      </c>
      <c r="G20" s="7" t="n">
        <v>30</v>
      </c>
      <c r="H20" s="8" t="n"/>
      <c r="I20" s="9" t="n"/>
      <c r="J20" s="8" t="n"/>
      <c r="K20" s="13">
        <f>L20-SUM(B20:J20)</f>
        <v/>
      </c>
      <c r="L20" s="9" t="n">
        <v>120</v>
      </c>
    </row>
    <row r="21">
      <c r="A21" s="14" t="inlineStr">
        <is>
          <t>A.Khiêm</t>
        </is>
      </c>
      <c r="B21" s="8" t="n"/>
      <c r="C21" s="7" t="n">
        <v>30</v>
      </c>
      <c r="D21" s="7" t="n">
        <v>30</v>
      </c>
      <c r="E21" s="7" t="n">
        <v>30</v>
      </c>
      <c r="F21" s="7" t="n">
        <v>30</v>
      </c>
      <c r="G21" s="7" t="n">
        <v>30</v>
      </c>
      <c r="H21" s="8" t="n"/>
      <c r="I21" s="7" t="n"/>
      <c r="J21" s="8" t="n"/>
      <c r="K21" s="10">
        <f>L21-SUM(B21:J21)</f>
        <v/>
      </c>
      <c r="L21" s="9" t="n">
        <v>300</v>
      </c>
    </row>
    <row r="22">
      <c r="A22" s="17" t="n"/>
      <c r="B22" s="18" t="n"/>
      <c r="D22" s="7" t="n"/>
      <c r="E22" s="19" t="n"/>
      <c r="F22" s="17" t="n"/>
      <c r="H22" s="20" t="n"/>
      <c r="I22" s="21" t="n"/>
      <c r="J22" s="8" t="n"/>
      <c r="K22" s="22">
        <f>SUBTOTAL(109,Table2245678910111213141516171819202122232425262728293032333435363738394041424344454647484950515253545556575859606162636465666768697071727374757677787980818283465739811102412365789131416234657101192312134[Column10])</f>
        <v/>
      </c>
      <c r="L22" s="21" t="n"/>
    </row>
    <row r="23">
      <c r="C23">
        <f>COUNT(Table2245678910111213141516171819202122232425262728293032333435363738394041424344454647484950515253545556575859606162636465666768697071727374757677787980818283465739811102412365789131416234657101192312134[[#All],[Column3]])</f>
        <v/>
      </c>
      <c r="D23">
        <f>COUNT(Table2245678910111213141516171819202122232425262728293032333435363738394041424344454647484950515253545556575859606162636465666768697071727374757677787980818283465739811102412365789131416234657101192312134[[#All],[Column4]])</f>
        <v/>
      </c>
      <c r="E23">
        <f>COUNT(Table2245678910111213141516171819202122232425262728293032333435363738394041424344454647484950515253545556575859606162636465666768697071727374757677787980818283465739811102412365789131416234657101192312134[[#All],[Column5]])</f>
        <v/>
      </c>
      <c r="F23">
        <f>COUNT(Table2245678910111213141516171819202122232425262728293032333435363738394041424344454647484950515253545556575859606162636465666768697071727374757677787980818283465739811102412365789131416234657101192312134[[#All],[Column6]])</f>
        <v/>
      </c>
      <c r="G23">
        <f>COUNT(Table2245678910111213141516171819202122232425262728293032333435363738394041424344454647484950515253545556575859606162636465666768697071727374757677787980818283465739811102412365789131416234657101192312134[[#All],[Column7]])</f>
        <v/>
      </c>
    </row>
  </sheetData>
  <mergeCells count="3">
    <mergeCell ref="L1:L2"/>
    <mergeCell ref="B1:B2"/>
    <mergeCell ref="K1:K2"/>
  </mergeCells>
  <conditionalFormatting sqref="K3:K21">
    <cfRule type="cellIs" priority="1" operator="lessThan" dxfId="10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3"/>
  <sheetViews>
    <sheetView zoomScale="115" zoomScaleNormal="115" workbookViewId="0">
      <selection activeCell="R23" sqref="R23"/>
    </sheetView>
  </sheetViews>
  <sheetFormatPr baseColWidth="8" defaultRowHeight="15"/>
  <cols>
    <col width="12.140625" customWidth="1" min="1" max="1"/>
    <col width="10.5703125" customWidth="1" min="2" max="2"/>
    <col width="13.42578125" customWidth="1" min="3" max="3"/>
    <col width="12.28515625" customWidth="1" min="4" max="4"/>
    <col width="11.42578125" customWidth="1" min="5" max="6"/>
    <col width="10.7109375" bestFit="1" customWidth="1" min="7" max="7"/>
    <col hidden="1" width="12.7109375" customWidth="1" min="8" max="8"/>
    <col hidden="1" width="11.42578125" customWidth="1" min="9" max="9"/>
    <col width="0.140625" customWidth="1" min="10" max="10"/>
    <col width="13.85546875" customWidth="1" min="11" max="11"/>
    <col width="10.7109375" bestFit="1" customWidth="1" min="16" max="16"/>
  </cols>
  <sheetData>
    <row r="1" ht="15" customHeight="1" thickBot="1">
      <c r="A1" s="1" t="inlineStr">
        <is>
          <t>Ngày</t>
        </is>
      </c>
      <c r="B1" s="33" t="inlineStr">
        <is>
          <t>Nợ cũ</t>
        </is>
      </c>
      <c r="C1" s="26" t="n">
        <v>45481</v>
      </c>
      <c r="D1" s="23">
        <f>C1 + 1</f>
        <v/>
      </c>
      <c r="E1" s="2">
        <f>C1+2</f>
        <v/>
      </c>
      <c r="F1" s="2">
        <f>C1+3</f>
        <v/>
      </c>
      <c r="G1" s="2">
        <f>C1+4</f>
        <v/>
      </c>
      <c r="H1" s="2" t="n"/>
      <c r="I1" s="2" t="n"/>
      <c r="J1" s="2" t="n"/>
      <c r="K1" s="31" t="inlineStr">
        <is>
          <t>Tiền còn lại</t>
        </is>
      </c>
      <c r="L1" s="33" t="inlineStr">
        <is>
          <t>Đã đóng</t>
        </is>
      </c>
      <c r="N1" s="24" t="n"/>
      <c r="O1" s="24" t="n"/>
    </row>
    <row r="2" ht="15.75" customHeight="1" thickBot="1">
      <c r="A2" s="3" t="inlineStr">
        <is>
          <t>Tên</t>
        </is>
      </c>
      <c r="B2" s="34" t="n"/>
      <c r="C2" s="2" t="inlineStr">
        <is>
          <t>Thứ 2</t>
        </is>
      </c>
      <c r="D2" s="23" t="inlineStr">
        <is>
          <t>Thứ 3</t>
        </is>
      </c>
      <c r="E2" s="2" t="inlineStr">
        <is>
          <t>Thứ 4</t>
        </is>
      </c>
      <c r="F2" s="4" t="inlineStr">
        <is>
          <t>Thứ 5</t>
        </is>
      </c>
      <c r="G2" s="2" t="inlineStr">
        <is>
          <t>Thứ 6</t>
        </is>
      </c>
      <c r="H2" s="2" t="n"/>
      <c r="I2" s="2" t="n"/>
      <c r="J2" s="2" t="n"/>
      <c r="K2" s="32" t="n"/>
      <c r="L2" s="34" t="n"/>
      <c r="P2" s="25" t="n"/>
    </row>
    <row r="3" hidden="1">
      <c r="A3" s="5" t="inlineStr">
        <is>
          <t>C.Lệ</t>
        </is>
      </c>
      <c r="B3" s="6" t="n"/>
      <c r="C3" s="7" t="n"/>
      <c r="D3" s="7" t="n"/>
      <c r="E3" s="7" t="n"/>
      <c r="F3" s="7" t="n"/>
      <c r="G3" s="7" t="n"/>
      <c r="H3" s="8" t="n"/>
      <c r="I3" s="7" t="n"/>
      <c r="J3" s="8" t="n"/>
      <c r="K3" s="10">
        <f>L3-SUM(B3:J3)</f>
        <v/>
      </c>
      <c r="L3" s="9" t="n"/>
    </row>
    <row r="4" hidden="1">
      <c r="A4" s="5" t="inlineStr">
        <is>
          <t>Nhật</t>
        </is>
      </c>
      <c r="B4" s="6" t="n"/>
      <c r="C4" s="7" t="n"/>
      <c r="D4" s="7" t="n"/>
      <c r="E4" s="7" t="n"/>
      <c r="F4" s="7" t="n"/>
      <c r="G4" s="7" t="n"/>
      <c r="H4" s="8" t="n"/>
      <c r="I4" s="7" t="n"/>
      <c r="J4" s="8" t="n"/>
      <c r="K4" s="10">
        <f>L4-SUM(B4:J4)</f>
        <v/>
      </c>
      <c r="L4" s="9" t="n"/>
    </row>
    <row r="5" hidden="1">
      <c r="A5" s="5" t="inlineStr">
        <is>
          <t>Hạnh</t>
        </is>
      </c>
      <c r="B5" s="6" t="n"/>
      <c r="C5" s="7" t="n"/>
      <c r="D5" s="7" t="n"/>
      <c r="E5" s="7" t="n"/>
      <c r="F5" s="7" t="n"/>
      <c r="G5" s="7" t="n"/>
      <c r="H5" s="8" t="n"/>
      <c r="I5" s="7" t="n"/>
      <c r="J5" s="8" t="n"/>
      <c r="K5" s="10">
        <f>L5-SUM(B5:J5)</f>
        <v/>
      </c>
      <c r="L5" s="9" t="n"/>
    </row>
    <row r="6">
      <c r="A6" s="5" t="inlineStr">
        <is>
          <t>A.Phát</t>
        </is>
      </c>
      <c r="B6" s="6" t="n"/>
      <c r="C6" s="7" t="n"/>
      <c r="D6" s="7" t="n"/>
      <c r="E6" s="7" t="n"/>
      <c r="F6" s="7" t="n"/>
      <c r="G6" s="7" t="n"/>
      <c r="H6" s="8" t="n"/>
      <c r="I6" s="7" t="n"/>
      <c r="J6" s="8" t="n"/>
      <c r="K6" s="10">
        <f>L6-SUM(B6:J6)</f>
        <v/>
      </c>
      <c r="L6" s="9" t="n">
        <v>195</v>
      </c>
      <c r="P6" s="27" t="n"/>
    </row>
    <row r="7">
      <c r="A7" s="5" t="inlineStr">
        <is>
          <t>A.Le.Hiếu</t>
        </is>
      </c>
      <c r="B7" s="6" t="n"/>
      <c r="C7" s="7" t="n">
        <v>30</v>
      </c>
      <c r="D7" s="7" t="n">
        <v>30</v>
      </c>
      <c r="E7" s="7" t="n"/>
      <c r="F7" s="12" t="n"/>
      <c r="G7" s="7" t="n"/>
      <c r="H7" s="8" t="n"/>
      <c r="I7" s="7" t="n"/>
      <c r="J7" s="8" t="n"/>
      <c r="K7" s="10">
        <f>L7-SUM(B7:J7)</f>
        <v/>
      </c>
      <c r="L7" s="9" t="n">
        <v>110</v>
      </c>
    </row>
    <row r="8">
      <c r="A8" s="5" t="inlineStr">
        <is>
          <t>A.Thịnh</t>
        </is>
      </c>
      <c r="B8" s="6" t="n"/>
      <c r="C8" s="7" t="n">
        <v>30</v>
      </c>
      <c r="D8" s="7" t="n">
        <v>30</v>
      </c>
      <c r="E8" s="7" t="n">
        <v>30</v>
      </c>
      <c r="F8" s="12" t="n">
        <v>30</v>
      </c>
      <c r="G8" s="7" t="n">
        <v>30</v>
      </c>
      <c r="H8" s="8" t="n"/>
      <c r="I8" s="7" t="n"/>
      <c r="J8" s="8" t="n"/>
      <c r="K8" s="10">
        <f>L8-SUM(B8:J8)</f>
        <v/>
      </c>
      <c r="L8" s="9" t="n">
        <v>190</v>
      </c>
    </row>
    <row r="9" hidden="1">
      <c r="A9" s="5" t="inlineStr">
        <is>
          <t>A.Thịnh</t>
        </is>
      </c>
      <c r="B9" s="6" t="n"/>
      <c r="C9" s="7" t="n"/>
      <c r="D9" s="7" t="n"/>
      <c r="E9" s="7" t="n"/>
      <c r="F9" s="12" t="n"/>
      <c r="G9" s="7" t="n"/>
      <c r="H9" s="8" t="n"/>
      <c r="I9" s="7" t="n"/>
      <c r="J9" s="8" t="n"/>
      <c r="K9" s="10">
        <f>L9-SUM(B9:J9)</f>
        <v/>
      </c>
      <c r="L9" s="9" t="n">
        <v>0</v>
      </c>
    </row>
    <row r="10">
      <c r="A10" s="11" t="inlineStr">
        <is>
          <t>A Tài</t>
        </is>
      </c>
      <c r="B10" s="16" t="n"/>
      <c r="C10" s="7" t="n">
        <v>30</v>
      </c>
      <c r="D10" s="7" t="n">
        <v>30</v>
      </c>
      <c r="E10" s="7" t="n">
        <v>30</v>
      </c>
      <c r="F10" s="12" t="n">
        <v>30</v>
      </c>
      <c r="G10" s="7" t="n">
        <v>30</v>
      </c>
      <c r="H10" s="8" t="n"/>
      <c r="I10" s="9" t="n"/>
      <c r="J10" s="8" t="n"/>
      <c r="K10" s="13">
        <f>L10-SUM(B10:J10)</f>
        <v/>
      </c>
      <c r="L10" s="9" t="n">
        <v>50</v>
      </c>
    </row>
    <row r="11">
      <c r="A11" s="11" t="inlineStr">
        <is>
          <t>Oksana</t>
        </is>
      </c>
      <c r="B11" s="16" t="n">
        <v>60</v>
      </c>
      <c r="C11" s="7" t="n"/>
      <c r="D11" s="7" t="n"/>
      <c r="E11" s="7" t="n"/>
      <c r="F11" s="12" t="n"/>
      <c r="G11" s="7" t="n"/>
      <c r="H11" s="8" t="n"/>
      <c r="I11" s="9" t="n"/>
      <c r="J11" s="8" t="n"/>
      <c r="K11" s="13">
        <f>L11-SUM(B11:J11)</f>
        <v/>
      </c>
      <c r="L11" s="9" t="n">
        <v>0</v>
      </c>
    </row>
    <row r="12">
      <c r="A12" s="11" t="inlineStr">
        <is>
          <t>Cảnh</t>
        </is>
      </c>
      <c r="B12" s="16" t="n"/>
      <c r="C12" s="7" t="n">
        <v>30</v>
      </c>
      <c r="D12" s="7" t="n"/>
      <c r="E12" s="7" t="n"/>
      <c r="F12" s="12" t="n"/>
      <c r="G12" s="7" t="n"/>
      <c r="H12" s="8" t="n"/>
      <c r="I12" s="9" t="n"/>
      <c r="J12" s="8" t="n"/>
      <c r="K12" s="13">
        <f>L12-SUM(B12:J12)</f>
        <v/>
      </c>
      <c r="L12" s="9" t="n">
        <v>30</v>
      </c>
    </row>
    <row r="13">
      <c r="A13" s="11" t="inlineStr">
        <is>
          <t>Baro</t>
        </is>
      </c>
      <c r="B13" s="16" t="n"/>
      <c r="C13" s="7" t="n"/>
      <c r="D13" s="7" t="n"/>
      <c r="E13" s="7" t="n"/>
      <c r="F13" s="12" t="n"/>
      <c r="G13" s="7" t="n"/>
      <c r="H13" s="8" t="n"/>
      <c r="I13" s="9" t="n"/>
      <c r="J13" s="8" t="n"/>
      <c r="K13" s="13">
        <f>L13-SUM(B13:J13)</f>
        <v/>
      </c>
      <c r="L13" s="9" t="n">
        <v>0</v>
      </c>
    </row>
    <row r="14">
      <c r="A14" s="11" t="inlineStr">
        <is>
          <t>B. Ngọc</t>
        </is>
      </c>
      <c r="B14" s="16" t="n"/>
      <c r="C14" s="7" t="n">
        <v>30</v>
      </c>
      <c r="D14" s="7" t="n">
        <v>35</v>
      </c>
      <c r="E14" s="7" t="n">
        <v>30</v>
      </c>
      <c r="F14" s="12" t="n">
        <v>30</v>
      </c>
      <c r="G14" s="7" t="n">
        <v>30</v>
      </c>
      <c r="H14" s="8" t="n"/>
      <c r="I14" s="9" t="n"/>
      <c r="J14" s="8" t="n"/>
      <c r="K14" s="13">
        <f>L14-SUM(B14:J14)</f>
        <v/>
      </c>
      <c r="L14" s="9" t="n">
        <v>155</v>
      </c>
    </row>
    <row r="15">
      <c r="A15" s="11" t="inlineStr">
        <is>
          <t>Tuyên</t>
        </is>
      </c>
      <c r="B15" s="16" t="n"/>
      <c r="C15" s="7" t="n"/>
      <c r="D15" s="7" t="n"/>
      <c r="E15" s="7" t="n"/>
      <c r="F15" s="12" t="n"/>
      <c r="G15" s="7" t="n"/>
      <c r="H15" s="8" t="n"/>
      <c r="I15" s="9" t="n"/>
      <c r="J15" s="8" t="n"/>
      <c r="K15" s="13">
        <f>L15-SUM(B15:J15)</f>
        <v/>
      </c>
      <c r="L15" s="9" t="n">
        <v>0</v>
      </c>
    </row>
    <row r="16">
      <c r="A16" s="11" t="inlineStr">
        <is>
          <t>Nguyên</t>
        </is>
      </c>
      <c r="B16" s="16" t="n">
        <v>120</v>
      </c>
      <c r="C16" s="7" t="n">
        <v>30</v>
      </c>
      <c r="D16" s="7" t="n"/>
      <c r="E16" s="7" t="n"/>
      <c r="F16" s="12" t="n">
        <v>30</v>
      </c>
      <c r="G16" s="7" t="n">
        <v>30</v>
      </c>
      <c r="H16" s="8" t="n"/>
      <c r="I16" s="9" t="n"/>
      <c r="J16" s="8" t="n"/>
      <c r="K16" s="13">
        <f>L16-SUM(B16:J16)</f>
        <v/>
      </c>
      <c r="L16" s="9" t="n">
        <v>210</v>
      </c>
    </row>
    <row r="17">
      <c r="A17" s="11" t="inlineStr">
        <is>
          <t>Thái</t>
        </is>
      </c>
      <c r="B17" s="16" t="n"/>
      <c r="C17" s="7" t="n"/>
      <c r="D17" s="7" t="n"/>
      <c r="E17" s="7" t="n"/>
      <c r="F17" s="12" t="n"/>
      <c r="G17" s="7" t="n"/>
      <c r="H17" s="8" t="n"/>
      <c r="I17" s="9" t="n"/>
      <c r="J17" s="8" t="n"/>
      <c r="K17" s="13">
        <f>L17-SUM(B17:J17)</f>
        <v/>
      </c>
      <c r="L17" s="9" t="n">
        <v>0</v>
      </c>
    </row>
    <row r="18">
      <c r="A18" s="11" t="inlineStr">
        <is>
          <t>A Đức</t>
        </is>
      </c>
      <c r="B18" s="16" t="n"/>
      <c r="C18" s="7" t="n"/>
      <c r="D18" s="7" t="n"/>
      <c r="E18" s="7" t="n">
        <v>30</v>
      </c>
      <c r="F18" s="12" t="n"/>
      <c r="G18" s="7" t="n"/>
      <c r="H18" s="8" t="n"/>
      <c r="I18" s="9" t="n"/>
      <c r="J18" s="8" t="n"/>
      <c r="K18" s="13">
        <f>L18-SUM(B18:J18)</f>
        <v/>
      </c>
      <c r="L18" s="9" t="n">
        <v>30</v>
      </c>
    </row>
    <row r="19">
      <c r="A19" s="11" t="inlineStr">
        <is>
          <t>A Phát Dom</t>
        </is>
      </c>
      <c r="B19" s="16" t="n"/>
      <c r="C19" s="7" t="n">
        <v>30</v>
      </c>
      <c r="D19" s="7" t="n">
        <v>30</v>
      </c>
      <c r="E19" s="7" t="n">
        <v>30</v>
      </c>
      <c r="F19" s="12" t="n">
        <v>30</v>
      </c>
      <c r="G19" s="7" t="n">
        <v>30</v>
      </c>
      <c r="H19" s="8" t="n"/>
      <c r="I19" s="9" t="n"/>
      <c r="J19" s="8" t="n"/>
      <c r="K19" s="13">
        <f>L19-SUM(B19:J19)</f>
        <v/>
      </c>
      <c r="L19" s="9" t="n">
        <v>150</v>
      </c>
    </row>
    <row r="20">
      <c r="A20" s="11" t="inlineStr">
        <is>
          <t>A Trung</t>
        </is>
      </c>
      <c r="B20" s="16" t="n"/>
      <c r="C20" s="7" t="n">
        <v>30</v>
      </c>
      <c r="D20" s="7" t="n">
        <v>30</v>
      </c>
      <c r="E20" s="7" t="n">
        <v>30</v>
      </c>
      <c r="F20" s="7" t="n">
        <v>30</v>
      </c>
      <c r="G20" s="7" t="n">
        <v>25</v>
      </c>
      <c r="H20" s="8" t="n"/>
      <c r="I20" s="9" t="n"/>
      <c r="J20" s="8" t="n"/>
      <c r="K20" s="13">
        <f>L20-SUM(B20:J20)</f>
        <v/>
      </c>
      <c r="L20" s="9" t="n">
        <v>145</v>
      </c>
    </row>
    <row r="21">
      <c r="A21" s="14" t="inlineStr">
        <is>
          <t>A.Khiêm</t>
        </is>
      </c>
      <c r="B21" s="8" t="n"/>
      <c r="C21" s="7" t="n">
        <v>30</v>
      </c>
      <c r="D21" s="7" t="n">
        <v>30</v>
      </c>
      <c r="E21" s="7" t="n">
        <v>30</v>
      </c>
      <c r="F21" s="7" t="n">
        <v>30</v>
      </c>
      <c r="G21" s="7" t="n">
        <v>30</v>
      </c>
      <c r="H21" s="8" t="n"/>
      <c r="I21" s="7" t="n"/>
      <c r="J21" s="8" t="n"/>
      <c r="K21" s="10">
        <f>L21-SUM(B21:J21)</f>
        <v/>
      </c>
      <c r="L21" s="9" t="n">
        <v>150</v>
      </c>
    </row>
    <row r="22">
      <c r="A22" s="17" t="n"/>
      <c r="B22" s="18" t="n"/>
      <c r="D22" s="7" t="n"/>
      <c r="E22" s="19" t="n"/>
      <c r="F22" s="17" t="n"/>
      <c r="H22" s="20" t="n"/>
      <c r="I22" s="21" t="n"/>
      <c r="J22" s="8" t="n"/>
      <c r="K22" s="22">
        <f>SUBTOTAL(109,Table22456789101112131415161718192021222324252627282930323334353637383940414243444546474849505152535455565758596061626364656667686970717273747576777879808182834657398111024123657891314162346571011923121345[Column10])</f>
        <v/>
      </c>
      <c r="L22" s="21" t="n"/>
    </row>
    <row r="23">
      <c r="C23">
        <f>COUNT(Table22456789101112131415161718192021222324252627282930323334353637383940414243444546474849505152535455565758596061626364656667686970717273747576777879808182834657398111024123657891314162346571011923121345[[#All],[Column3]])</f>
        <v/>
      </c>
      <c r="D23">
        <f>COUNT(Table22456789101112131415161718192021222324252627282930323334353637383940414243444546474849505152535455565758596061626364656667686970717273747576777879808182834657398111024123657891314162346571011923121345[[#All],[Column4]])</f>
        <v/>
      </c>
      <c r="E23">
        <f>COUNT(Table22456789101112131415161718192021222324252627282930323334353637383940414243444546474849505152535455565758596061626364656667686970717273747576777879808182834657398111024123657891314162346571011923121345[[#All],[Column5]])</f>
        <v/>
      </c>
      <c r="F23">
        <f>COUNT(Table22456789101112131415161718192021222324252627282930323334353637383940414243444546474849505152535455565758596061626364656667686970717273747576777879808182834657398111024123657891314162346571011923121345[[#All],[Column6]])</f>
        <v/>
      </c>
      <c r="G23">
        <f>COUNT(Table22456789101112131415161718192021222324252627282930323334353637383940414243444546474849505152535455565758596061626364656667686970717273747576777879808182834657398111024123657891314162346571011923121345[[#All],[Column7]])</f>
        <v/>
      </c>
    </row>
  </sheetData>
  <mergeCells count="3">
    <mergeCell ref="L1:L2"/>
    <mergeCell ref="B1:B2"/>
    <mergeCell ref="K1:K2"/>
  </mergeCells>
  <conditionalFormatting sqref="K3:K21">
    <cfRule type="cellIs" priority="1" operator="lessThan" dxfId="10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3"/>
  <sheetViews>
    <sheetView zoomScale="115" zoomScaleNormal="115" workbookViewId="0">
      <selection activeCell="A1" sqref="A1"/>
    </sheetView>
  </sheetViews>
  <sheetFormatPr baseColWidth="8" defaultRowHeight="15"/>
  <cols>
    <col width="12.140625" customWidth="1" min="1" max="1"/>
    <col width="10.5703125" customWidth="1" min="2" max="2"/>
    <col width="13.42578125" customWidth="1" min="3" max="3"/>
    <col width="12.28515625" customWidth="1" min="4" max="4"/>
    <col width="11.42578125" customWidth="1" min="5" max="6"/>
    <col width="10.7109375" bestFit="1" customWidth="1" min="7" max="7"/>
    <col hidden="1" width="12.7109375" customWidth="1" min="8" max="8"/>
    <col hidden="1" width="11.42578125" customWidth="1" min="9" max="9"/>
    <col width="0.140625" customWidth="1" min="10" max="10"/>
    <col width="13.85546875" customWidth="1" min="11" max="11"/>
    <col width="10.7109375" bestFit="1" customWidth="1" min="16" max="16"/>
  </cols>
  <sheetData>
    <row r="1" ht="15" customHeight="1" thickBot="1">
      <c r="A1" s="1" t="inlineStr">
        <is>
          <t>Ngày</t>
        </is>
      </c>
      <c r="B1" s="33" t="inlineStr">
        <is>
          <t>Nợ cũ</t>
        </is>
      </c>
      <c r="C1" s="26" t="n">
        <v>45488</v>
      </c>
      <c r="D1" s="23">
        <f>C1 + 1</f>
        <v/>
      </c>
      <c r="E1" s="2">
        <f>C1+2</f>
        <v/>
      </c>
      <c r="F1" s="2">
        <f>C1+3</f>
        <v/>
      </c>
      <c r="G1" s="2">
        <f>C1+4</f>
        <v/>
      </c>
      <c r="H1" s="2" t="n"/>
      <c r="I1" s="2" t="n"/>
      <c r="J1" s="2" t="n"/>
      <c r="K1" s="31" t="inlineStr">
        <is>
          <t>Tiền còn lại</t>
        </is>
      </c>
      <c r="L1" s="33" t="inlineStr">
        <is>
          <t>Đã đóng</t>
        </is>
      </c>
      <c r="N1" s="24" t="n"/>
      <c r="O1" s="24" t="n"/>
    </row>
    <row r="2" ht="15.75" customHeight="1" thickBot="1">
      <c r="A2" s="3" t="inlineStr">
        <is>
          <t>Tên</t>
        </is>
      </c>
      <c r="B2" s="34" t="n"/>
      <c r="C2" s="2" t="inlineStr">
        <is>
          <t>Thứ 2</t>
        </is>
      </c>
      <c r="D2" s="23" t="inlineStr">
        <is>
          <t>Thứ 3</t>
        </is>
      </c>
      <c r="E2" s="2" t="inlineStr">
        <is>
          <t>Thứ 4</t>
        </is>
      </c>
      <c r="F2" s="4" t="inlineStr">
        <is>
          <t>Thứ 5</t>
        </is>
      </c>
      <c r="G2" s="2" t="inlineStr">
        <is>
          <t>Thứ 6</t>
        </is>
      </c>
      <c r="H2" s="2" t="n"/>
      <c r="I2" s="2" t="n"/>
      <c r="J2" s="2" t="n"/>
      <c r="K2" s="32" t="n"/>
      <c r="L2" s="34" t="n"/>
      <c r="P2" s="25" t="n"/>
    </row>
    <row r="3" hidden="1">
      <c r="A3" s="5" t="inlineStr">
        <is>
          <t>C.Lệ</t>
        </is>
      </c>
      <c r="B3" s="6" t="n"/>
      <c r="C3" s="7" t="n"/>
      <c r="D3" s="7" t="n"/>
      <c r="E3" s="7" t="n"/>
      <c r="F3" s="7" t="n"/>
      <c r="G3" s="7" t="n"/>
      <c r="H3" s="8" t="n"/>
      <c r="I3" s="7" t="n"/>
      <c r="J3" s="8" t="n"/>
      <c r="K3" s="10">
        <f>L3-SUM(B3:J3)</f>
        <v/>
      </c>
      <c r="L3" s="9" t="n"/>
    </row>
    <row r="4" hidden="1">
      <c r="A4" s="5" t="inlineStr">
        <is>
          <t>Nhật</t>
        </is>
      </c>
      <c r="B4" s="6" t="n"/>
      <c r="C4" s="7" t="n"/>
      <c r="D4" s="7" t="n"/>
      <c r="E4" s="7" t="n"/>
      <c r="F4" s="7" t="n"/>
      <c r="G4" s="7" t="n"/>
      <c r="H4" s="8" t="n"/>
      <c r="I4" s="7" t="n"/>
      <c r="J4" s="8" t="n"/>
      <c r="K4" s="10">
        <f>L4-SUM(B4:J4)</f>
        <v/>
      </c>
      <c r="L4" s="9" t="n"/>
    </row>
    <row r="5" hidden="1">
      <c r="A5" s="5" t="inlineStr">
        <is>
          <t>Hạnh</t>
        </is>
      </c>
      <c r="B5" s="6" t="n"/>
      <c r="C5" s="7" t="n"/>
      <c r="D5" s="7" t="n"/>
      <c r="E5" s="7" t="n"/>
      <c r="F5" s="7" t="n"/>
      <c r="G5" s="7" t="n"/>
      <c r="H5" s="8" t="n"/>
      <c r="I5" s="7" t="n"/>
      <c r="J5" s="8" t="n"/>
      <c r="K5" s="10">
        <f>L5-SUM(B5:J5)</f>
        <v/>
      </c>
      <c r="L5" s="9" t="n"/>
    </row>
    <row r="6">
      <c r="A6" s="5" t="inlineStr">
        <is>
          <t>A.Phát</t>
        </is>
      </c>
      <c r="B6" s="6" t="n"/>
      <c r="C6" s="7" t="n"/>
      <c r="D6" s="7" t="n"/>
      <c r="E6" s="7" t="n"/>
      <c r="F6" s="7" t="n"/>
      <c r="G6" s="7" t="n"/>
      <c r="H6" s="8" t="n"/>
      <c r="I6" s="7" t="n"/>
      <c r="J6" s="8" t="n"/>
      <c r="K6" s="10">
        <f>L6-SUM(B6:J6)</f>
        <v/>
      </c>
      <c r="L6" s="9" t="n">
        <v>195</v>
      </c>
      <c r="P6" s="27" t="n"/>
    </row>
    <row r="7">
      <c r="A7" s="5" t="inlineStr">
        <is>
          <t>A.Le.Hiếu</t>
        </is>
      </c>
      <c r="B7" s="6" t="n"/>
      <c r="C7" s="7" t="n"/>
      <c r="D7" s="7" t="n">
        <v>30</v>
      </c>
      <c r="E7" s="7" t="n">
        <v>30</v>
      </c>
      <c r="F7" s="12" t="n"/>
      <c r="G7" s="7" t="n">
        <v>30</v>
      </c>
      <c r="H7" s="8" t="n"/>
      <c r="I7" s="7" t="n"/>
      <c r="J7" s="8" t="n"/>
      <c r="K7" s="10">
        <f>L7-SUM(B7:J7)</f>
        <v/>
      </c>
      <c r="L7" s="9" t="n">
        <v>50</v>
      </c>
    </row>
    <row r="8">
      <c r="A8" s="5" t="inlineStr">
        <is>
          <t>A.Thịnh</t>
        </is>
      </c>
      <c r="B8" s="6" t="n"/>
      <c r="C8" s="7" t="n"/>
      <c r="D8" s="7" t="n">
        <v>30</v>
      </c>
      <c r="E8" s="7" t="n">
        <v>30</v>
      </c>
      <c r="F8" s="12" t="n">
        <v>30</v>
      </c>
      <c r="G8" s="7" t="n">
        <v>30</v>
      </c>
      <c r="H8" s="8" t="n"/>
      <c r="I8" s="7" t="n"/>
      <c r="J8" s="8" t="n"/>
      <c r="K8" s="10">
        <f>L8-SUM(B8:J8)</f>
        <v/>
      </c>
      <c r="L8" s="9" t="n">
        <v>40</v>
      </c>
    </row>
    <row r="9" hidden="1">
      <c r="A9" s="5" t="inlineStr">
        <is>
          <t>A.Thịnh</t>
        </is>
      </c>
      <c r="B9" s="6" t="n"/>
      <c r="C9" s="7" t="n"/>
      <c r="D9" s="7" t="n"/>
      <c r="E9" s="7" t="n"/>
      <c r="F9" s="12" t="n"/>
      <c r="G9" s="7" t="n"/>
      <c r="H9" s="8" t="n"/>
      <c r="I9" s="7" t="n"/>
      <c r="J9" s="8" t="n"/>
      <c r="K9" s="10">
        <f>L9-SUM(B9:J9)</f>
        <v/>
      </c>
      <c r="L9" s="9" t="n">
        <v>0</v>
      </c>
    </row>
    <row r="10">
      <c r="A10" s="11" t="inlineStr">
        <is>
          <t>A Tài</t>
        </is>
      </c>
      <c r="B10" s="16" t="n">
        <v>100</v>
      </c>
      <c r="C10" s="7" t="n"/>
      <c r="D10" s="7" t="n">
        <v>30</v>
      </c>
      <c r="E10" s="7" t="n">
        <v>30</v>
      </c>
      <c r="F10" s="12" t="n"/>
      <c r="G10" s="7" t="n">
        <v>30</v>
      </c>
      <c r="H10" s="8" t="n"/>
      <c r="I10" s="9" t="n"/>
      <c r="J10" s="8" t="n"/>
      <c r="K10" s="13">
        <f>L10-SUM(B10:J10)</f>
        <v/>
      </c>
      <c r="L10" s="9" t="n">
        <v>500</v>
      </c>
    </row>
    <row r="11">
      <c r="A11" s="11" t="inlineStr">
        <is>
          <t>Oksana</t>
        </is>
      </c>
      <c r="B11" s="16" t="n">
        <v>60</v>
      </c>
      <c r="C11" s="7" t="n"/>
      <c r="D11" s="7" t="n"/>
      <c r="E11" s="7" t="n"/>
      <c r="F11" s="12" t="n"/>
      <c r="G11" s="7" t="n"/>
      <c r="H11" s="8" t="n"/>
      <c r="I11" s="9" t="n"/>
      <c r="J11" s="8" t="n"/>
      <c r="K11" s="13">
        <f>L11-SUM(B11:J11)</f>
        <v/>
      </c>
      <c r="L11" s="9" t="n">
        <v>60</v>
      </c>
    </row>
    <row r="12">
      <c r="A12" s="11" t="inlineStr">
        <is>
          <t>Cảnh</t>
        </is>
      </c>
      <c r="B12" s="16" t="n"/>
      <c r="C12" s="7" t="n"/>
      <c r="D12" s="7" t="n"/>
      <c r="E12" s="7" t="n"/>
      <c r="F12" s="12" t="n"/>
      <c r="G12" s="7" t="n"/>
      <c r="H12" s="8" t="n"/>
      <c r="I12" s="9" t="n"/>
      <c r="J12" s="8" t="n"/>
      <c r="K12" s="13">
        <f>L12-SUM(B12:J12)</f>
        <v/>
      </c>
      <c r="L12" s="9" t="n">
        <v>0</v>
      </c>
    </row>
    <row r="13">
      <c r="A13" s="11" t="inlineStr">
        <is>
          <t>Baro</t>
        </is>
      </c>
      <c r="B13" s="16" t="n"/>
      <c r="C13" s="7" t="n"/>
      <c r="D13" s="7" t="n"/>
      <c r="E13" s="7" t="n"/>
      <c r="F13" s="12" t="n"/>
      <c r="G13" s="7" t="n"/>
      <c r="H13" s="8" t="n"/>
      <c r="I13" s="9" t="n"/>
      <c r="J13" s="8" t="n"/>
      <c r="K13" s="13">
        <f>L13-SUM(B13:J13)</f>
        <v/>
      </c>
      <c r="L13" s="9" t="n">
        <v>0</v>
      </c>
    </row>
    <row r="14">
      <c r="A14" s="11" t="inlineStr">
        <is>
          <t>B. Ngọc</t>
        </is>
      </c>
      <c r="B14" s="16" t="n"/>
      <c r="C14" s="7" t="n"/>
      <c r="D14" s="7" t="n"/>
      <c r="E14" s="7" t="n">
        <v>30</v>
      </c>
      <c r="F14" s="12" t="n">
        <v>30</v>
      </c>
      <c r="G14" s="7" t="n">
        <v>30</v>
      </c>
      <c r="H14" s="8" t="n"/>
      <c r="I14" s="9" t="n"/>
      <c r="J14" s="8" t="n"/>
      <c r="K14" s="13">
        <f>L14-SUM(B14:J14)</f>
        <v/>
      </c>
      <c r="L14" s="9" t="n">
        <v>90</v>
      </c>
    </row>
    <row r="15">
      <c r="A15" s="11" t="inlineStr">
        <is>
          <t>Tuyên</t>
        </is>
      </c>
      <c r="B15" s="16" t="n"/>
      <c r="C15" s="7" t="n"/>
      <c r="D15" s="7" t="n"/>
      <c r="E15" s="7" t="n"/>
      <c r="F15" s="12" t="n"/>
      <c r="G15" s="7" t="n"/>
      <c r="H15" s="8" t="n"/>
      <c r="I15" s="9" t="n"/>
      <c r="J15" s="8" t="n"/>
      <c r="K15" s="13">
        <f>L15-SUM(B15:J15)</f>
        <v/>
      </c>
      <c r="L15" s="9" t="n">
        <v>0</v>
      </c>
    </row>
    <row r="16">
      <c r="A16" s="11" t="inlineStr">
        <is>
          <t>Nguyên</t>
        </is>
      </c>
      <c r="B16" s="16" t="n"/>
      <c r="C16" s="7" t="n"/>
      <c r="D16" s="7" t="n"/>
      <c r="E16" s="7" t="n"/>
      <c r="F16" s="12" t="n"/>
      <c r="G16" s="7" t="n"/>
      <c r="H16" s="8" t="n"/>
      <c r="I16" s="9" t="n"/>
      <c r="J16" s="8" t="n"/>
      <c r="K16" s="13">
        <f>L16-SUM(B16:J16)</f>
        <v/>
      </c>
      <c r="L16" s="9" t="n">
        <v>0</v>
      </c>
    </row>
    <row r="17">
      <c r="A17" s="11" t="inlineStr">
        <is>
          <t>Thái</t>
        </is>
      </c>
      <c r="B17" s="16" t="n"/>
      <c r="C17" s="7" t="n"/>
      <c r="D17" s="7" t="n"/>
      <c r="E17" s="7" t="n">
        <v>30</v>
      </c>
      <c r="F17" s="12" t="n"/>
      <c r="G17" s="7" t="n"/>
      <c r="H17" s="8" t="n"/>
      <c r="I17" s="9" t="n"/>
      <c r="J17" s="8" t="n"/>
      <c r="K17" s="13">
        <f>L17-SUM(B17:J17)</f>
        <v/>
      </c>
      <c r="L17" s="9" t="n">
        <v>0</v>
      </c>
    </row>
    <row r="18">
      <c r="A18" s="11" t="inlineStr">
        <is>
          <t>A Đức</t>
        </is>
      </c>
      <c r="B18" s="16" t="n"/>
      <c r="C18" s="7" t="n"/>
      <c r="D18" s="7" t="n"/>
      <c r="E18" s="7" t="n"/>
      <c r="F18" s="12" t="n"/>
      <c r="G18" s="7" t="n"/>
      <c r="H18" s="8" t="n"/>
      <c r="I18" s="9" t="n"/>
      <c r="J18" s="8" t="n"/>
      <c r="K18" s="13">
        <f>L18-SUM(B18:J18)</f>
        <v/>
      </c>
      <c r="L18" s="9" t="n">
        <v>0</v>
      </c>
    </row>
    <row r="19">
      <c r="A19" s="11" t="inlineStr">
        <is>
          <t>A Phát Dom</t>
        </is>
      </c>
      <c r="B19" s="16" t="n"/>
      <c r="C19" s="7" t="n"/>
      <c r="D19" s="7" t="n">
        <v>30</v>
      </c>
      <c r="E19" s="7" t="n">
        <v>30</v>
      </c>
      <c r="F19" s="12" t="n">
        <v>30</v>
      </c>
      <c r="G19" s="7" t="n">
        <v>30</v>
      </c>
      <c r="H19" s="8" t="n"/>
      <c r="I19" s="9" t="n"/>
      <c r="J19" s="8" t="n"/>
      <c r="K19" s="13">
        <f>L19-SUM(B19:J19)</f>
        <v/>
      </c>
      <c r="L19" s="9" t="n">
        <v>0</v>
      </c>
    </row>
    <row r="20">
      <c r="A20" s="11" t="inlineStr">
        <is>
          <t>A Trung</t>
        </is>
      </c>
      <c r="B20" s="16" t="n"/>
      <c r="C20" s="7" t="n"/>
      <c r="D20" s="7" t="n">
        <v>30</v>
      </c>
      <c r="E20" s="7" t="n">
        <v>30</v>
      </c>
      <c r="F20" s="7" t="n">
        <v>30</v>
      </c>
      <c r="G20" s="7" t="n">
        <v>30</v>
      </c>
      <c r="H20" s="8" t="n"/>
      <c r="I20" s="9" t="n"/>
      <c r="J20" s="8" t="n"/>
      <c r="K20" s="13">
        <f>L20-SUM(B20:J20)</f>
        <v/>
      </c>
      <c r="L20" s="9" t="n">
        <v>0</v>
      </c>
    </row>
    <row r="21">
      <c r="A21" s="14" t="inlineStr">
        <is>
          <t>A.Khiêm</t>
        </is>
      </c>
      <c r="B21" s="8" t="n"/>
      <c r="C21" s="7" t="n"/>
      <c r="D21" s="7" t="n">
        <v>30</v>
      </c>
      <c r="E21" s="7" t="n">
        <v>30</v>
      </c>
      <c r="F21" s="7" t="n">
        <v>30</v>
      </c>
      <c r="G21" s="7" t="n"/>
      <c r="H21" s="8" t="n"/>
      <c r="I21" s="7" t="n"/>
      <c r="J21" s="8" t="n"/>
      <c r="K21" s="10">
        <f>L21-SUM(B21:J21)</f>
        <v/>
      </c>
      <c r="L21" s="9" t="n">
        <v>90</v>
      </c>
    </row>
    <row r="22">
      <c r="A22" s="17" t="n"/>
      <c r="B22" s="18" t="n"/>
      <c r="D22" s="7" t="n"/>
      <c r="E22" s="19" t="n"/>
      <c r="F22" s="17" t="n"/>
      <c r="H22" s="20" t="n"/>
      <c r="I22" s="21" t="n"/>
      <c r="J22" s="8" t="n"/>
      <c r="K22" s="22">
        <f>SUBTOTAL(109,Table224567891011121314151617181920212223242526272829303233343536373839404142434445464748495051525354555657585960616263646566676869707172737475767778798081828346573981110241236578913141623465710119231213456[Column10])</f>
        <v/>
      </c>
      <c r="L22" s="21" t="n"/>
    </row>
    <row r="23">
      <c r="C23">
        <f>COUNT(Table224567891011121314151617181920212223242526272829303233343536373839404142434445464748495051525354555657585960616263646566676869707172737475767778798081828346573981110241236578913141623465710119231213456[[#All],[Column3]])</f>
        <v/>
      </c>
      <c r="D23">
        <f>COUNT(Table224567891011121314151617181920212223242526272829303233343536373839404142434445464748495051525354555657585960616263646566676869707172737475767778798081828346573981110241236578913141623465710119231213456[[#All],[Column4]])</f>
        <v/>
      </c>
      <c r="E23">
        <f>COUNT(Table224567891011121314151617181920212223242526272829303233343536373839404142434445464748495051525354555657585960616263646566676869707172737475767778798081828346573981110241236578913141623465710119231213456[[#All],[Column5]])</f>
        <v/>
      </c>
      <c r="F23">
        <f>COUNT(Table224567891011121314151617181920212223242526272829303233343536373839404142434445464748495051525354555657585960616263646566676869707172737475767778798081828346573981110241236578913141623465710119231213456[[#All],[Column6]])</f>
        <v/>
      </c>
      <c r="G23">
        <f>COUNT(Table224567891011121314151617181920212223242526272829303233343536373839404142434445464748495051525354555657585960616263646566676869707172737475767778798081828346573981110241236578913141623465710119231213456[[#All],[Column7]])</f>
        <v/>
      </c>
    </row>
  </sheetData>
  <mergeCells count="3">
    <mergeCell ref="L1:L2"/>
    <mergeCell ref="B1:B2"/>
    <mergeCell ref="K1:K2"/>
  </mergeCells>
  <conditionalFormatting sqref="K3:K21">
    <cfRule type="cellIs" priority="1" operator="lessThan" dxfId="10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0"/>
  <sheetViews>
    <sheetView tabSelected="1" zoomScale="115" zoomScaleNormal="115" workbookViewId="0">
      <selection activeCell="A2" sqref="A2"/>
    </sheetView>
  </sheetViews>
  <sheetFormatPr baseColWidth="8" defaultRowHeight="15"/>
  <cols>
    <col width="12.140625" customWidth="1" min="1" max="1"/>
    <col width="10.5703125" customWidth="1" min="2" max="2"/>
    <col width="13.42578125" customWidth="1" min="3" max="3"/>
    <col width="12.28515625" customWidth="1" min="4" max="4"/>
    <col width="11.42578125" customWidth="1" min="5" max="6"/>
    <col width="10.7109375" bestFit="1" customWidth="1" min="7" max="7"/>
    <col hidden="1" width="12.7109375" customWidth="1" min="8" max="8"/>
    <col hidden="1" width="11.42578125" customWidth="1" min="9" max="9"/>
    <col width="0.140625" customWidth="1" min="10" max="10"/>
    <col width="13.85546875" customWidth="1" min="11" max="11"/>
    <col width="10.7109375" bestFit="1" customWidth="1" min="16" max="16"/>
  </cols>
  <sheetData>
    <row r="1" ht="15" customHeight="1" thickBot="1">
      <c r="A1" s="36" t="inlineStr">
        <is>
          <t>Ngày</t>
        </is>
      </c>
      <c r="B1" s="37" t="inlineStr">
        <is>
          <t>Nợ cũ</t>
        </is>
      </c>
      <c r="C1" s="38" t="inlineStr">
        <is>
          <t>Thứ 2</t>
        </is>
      </c>
      <c r="D1" s="39" t="inlineStr">
        <is>
          <t>Thứ 3</t>
        </is>
      </c>
      <c r="E1" s="39" t="inlineStr">
        <is>
          <t>Thứ 4</t>
        </is>
      </c>
      <c r="F1" s="39" t="inlineStr">
        <is>
          <t>Thứ 5</t>
        </is>
      </c>
      <c r="G1" s="39" t="inlineStr">
        <is>
          <t>Thứ 6</t>
        </is>
      </c>
      <c r="H1" s="39" t="inlineStr">
        <is>
          <t>Unnamed: 7</t>
        </is>
      </c>
      <c r="I1" s="39" t="inlineStr">
        <is>
          <t>Unnamed: 8</t>
        </is>
      </c>
      <c r="J1" s="39" t="inlineStr">
        <is>
          <t>Unnamed: 9</t>
        </is>
      </c>
      <c r="K1" s="37" t="inlineStr">
        <is>
          <t>Tiền còn lại</t>
        </is>
      </c>
      <c r="L1" s="37" t="inlineStr">
        <is>
          <t>Đã đóng</t>
        </is>
      </c>
      <c r="N1" s="24" t="n"/>
      <c r="O1" s="24" t="n"/>
    </row>
    <row r="2" ht="15.75" customHeight="1" thickBot="1">
      <c r="A2" s="3" t="inlineStr">
        <is>
          <t>Tên</t>
        </is>
      </c>
      <c r="B2" s="40" t="n"/>
      <c r="C2" s="2" t="n">
        <v>45495</v>
      </c>
      <c r="D2" s="23">
        <f>C2+1</f>
        <v/>
      </c>
      <c r="E2" s="2">
        <f>C2+2</f>
        <v/>
      </c>
      <c r="F2" s="4">
        <f>C2+3</f>
        <v/>
      </c>
      <c r="G2" s="2">
        <f>C2+4</f>
        <v/>
      </c>
      <c r="H2" s="2" t="n"/>
      <c r="I2" s="2" t="n"/>
      <c r="J2" s="2" t="n"/>
      <c r="K2" s="40" t="n"/>
      <c r="L2" s="40" t="n"/>
      <c r="P2" s="25" t="n"/>
    </row>
    <row r="3">
      <c r="A3" s="5" t="inlineStr">
        <is>
          <t>A.Phát</t>
        </is>
      </c>
      <c r="B3" s="6" t="n"/>
      <c r="C3" s="7" t="n"/>
      <c r="D3" s="7" t="n"/>
      <c r="E3" s="7" t="n"/>
      <c r="F3" s="7" t="n"/>
      <c r="G3" s="7" t="n"/>
      <c r="H3" s="8" t="n"/>
      <c r="I3" s="7" t="n"/>
      <c r="J3" s="8" t="n"/>
      <c r="K3" s="10">
        <f>L3-SUM(B3:J3)</f>
        <v/>
      </c>
      <c r="L3" s="9" t="n">
        <v>195</v>
      </c>
      <c r="P3" s="27" t="n"/>
    </row>
    <row r="4">
      <c r="A4" s="5" t="inlineStr">
        <is>
          <t>A.Le.Hiếu</t>
        </is>
      </c>
      <c r="B4" s="6" t="n">
        <v>40</v>
      </c>
      <c r="C4" s="7" t="n"/>
      <c r="D4" s="7" t="n"/>
      <c r="E4" s="7" t="n"/>
      <c r="F4" s="12" t="n"/>
      <c r="G4" s="7" t="n"/>
      <c r="H4" s="8" t="n"/>
      <c r="I4" s="7" t="n"/>
      <c r="J4" s="8" t="n"/>
      <c r="K4" s="10">
        <f>L4-SUM(B4:J4)</f>
        <v/>
      </c>
      <c r="L4" s="9" t="n">
        <v>0</v>
      </c>
    </row>
    <row r="5">
      <c r="A5" s="5" t="inlineStr">
        <is>
          <t>A.Thịnh</t>
        </is>
      </c>
      <c r="B5" s="6" t="n">
        <v>80</v>
      </c>
      <c r="C5" s="7" t="n"/>
      <c r="D5" s="7" t="n"/>
      <c r="E5" s="7" t="n"/>
      <c r="F5" s="12" t="n"/>
      <c r="G5" s="7" t="n"/>
      <c r="H5" s="8" t="n"/>
      <c r="I5" s="7" t="n"/>
      <c r="J5" s="8" t="n"/>
      <c r="K5" s="10">
        <f>L5-SUM(B5:J5)</f>
        <v/>
      </c>
      <c r="L5" s="9" t="n">
        <v>0</v>
      </c>
    </row>
    <row r="6" hidden="1">
      <c r="A6" s="5" t="inlineStr">
        <is>
          <t>A.Thịnh</t>
        </is>
      </c>
      <c r="B6" s="6" t="n"/>
      <c r="C6" s="7" t="n"/>
      <c r="D6" s="7" t="n"/>
      <c r="E6" s="7" t="n"/>
      <c r="F6" s="12" t="n"/>
      <c r="G6" s="7" t="n"/>
      <c r="H6" s="8" t="n"/>
      <c r="I6" s="7" t="n"/>
      <c r="J6" s="8" t="n"/>
      <c r="K6" s="10">
        <f>L6-SUM(B6:J6)</f>
        <v/>
      </c>
      <c r="L6" s="9" t="n">
        <v>0</v>
      </c>
    </row>
    <row r="7">
      <c r="A7" s="11" t="inlineStr">
        <is>
          <t>A Tài</t>
        </is>
      </c>
      <c r="B7" s="16" t="n"/>
      <c r="C7" s="7" t="n"/>
      <c r="D7" s="7" t="n"/>
      <c r="E7" s="7" t="n"/>
      <c r="F7" s="12" t="n"/>
      <c r="G7" s="7" t="n"/>
      <c r="H7" s="8" t="n"/>
      <c r="I7" s="9" t="n"/>
      <c r="J7" s="8" t="n"/>
      <c r="K7" s="13">
        <f>L7-SUM(B7:J7)</f>
        <v/>
      </c>
      <c r="L7" s="9" t="n">
        <v>310</v>
      </c>
    </row>
    <row r="8">
      <c r="A8" s="11" t="inlineStr">
        <is>
          <t>Oksana</t>
        </is>
      </c>
      <c r="B8" s="16" t="n"/>
      <c r="C8" s="7" t="n"/>
      <c r="D8" s="7" t="n"/>
      <c r="E8" s="7" t="n"/>
      <c r="F8" s="12" t="n"/>
      <c r="G8" s="7" t="n"/>
      <c r="H8" s="8" t="n"/>
      <c r="I8" s="9" t="n"/>
      <c r="J8" s="8" t="n"/>
      <c r="K8" s="13">
        <f>L8-SUM(B8:J8)</f>
        <v/>
      </c>
      <c r="L8" s="9" t="n">
        <v>0</v>
      </c>
    </row>
    <row r="9">
      <c r="A9" s="11" t="inlineStr">
        <is>
          <t>Cảnh</t>
        </is>
      </c>
      <c r="B9" s="16" t="n"/>
      <c r="C9" s="7" t="n"/>
      <c r="D9" s="7" t="n"/>
      <c r="E9" s="7" t="n"/>
      <c r="F9" s="12" t="n"/>
      <c r="G9" s="7" t="n"/>
      <c r="H9" s="8" t="n"/>
      <c r="I9" s="9" t="n"/>
      <c r="J9" s="8" t="n"/>
      <c r="K9" s="13">
        <f>L9-SUM(B9:J9)</f>
        <v/>
      </c>
      <c r="L9" s="9" t="n">
        <v>0</v>
      </c>
    </row>
    <row r="10">
      <c r="A10" s="11" t="inlineStr">
        <is>
          <t>Baro</t>
        </is>
      </c>
      <c r="B10" s="16" t="n"/>
      <c r="C10" s="7" t="n"/>
      <c r="D10" s="7" t="n"/>
      <c r="E10" s="7" t="n"/>
      <c r="F10" s="12" t="n"/>
      <c r="G10" s="7" t="n"/>
      <c r="H10" s="8" t="n"/>
      <c r="I10" s="9" t="n"/>
      <c r="J10" s="8" t="n"/>
      <c r="K10" s="13">
        <f>L10-SUM(B10:J10)</f>
        <v/>
      </c>
      <c r="L10" s="9" t="n">
        <v>0</v>
      </c>
    </row>
    <row r="11">
      <c r="A11" s="11" t="inlineStr">
        <is>
          <t>B. Ngọc</t>
        </is>
      </c>
      <c r="B11" s="16" t="n"/>
      <c r="C11" s="7" t="n"/>
      <c r="D11" s="7" t="n"/>
      <c r="E11" s="7" t="n"/>
      <c r="F11" s="12" t="n"/>
      <c r="G11" s="7" t="n"/>
      <c r="H11" s="8" t="n"/>
      <c r="I11" s="9" t="n"/>
      <c r="J11" s="8" t="n"/>
      <c r="K11" s="13">
        <f>L11-SUM(B11:J11)</f>
        <v/>
      </c>
      <c r="L11" s="9" t="n">
        <v>0</v>
      </c>
    </row>
    <row r="12">
      <c r="A12" s="11" t="inlineStr">
        <is>
          <t>Tuyên</t>
        </is>
      </c>
      <c r="B12" s="16" t="n"/>
      <c r="C12" s="7" t="n"/>
      <c r="D12" s="7" t="n"/>
      <c r="E12" s="7" t="n"/>
      <c r="F12" s="12" t="n"/>
      <c r="G12" s="7" t="n"/>
      <c r="H12" s="8" t="n"/>
      <c r="I12" s="9" t="n"/>
      <c r="J12" s="8" t="n"/>
      <c r="K12" s="13">
        <f>L12-SUM(B12:J12)</f>
        <v/>
      </c>
      <c r="L12" s="9" t="n">
        <v>0</v>
      </c>
    </row>
    <row r="13">
      <c r="A13" s="11" t="inlineStr">
        <is>
          <t>Nguyên</t>
        </is>
      </c>
      <c r="B13" s="16" t="n"/>
      <c r="C13" s="7" t="n"/>
      <c r="D13" s="7" t="n"/>
      <c r="E13" s="7" t="n"/>
      <c r="F13" s="12" t="n"/>
      <c r="G13" s="7" t="n"/>
      <c r="H13" s="8" t="n"/>
      <c r="I13" s="9" t="n"/>
      <c r="J13" s="8" t="n"/>
      <c r="K13" s="13">
        <f>L13-SUM(B13:J13)</f>
        <v/>
      </c>
      <c r="L13" s="9" t="n">
        <v>0</v>
      </c>
    </row>
    <row r="14">
      <c r="A14" s="11" t="inlineStr">
        <is>
          <t>Thái</t>
        </is>
      </c>
      <c r="B14" s="16" t="n">
        <v>30</v>
      </c>
      <c r="C14" s="7" t="n"/>
      <c r="D14" s="7" t="n"/>
      <c r="E14" s="7" t="n"/>
      <c r="F14" s="12" t="n"/>
      <c r="G14" s="7" t="n"/>
      <c r="H14" s="8" t="n"/>
      <c r="I14" s="9" t="n"/>
      <c r="J14" s="8" t="n"/>
      <c r="K14" s="13">
        <f>L14-SUM(B14:J14)</f>
        <v/>
      </c>
      <c r="L14" s="9" t="n">
        <v>0</v>
      </c>
    </row>
    <row r="15">
      <c r="A15" s="11" t="inlineStr">
        <is>
          <t>A Đức</t>
        </is>
      </c>
      <c r="B15" s="16" t="n"/>
      <c r="C15" s="7" t="n"/>
      <c r="D15" s="7" t="n"/>
      <c r="E15" s="7" t="n"/>
      <c r="F15" s="12" t="n"/>
      <c r="G15" s="7" t="n"/>
      <c r="H15" s="8" t="n"/>
      <c r="I15" s="9" t="n"/>
      <c r="J15" s="8" t="n"/>
      <c r="K15" s="13">
        <f>L15-SUM(B15:J15)</f>
        <v/>
      </c>
      <c r="L15" s="9" t="n">
        <v>0</v>
      </c>
    </row>
    <row r="16">
      <c r="A16" s="11" t="inlineStr">
        <is>
          <t>A Phát Dom</t>
        </is>
      </c>
      <c r="B16" s="16" t="n">
        <v>120</v>
      </c>
      <c r="C16" s="7" t="n"/>
      <c r="D16" s="7" t="n"/>
      <c r="E16" s="7" t="n"/>
      <c r="F16" s="12" t="n"/>
      <c r="G16" s="7" t="n"/>
      <c r="H16" s="8" t="n"/>
      <c r="I16" s="9" t="n"/>
      <c r="J16" s="8" t="n"/>
      <c r="K16" s="13">
        <f>L16-SUM(B16:J16)</f>
        <v/>
      </c>
      <c r="L16" s="9" t="n">
        <v>0</v>
      </c>
    </row>
    <row r="17">
      <c r="A17" s="11" t="inlineStr">
        <is>
          <t>A Trung</t>
        </is>
      </c>
      <c r="B17" s="16" t="n">
        <v>120</v>
      </c>
      <c r="C17" s="7" t="n"/>
      <c r="D17" s="7" t="n"/>
      <c r="E17" s="7" t="n"/>
      <c r="F17" s="7" t="n"/>
      <c r="G17" s="7" t="n"/>
      <c r="H17" s="8" t="n"/>
      <c r="I17" s="9" t="n"/>
      <c r="J17" s="8" t="n"/>
      <c r="K17" s="13">
        <f>L17-SUM(B17:J17)</f>
        <v/>
      </c>
      <c r="L17" s="9" t="n">
        <v>0</v>
      </c>
    </row>
    <row r="18">
      <c r="A18" s="14" t="inlineStr">
        <is>
          <t>A.Khiêm</t>
        </is>
      </c>
      <c r="B18" s="8" t="n"/>
      <c r="C18" s="7" t="n"/>
      <c r="D18" s="7" t="n"/>
      <c r="E18" s="7" t="n"/>
      <c r="F18" s="7" t="n"/>
      <c r="G18" s="7" t="n"/>
      <c r="H18" s="8" t="n"/>
      <c r="I18" s="7" t="n"/>
      <c r="J18" s="8" t="n"/>
      <c r="K18" s="10">
        <f>L18-SUM(B18:J18)</f>
        <v/>
      </c>
      <c r="L18" s="9" t="n">
        <v>0</v>
      </c>
    </row>
    <row r="19">
      <c r="A19" s="17" t="inlineStr"/>
      <c r="B19" s="18" t="n"/>
      <c r="D19" s="7" t="n"/>
      <c r="E19" s="19" t="n"/>
      <c r="F19" s="17" t="n"/>
      <c r="H19" s="20" t="n"/>
      <c r="I19" s="21" t="n"/>
      <c r="J19" s="8" t="n"/>
      <c r="K19" s="22">
        <f>SUBTOTAL(109,Table2245678910111213141516171819202122232425262728293032333435363738394041424344454647484950515253545556575859606162636465666768697071727374757677787980818283465739811102412365789131416234657101192312134567[Column10])</f>
        <v/>
      </c>
      <c r="L19" s="21" t="n"/>
    </row>
    <row r="20">
      <c r="A20" t="inlineStr"/>
      <c r="C20">
        <f>COUNT(Table2245678910111213141516171819202122232425262728293032333435363738394041424344454647484950515253545556575859606162636465666768697071727374757677787980818283465739811102412365789131416234657101192312134567[[#All],[Column3]])</f>
        <v/>
      </c>
      <c r="D20">
        <f>COUNT(Table2245678910111213141516171819202122232425262728293032333435363738394041424344454647484950515253545556575859606162636465666768697071727374757677787980818283465739811102412365789131416234657101192312134567[[#All],[Column4]])</f>
        <v/>
      </c>
      <c r="E20">
        <f>COUNT(Table2245678910111213141516171819202122232425262728293032333435363738394041424344454647484950515253545556575859606162636465666768697071727374757677787980818283465739811102412365789131416234657101192312134567[[#All],[Column5]])</f>
        <v/>
      </c>
      <c r="F20">
        <f>COUNT(Table2245678910111213141516171819202122232425262728293032333435363738394041424344454647484950515253545556575859606162636465666768697071727374757677787980818283465739811102412365789131416234657101192312134567[[#All],[Column6]])</f>
        <v/>
      </c>
      <c r="G20">
        <f>COUNT(Table2245678910111213141516171819202122232425262728293032333435363738394041424344454647484950515253545556575859606162636465666768697071727374757677787980818283465739811102412365789131416234657101192312134567[[#All],[Column7]])</f>
        <v/>
      </c>
    </row>
  </sheetData>
  <mergeCells count="3">
    <mergeCell ref="L1:L2"/>
    <mergeCell ref="B1:B2"/>
    <mergeCell ref="K1:K2"/>
  </mergeCells>
  <conditionalFormatting sqref="K3:K18">
    <cfRule type="cellIs" priority="1" operator="lessThan" dxfId="10">
      <formula>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 NHAT QUANG</dc:creator>
  <dcterms:created xsi:type="dcterms:W3CDTF">2023-09-26T04:25:47Z</dcterms:created>
  <dcterms:modified xsi:type="dcterms:W3CDTF">2024-07-22T07:07:39Z</dcterms:modified>
  <cp:lastModifiedBy>PHAM HUU TAI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0x010100DF800D87342A034783B1D12EF0FAB3D7</vt:lpwstr>
  </property>
</Properties>
</file>