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20" i="1" l="1"/>
  <c r="H21" i="1"/>
  <c r="H22" i="1"/>
  <c r="I22" i="1"/>
  <c r="I19" i="1"/>
  <c r="H19" i="1"/>
  <c r="J6" i="1"/>
  <c r="J7" i="1"/>
  <c r="J8" i="1"/>
  <c r="J9" i="1"/>
  <c r="J10" i="1"/>
  <c r="J11" i="1"/>
  <c r="J5" i="1"/>
  <c r="I5" i="1"/>
  <c r="H6" i="1" l="1"/>
  <c r="H7" i="1"/>
  <c r="H8" i="1"/>
  <c r="H9" i="1"/>
  <c r="H10" i="1"/>
  <c r="H11" i="1"/>
  <c r="H5" i="1"/>
  <c r="G6" i="1"/>
  <c r="G7" i="1"/>
  <c r="G8" i="1"/>
  <c r="G9" i="1"/>
  <c r="G10" i="1"/>
  <c r="G11" i="1"/>
  <c r="G5" i="1"/>
  <c r="I20" i="1" l="1"/>
  <c r="I21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<sst xmlns="http://schemas.openxmlformats.org/spreadsheetml/2006/main" count="25" uniqueCount="19">
  <si>
    <t>N</t>
  </si>
  <si>
    <t>mean</t>
  </si>
  <si>
    <t>mean_err</t>
  </si>
  <si>
    <t>sigma</t>
  </si>
  <si>
    <t>sigma_err</t>
  </si>
  <si>
    <t>Fit</t>
  </si>
  <si>
    <t>m</t>
  </si>
  <si>
    <t>b</t>
  </si>
  <si>
    <t>Aufloesung</t>
  </si>
  <si>
    <t>Relative_Delay</t>
  </si>
  <si>
    <t>Rueckrechnung</t>
  </si>
  <si>
    <t>"Delay"</t>
  </si>
  <si>
    <t>Residuen</t>
  </si>
  <si>
    <t>X</t>
  </si>
  <si>
    <t>Y</t>
  </si>
  <si>
    <t>Delay[ps]</t>
  </si>
  <si>
    <t>6.4ps</t>
  </si>
  <si>
    <t>1 Kanal entspricht 6.4ps</t>
  </si>
  <si>
    <t>Zeiteichung bei x und y gleich 0, Range 0.5, TH1 -60, TH2 -110mV, PreAmps "ueberbrueckt", Biining 410, PreAmp 4V, 30.8V SiPM Spannung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</si>
</sst>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Time(Channel)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5738483286740328"/>
                  <c:y val="-0.115778728350997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de-DE"/>
                </a:p>
              </c:txPr>
            </c:trendlineLbl>
          </c:trendline>
          <c:xVal>
            <c:numRef>
              <c:f>Tabelle1!$C$5:$C$12</c:f>
              <c:numCache>
                <c:formatCode>General</c:formatCode>
                <c:ptCount val="8"/>
                <c:pt idx="0">
                  <c:v>2498.63</c:v>
                </c:pt>
                <c:pt idx="1">
                  <c:v>3274.36</c:v>
                </c:pt>
                <c:pt idx="2">
                  <c:v>4058.42</c:v>
                </c:pt>
                <c:pt idx="3">
                  <c:v>4842.6400000000003</c:v>
                </c:pt>
                <c:pt idx="4">
                  <c:v>5620</c:v>
                </c:pt>
                <c:pt idx="5">
                  <c:v>6388.56</c:v>
                </c:pt>
                <c:pt idx="6">
                  <c:v>7202.02</c:v>
                </c:pt>
              </c:numCache>
            </c:numRef>
          </c:xVal>
          <c:yVal>
            <c:numRef>
              <c:f>Tabelle1!$H$5:$H$12</c:f>
              <c:numCache>
                <c:formatCode>General</c:formatCode>
                <c:ptCount val="8"/>
                <c:pt idx="0">
                  <c:v>-15000</c:v>
                </c:pt>
                <c:pt idx="1">
                  <c:v>-10000</c:v>
                </c:pt>
                <c:pt idx="2">
                  <c:v>-5000</c:v>
                </c:pt>
                <c:pt idx="3">
                  <c:v>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1264"/>
        <c:axId val="113292800"/>
      </c:scatterChart>
      <c:valAx>
        <c:axId val="1132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92800"/>
        <c:crosses val="autoZero"/>
        <c:crossBetween val="midCat"/>
      </c:valAx>
      <c:valAx>
        <c:axId val="113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9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114980</xdr:rowOff>
    </xdr:from>
    <xdr:to>
      <xdr:col>18</xdr:col>
      <xdr:colOff>507546</xdr:colOff>
      <xdr:row>14</xdr:row>
      <xdr:rowOff>191180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15" zoomScaleNormal="115" workbookViewId="0">
      <selection activeCell="I21" sqref="I21:I22"/>
    </sheetView>
  </sheetViews>
  <sheetFormatPr baseColWidth="10" defaultColWidth="9.140625" defaultRowHeight="15" x14ac:dyDescent="0.25"/>
  <cols>
    <col min="1" max="6" width="9.140625" style="1"/>
    <col min="7" max="7" width="12.140625" style="1" customWidth="1"/>
    <col min="8" max="8" width="15.140625" style="1" customWidth="1"/>
    <col min="9" max="9" width="14.42578125" style="1" customWidth="1"/>
    <col min="10" max="10" width="14.85546875" style="1" customWidth="1"/>
    <col min="11" max="16384" width="9.140625" style="1"/>
  </cols>
  <sheetData>
    <row r="1" spans="1:10" x14ac:dyDescent="0.25">
      <c r="A1" s="2" t="s">
        <v>18</v>
      </c>
    </row>
    <row r="3" spans="1:10" x14ac:dyDescent="0.25">
      <c r="A3" s="1" t="s">
        <v>15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8</v>
      </c>
      <c r="H3" s="1" t="s">
        <v>9</v>
      </c>
      <c r="I3" s="1" t="s">
        <v>10</v>
      </c>
      <c r="J3" s="1" t="s">
        <v>12</v>
      </c>
    </row>
    <row r="5" spans="1:10" x14ac:dyDescent="0.25">
      <c r="A5" s="1">
        <v>5000</v>
      </c>
      <c r="B5" s="1">
        <v>100000</v>
      </c>
      <c r="C5" s="1">
        <v>2498.63</v>
      </c>
      <c r="D5" s="1">
        <v>0.64</v>
      </c>
      <c r="E5" s="1">
        <v>153.74</v>
      </c>
      <c r="F5" s="1">
        <v>0.53</v>
      </c>
      <c r="G5" s="1">
        <f>$B$16*E5</f>
        <v>982.78295000000003</v>
      </c>
      <c r="H5" s="1">
        <f>A5-20000</f>
        <v>-15000</v>
      </c>
      <c r="I5" s="1">
        <f>$B$16*C5+$C$16</f>
        <v>-14971.507724999999</v>
      </c>
      <c r="J5" s="1">
        <f>I5-H5</f>
        <v>28.492275000000518</v>
      </c>
    </row>
    <row r="6" spans="1:10" x14ac:dyDescent="0.25">
      <c r="A6" s="1">
        <v>10000</v>
      </c>
      <c r="B6" s="1">
        <v>100000</v>
      </c>
      <c r="C6" s="1">
        <v>3274.36</v>
      </c>
      <c r="D6" s="1">
        <v>0.66</v>
      </c>
      <c r="E6" s="1">
        <v>159.84</v>
      </c>
      <c r="F6" s="1">
        <v>0.55000000000000004</v>
      </c>
      <c r="G6" s="1">
        <f t="shared" ref="G6:G12" si="0">$B$16*E6</f>
        <v>1021.7772</v>
      </c>
      <c r="H6" s="1">
        <f t="shared" ref="H6:H12" si="1">A6-20000</f>
        <v>-10000</v>
      </c>
      <c r="I6" s="1">
        <f t="shared" ref="I6:I12" si="2">$B$16*C6+$C$16</f>
        <v>-10012.653699999999</v>
      </c>
      <c r="J6" s="1">
        <f t="shared" ref="J6:J11" si="3">I6-H6</f>
        <v>-12.653699999998935</v>
      </c>
    </row>
    <row r="7" spans="1:10" x14ac:dyDescent="0.25">
      <c r="A7" s="1">
        <v>15000</v>
      </c>
      <c r="B7" s="1">
        <v>100000</v>
      </c>
      <c r="C7" s="1">
        <v>4058.42</v>
      </c>
      <c r="D7" s="1">
        <v>0.67</v>
      </c>
      <c r="E7" s="1">
        <v>158.06</v>
      </c>
      <c r="F7" s="1">
        <v>0.56000000000000005</v>
      </c>
      <c r="G7" s="1">
        <f t="shared" si="0"/>
        <v>1010.39855</v>
      </c>
      <c r="H7" s="1">
        <f t="shared" si="1"/>
        <v>-5000</v>
      </c>
      <c r="I7" s="1">
        <f t="shared" si="2"/>
        <v>-5000.5501499999991</v>
      </c>
      <c r="J7" s="1">
        <f t="shared" si="3"/>
        <v>-0.55014999999912106</v>
      </c>
    </row>
    <row r="8" spans="1:10" x14ac:dyDescent="0.25">
      <c r="A8" s="1">
        <v>20000</v>
      </c>
      <c r="B8" s="1">
        <v>100000</v>
      </c>
      <c r="C8" s="1">
        <v>4842.6400000000003</v>
      </c>
      <c r="D8" s="1">
        <v>0.68</v>
      </c>
      <c r="E8" s="1">
        <v>158.62</v>
      </c>
      <c r="F8" s="1">
        <v>0.56999999999999995</v>
      </c>
      <c r="G8" s="1">
        <f t="shared" si="0"/>
        <v>1013.9783500000001</v>
      </c>
      <c r="H8" s="1">
        <f t="shared" si="1"/>
        <v>0</v>
      </c>
      <c r="I8" s="1">
        <f>$B$16*C8+$C$16</f>
        <v>12.576200000003155</v>
      </c>
      <c r="J8" s="1">
        <f t="shared" si="3"/>
        <v>12.576200000003155</v>
      </c>
    </row>
    <row r="9" spans="1:10" x14ac:dyDescent="0.25">
      <c r="A9" s="1">
        <v>25000</v>
      </c>
      <c r="B9" s="1">
        <v>100000</v>
      </c>
      <c r="C9" s="1">
        <v>5620</v>
      </c>
      <c r="D9" s="1">
        <v>0.68</v>
      </c>
      <c r="E9" s="1">
        <v>159.30000000000001</v>
      </c>
      <c r="F9" s="1">
        <v>0.56000000000000005</v>
      </c>
      <c r="G9" s="1">
        <f t="shared" si="0"/>
        <v>1018.3252500000001</v>
      </c>
      <c r="H9" s="1">
        <f t="shared" si="1"/>
        <v>5000</v>
      </c>
      <c r="I9" s="1">
        <f t="shared" si="2"/>
        <v>4981.8499999999985</v>
      </c>
      <c r="J9" s="1">
        <f t="shared" si="3"/>
        <v>-18.150000000001455</v>
      </c>
    </row>
    <row r="10" spans="1:10" x14ac:dyDescent="0.25">
      <c r="A10" s="1">
        <v>30000</v>
      </c>
      <c r="B10" s="1">
        <v>215000</v>
      </c>
      <c r="C10" s="1">
        <v>6388.56</v>
      </c>
      <c r="D10" s="1">
        <v>0.48</v>
      </c>
      <c r="E10" s="1">
        <v>153.35</v>
      </c>
      <c r="F10" s="1">
        <v>0.4</v>
      </c>
      <c r="G10" s="1">
        <f t="shared" si="0"/>
        <v>980.28987499999994</v>
      </c>
      <c r="H10" s="1">
        <f t="shared" si="1"/>
        <v>10000</v>
      </c>
      <c r="I10" s="1">
        <f t="shared" si="2"/>
        <v>9894.8698000000004</v>
      </c>
      <c r="J10" s="1">
        <f t="shared" si="3"/>
        <v>-105.1301999999996</v>
      </c>
    </row>
    <row r="11" spans="1:10" x14ac:dyDescent="0.25">
      <c r="A11" s="1">
        <v>35000</v>
      </c>
      <c r="B11" s="1">
        <v>100000</v>
      </c>
      <c r="C11" s="1">
        <v>7202.02</v>
      </c>
      <c r="D11" s="1">
        <v>0.67</v>
      </c>
      <c r="E11" s="1">
        <v>159.51</v>
      </c>
      <c r="F11" s="1">
        <v>0.56000000000000005</v>
      </c>
      <c r="G11" s="1">
        <f t="shared" si="0"/>
        <v>1019.6676749999999</v>
      </c>
      <c r="H11" s="1">
        <f t="shared" si="1"/>
        <v>15000</v>
      </c>
      <c r="I11" s="1">
        <f t="shared" si="2"/>
        <v>15094.912850000001</v>
      </c>
      <c r="J11" s="1">
        <f t="shared" si="3"/>
        <v>94.912850000000617</v>
      </c>
    </row>
    <row r="14" spans="1:10" ht="15.75" thickBot="1" x14ac:dyDescent="0.3"/>
    <row r="15" spans="1:10" ht="19.5" thickBot="1" x14ac:dyDescent="0.3">
      <c r="A15" s="3" t="s">
        <v>5</v>
      </c>
      <c r="B15" s="4" t="s">
        <v>6</v>
      </c>
      <c r="C15" s="5" t="s">
        <v>7</v>
      </c>
      <c r="E15" s="8"/>
      <c r="G15" s="2" t="s">
        <v>17</v>
      </c>
    </row>
    <row r="16" spans="1:10" ht="15.75" thickBot="1" x14ac:dyDescent="0.3">
      <c r="A16" s="6"/>
      <c r="B16" s="9">
        <v>6.3925000000000001</v>
      </c>
      <c r="C16" s="7">
        <v>-30944</v>
      </c>
      <c r="G16" s="1" t="s">
        <v>16</v>
      </c>
    </row>
    <row r="18" spans="1:9" x14ac:dyDescent="0.25">
      <c r="A18" s="1" t="s">
        <v>13</v>
      </c>
      <c r="B18" s="1" t="s">
        <v>14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8</v>
      </c>
      <c r="I18" s="1" t="s">
        <v>11</v>
      </c>
    </row>
    <row r="19" spans="1:9" x14ac:dyDescent="0.25">
      <c r="A19" s="1">
        <v>0</v>
      </c>
      <c r="B19" s="1">
        <v>-10</v>
      </c>
      <c r="C19" s="1">
        <v>100000</v>
      </c>
      <c r="D19" s="1">
        <v>4280.9399999999996</v>
      </c>
      <c r="E19" s="1">
        <v>0.48</v>
      </c>
      <c r="F19" s="1">
        <v>142.83000000000001</v>
      </c>
      <c r="G19" s="1">
        <v>0.59</v>
      </c>
      <c r="H19" s="1">
        <f>$B$16*F19</f>
        <v>913.04077500000005</v>
      </c>
      <c r="I19" s="1">
        <f>$B$16*D19+$C$16</f>
        <v>-3578.0910500000027</v>
      </c>
    </row>
    <row r="20" spans="1:9" x14ac:dyDescent="0.25">
      <c r="A20" s="1">
        <v>0</v>
      </c>
      <c r="B20" s="1">
        <v>0</v>
      </c>
      <c r="C20" s="1">
        <v>102000</v>
      </c>
      <c r="D20" s="1">
        <v>4847</v>
      </c>
      <c r="H20" s="1">
        <f t="shared" ref="H20:H22" si="4">$B$16*F20</f>
        <v>0</v>
      </c>
      <c r="I20" s="1">
        <f>$B$16*D20+$C$16</f>
        <v>40.447500000002037</v>
      </c>
    </row>
    <row r="21" spans="1:9" x14ac:dyDescent="0.25">
      <c r="A21" s="1">
        <v>0</v>
      </c>
      <c r="B21" s="1">
        <v>10</v>
      </c>
      <c r="C21" s="1">
        <v>100000</v>
      </c>
      <c r="D21" s="1">
        <v>5069.03</v>
      </c>
      <c r="E21" s="1">
        <v>1.75</v>
      </c>
      <c r="F21" s="1">
        <v>244.65</v>
      </c>
      <c r="G21" s="1">
        <v>1.18</v>
      </c>
      <c r="H21" s="1">
        <f t="shared" si="4"/>
        <v>1563.925125</v>
      </c>
      <c r="I21" s="1">
        <f>$B$16*D21+$C$16</f>
        <v>1459.7742749999998</v>
      </c>
    </row>
    <row r="22" spans="1:9" x14ac:dyDescent="0.25">
      <c r="D22" s="1">
        <v>5275.19</v>
      </c>
      <c r="E22" s="1">
        <v>2.91</v>
      </c>
      <c r="F22" s="1">
        <v>246.72</v>
      </c>
      <c r="G22" s="1">
        <v>2.33</v>
      </c>
      <c r="H22" s="1">
        <f t="shared" si="4"/>
        <v>1577.1576</v>
      </c>
      <c r="I22" s="1">
        <f>$B$16*D22+$C$16</f>
        <v>2777.6520749999981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2017-07-26T14:39:33Z</dcterms:modified>
</cp:coreProperties>
</file>