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H4" i="1" l="1"/>
  <c r="J4" i="1" s="1"/>
  <c r="L4" i="1" s="1"/>
  <c r="H5" i="1"/>
  <c r="J5" i="1" s="1"/>
  <c r="L5" i="1" s="1"/>
  <c r="H6" i="1"/>
  <c r="J6" i="1" s="1"/>
  <c r="L6" i="1" s="1"/>
  <c r="H7" i="1"/>
  <c r="H9" i="1"/>
  <c r="H8" i="1"/>
  <c r="G4" i="1"/>
  <c r="I4" i="1" s="1"/>
  <c r="K4" i="1" s="1"/>
  <c r="G5" i="1"/>
  <c r="I5" i="1" s="1"/>
  <c r="K5" i="1" s="1"/>
  <c r="G6" i="1"/>
  <c r="I6" i="1" s="1"/>
  <c r="K6" i="1" s="1"/>
  <c r="G7" i="1"/>
  <c r="I7" i="1" s="1"/>
  <c r="K7" i="1" s="1"/>
  <c r="G9" i="1"/>
  <c r="G8" i="1"/>
  <c r="H17" i="1"/>
  <c r="J17" i="1" s="1"/>
  <c r="L17" i="1" s="1"/>
  <c r="G17" i="1"/>
  <c r="I17" i="1" s="1"/>
  <c r="K17" i="1" s="1"/>
  <c r="H3" i="1"/>
  <c r="J3" i="1" s="1"/>
  <c r="L3" i="1" s="1"/>
  <c r="G3" i="1"/>
  <c r="I3" i="1" l="1"/>
  <c r="K3" i="1" s="1"/>
  <c r="J8" i="1"/>
  <c r="L8" i="1" s="1"/>
  <c r="J9" i="1"/>
  <c r="L9" i="1" s="1"/>
  <c r="I8" i="1"/>
  <c r="K8" i="1" s="1"/>
  <c r="J7" i="1"/>
  <c r="L7" i="1" s="1"/>
  <c r="I9" i="1"/>
  <c r="K9" i="1" s="1"/>
  <c r="H11" i="1"/>
  <c r="J11" i="1" s="1"/>
  <c r="L11" i="1" s="1"/>
  <c r="H12" i="1"/>
  <c r="G11" i="1"/>
  <c r="I11" i="1" s="1"/>
  <c r="K11" i="1" s="1"/>
  <c r="G12" i="1"/>
  <c r="I12" i="1" s="1"/>
  <c r="K12" i="1" s="1"/>
  <c r="H13" i="1"/>
  <c r="G13" i="1"/>
  <c r="I13" i="1" s="1"/>
  <c r="K13" i="1" s="1"/>
  <c r="J12" i="1" l="1"/>
  <c r="L12" i="1" s="1"/>
  <c r="J13" i="1"/>
  <c r="L13" i="1" s="1"/>
  <c r="H16" i="1"/>
  <c r="J16" i="1" s="1"/>
  <c r="L16" i="1" s="1"/>
  <c r="H18" i="1"/>
  <c r="J18" i="1" s="1"/>
  <c r="L18" i="1" s="1"/>
  <c r="H19" i="1"/>
  <c r="J19" i="1" s="1"/>
  <c r="L19" i="1" s="1"/>
  <c r="H14" i="1"/>
  <c r="J14" i="1" s="1"/>
  <c r="L14" i="1" s="1"/>
  <c r="G16" i="1"/>
  <c r="I16" i="1" s="1"/>
  <c r="K16" i="1" s="1"/>
  <c r="G18" i="1"/>
  <c r="I18" i="1" s="1"/>
  <c r="K18" i="1" s="1"/>
  <c r="G19" i="1"/>
  <c r="I19" i="1" s="1"/>
  <c r="K19" i="1" s="1"/>
  <c r="G14" i="1"/>
  <c r="I14" i="1" s="1"/>
  <c r="K14" i="1" s="1"/>
  <c r="H15" i="1"/>
  <c r="J15" i="1" s="1"/>
  <c r="L15" i="1" s="1"/>
  <c r="G15" i="1"/>
  <c r="I15" i="1" s="1"/>
  <c r="K15" i="1" s="1"/>
</calcChain>
</file>

<file path=xl/sharedStrings.xml><?xml version="1.0" encoding="utf-8"?>
<sst xmlns="http://schemas.openxmlformats.org/spreadsheetml/2006/main" count="41" uniqueCount="28">
  <si>
    <t>60Co</t>
  </si>
  <si>
    <t>m</t>
  </si>
  <si>
    <t>y0</t>
  </si>
  <si>
    <t>FWHM</t>
  </si>
  <si>
    <t>Aufl</t>
  </si>
  <si>
    <t>starkster peak</t>
  </si>
  <si>
    <t>FWHM_energie</t>
  </si>
  <si>
    <t>FWHM_en_err</t>
  </si>
  <si>
    <t>Aufl_err</t>
  </si>
  <si>
    <t>m_err</t>
  </si>
  <si>
    <t>y0_err</t>
  </si>
  <si>
    <t>Eichung aus Gnuplot für 25 gC</t>
  </si>
  <si>
    <t>Eichung aus Gnuplot für -25gC</t>
  </si>
  <si>
    <t>Source</t>
  </si>
  <si>
    <t>\eu{}</t>
  </si>
  <si>
    <t>\ba{}</t>
  </si>
  <si>
    <t>\na{} ($e^+$)</t>
  </si>
  <si>
    <t>\sc{}</t>
  </si>
  <si>
    <t xml:space="preserve">\na{} </t>
  </si>
  <si>
    <t>\co{}</t>
  </si>
  <si>
    <t>Energy</t>
  </si>
  <si>
    <t>$\mu$</t>
  </si>
  <si>
    <t>$\Delta\mu$</t>
  </si>
  <si>
    <t>$\sigma$</t>
  </si>
  <si>
    <t>$\Delta\sigma$</t>
  </si>
  <si>
    <t>$\Delta$FWHM</t>
  </si>
  <si>
    <t>$T=\SI{25}{\gradcelcius}$</t>
  </si>
  <si>
    <t>$T=\SI{-25}{\gradcelcius}$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</si>
</sst>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left"/>
    </xf>
    <xf numFmtId="2" fontId="0" fillId="2" borderId="0" xfId="0" applyNumberFormat="1" applyFill="1" applyAlignment="1">
      <alignment horizontal="center"/>
    </xf>
    <xf numFmtId="2" fontId="0" fillId="2" borderId="0" xfId="1" applyNumberFormat="1" applyFont="1" applyFill="1" applyAlignment="1">
      <alignment horizontal="center"/>
    </xf>
    <xf numFmtId="0" fontId="0" fillId="2" borderId="0" xfId="0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0" xfId="1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G23" sqref="G23"/>
    </sheetView>
  </sheetViews>
  <sheetFormatPr baseColWidth="10" defaultColWidth="9.140625" defaultRowHeight="15" x14ac:dyDescent="0.25"/>
  <cols>
    <col min="1" max="1" width="9.140625" style="1"/>
    <col min="2" max="2" width="9.85546875" style="1" customWidth="1"/>
    <col min="3" max="4" width="11.42578125" style="1" customWidth="1"/>
    <col min="5" max="5" width="11.140625" style="1" customWidth="1"/>
    <col min="6" max="6" width="12" style="1" customWidth="1"/>
    <col min="7" max="7" width="9.5703125" style="1" bestFit="1" customWidth="1"/>
    <col min="8" max="8" width="10" style="1" customWidth="1"/>
    <col min="9" max="9" width="16.7109375" style="1" customWidth="1"/>
    <col min="10" max="10" width="14.85546875" style="1" customWidth="1"/>
    <col min="11" max="12" width="9.28515625" style="1" bestFit="1" customWidth="1"/>
    <col min="13" max="16384" width="9.140625" style="1"/>
  </cols>
  <sheetData>
    <row r="1" spans="1:14" x14ac:dyDescent="0.25">
      <c r="A1" s="2" t="s">
        <v>13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3</v>
      </c>
      <c r="H1" s="2" t="s">
        <v>25</v>
      </c>
      <c r="I1" s="2" t="s">
        <v>6</v>
      </c>
      <c r="J1" s="2" t="s">
        <v>7</v>
      </c>
      <c r="K1" s="2" t="s">
        <v>4</v>
      </c>
      <c r="L1" s="2" t="s">
        <v>8</v>
      </c>
    </row>
    <row r="2" spans="1:14" x14ac:dyDescent="0.25">
      <c r="A2" s="9" t="s">
        <v>26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4" x14ac:dyDescent="0.25">
      <c r="A3" s="1" t="s">
        <v>14</v>
      </c>
      <c r="B3" s="4">
        <v>121.8</v>
      </c>
      <c r="C3" s="4">
        <v>321.92</v>
      </c>
      <c r="D3" s="4">
        <v>1.57</v>
      </c>
      <c r="E3" s="4">
        <v>35.74</v>
      </c>
      <c r="F3" s="4">
        <v>7.56</v>
      </c>
      <c r="G3" s="4">
        <f t="shared" ref="G3:G9" si="0">2.355*E3</f>
        <v>84.167700000000011</v>
      </c>
      <c r="H3" s="4">
        <f t="shared" ref="H3:H9" si="1">2.355*F3</f>
        <v>17.803799999999999</v>
      </c>
      <c r="I3" s="5">
        <f t="shared" ref="I3:I9" si="2">$F$34*G3</f>
        <v>22.620237710400001</v>
      </c>
      <c r="J3" s="4">
        <f t="shared" ref="J3:J9" si="3">H3*$F$34</f>
        <v>4.7848068575999996</v>
      </c>
      <c r="K3" s="5">
        <f>I3/B3*100</f>
        <v>18.571623735960593</v>
      </c>
      <c r="L3" s="4">
        <f>J3*100/B3</f>
        <v>3.9284128551724136</v>
      </c>
    </row>
    <row r="4" spans="1:14" x14ac:dyDescent="0.25">
      <c r="A4" s="1" t="s">
        <v>14</v>
      </c>
      <c r="B4" s="4">
        <v>344</v>
      </c>
      <c r="C4" s="4">
        <v>1238.1099999999999</v>
      </c>
      <c r="D4" s="4">
        <v>1.74</v>
      </c>
      <c r="E4" s="4">
        <v>172.53</v>
      </c>
      <c r="F4" s="4">
        <v>17.16</v>
      </c>
      <c r="G4" s="4">
        <f t="shared" si="0"/>
        <v>406.30815000000001</v>
      </c>
      <c r="H4" s="4">
        <f t="shared" si="1"/>
        <v>40.411799999999999</v>
      </c>
      <c r="I4" s="5">
        <f t="shared" si="2"/>
        <v>109.1961279288</v>
      </c>
      <c r="J4" s="4">
        <f t="shared" si="3"/>
        <v>10.860752073599999</v>
      </c>
      <c r="K4" s="5">
        <f t="shared" ref="K4:K9" si="4">I4/B4*100</f>
        <v>31.743060444418603</v>
      </c>
      <c r="L4" s="4">
        <f t="shared" ref="L4:L9" si="5">J4*100/B4</f>
        <v>3.1571953702325577</v>
      </c>
    </row>
    <row r="5" spans="1:14" x14ac:dyDescent="0.25">
      <c r="A5" s="1" t="s">
        <v>15</v>
      </c>
      <c r="B5" s="4">
        <v>356</v>
      </c>
      <c r="C5" s="4">
        <v>1260.24</v>
      </c>
      <c r="D5" s="4">
        <v>0.46</v>
      </c>
      <c r="E5" s="4">
        <v>234.4</v>
      </c>
      <c r="F5" s="4">
        <v>1.38</v>
      </c>
      <c r="G5" s="4">
        <f t="shared" si="0"/>
        <v>552.01200000000006</v>
      </c>
      <c r="H5" s="4">
        <f t="shared" si="1"/>
        <v>3.2498999999999998</v>
      </c>
      <c r="I5" s="5">
        <f t="shared" si="2"/>
        <v>148.35432902400001</v>
      </c>
      <c r="J5" s="4">
        <f t="shared" si="3"/>
        <v>0.87341712479999989</v>
      </c>
      <c r="K5" s="5">
        <f t="shared" si="4"/>
        <v>41.672564332584273</v>
      </c>
      <c r="L5" s="4">
        <f t="shared" si="5"/>
        <v>0.245341888988764</v>
      </c>
      <c r="N5" s="1" t="s">
        <v>5</v>
      </c>
    </row>
    <row r="6" spans="1:14" x14ac:dyDescent="0.25">
      <c r="A6" s="1" t="s">
        <v>16</v>
      </c>
      <c r="B6" s="4">
        <v>511</v>
      </c>
      <c r="C6" s="4">
        <v>2085.84</v>
      </c>
      <c r="D6" s="4">
        <v>1.01</v>
      </c>
      <c r="E6" s="4">
        <v>204.3</v>
      </c>
      <c r="F6" s="4">
        <v>3.53</v>
      </c>
      <c r="G6" s="4">
        <f t="shared" si="0"/>
        <v>481.12650000000002</v>
      </c>
      <c r="H6" s="4">
        <f t="shared" si="1"/>
        <v>8.3131500000000003</v>
      </c>
      <c r="I6" s="5">
        <f t="shared" si="2"/>
        <v>129.30370912800001</v>
      </c>
      <c r="J6" s="4">
        <f t="shared" si="3"/>
        <v>2.2341756888000002</v>
      </c>
      <c r="K6" s="5">
        <f t="shared" si="4"/>
        <v>25.304052666927596</v>
      </c>
      <c r="L6" s="4">
        <f t="shared" si="5"/>
        <v>0.4372163774559687</v>
      </c>
    </row>
    <row r="7" spans="1:14" x14ac:dyDescent="0.25">
      <c r="A7" s="1" t="s">
        <v>17</v>
      </c>
      <c r="B7" s="4">
        <v>661.6</v>
      </c>
      <c r="C7" s="4">
        <v>2373.58</v>
      </c>
      <c r="D7" s="4">
        <v>0.49</v>
      </c>
      <c r="E7" s="4">
        <v>219.77</v>
      </c>
      <c r="F7" s="4">
        <v>2.64</v>
      </c>
      <c r="G7" s="4">
        <f t="shared" si="0"/>
        <v>517.55835000000002</v>
      </c>
      <c r="H7" s="4">
        <f t="shared" si="1"/>
        <v>6.2172000000000001</v>
      </c>
      <c r="I7" s="5">
        <f t="shared" si="2"/>
        <v>139.09484167919999</v>
      </c>
      <c r="J7" s="4">
        <f t="shared" si="3"/>
        <v>1.6708849343999999</v>
      </c>
      <c r="K7" s="5">
        <f t="shared" si="4"/>
        <v>21.024008718137846</v>
      </c>
      <c r="L7" s="4">
        <f t="shared" si="5"/>
        <v>0.25255213639661422</v>
      </c>
    </row>
    <row r="8" spans="1:14" x14ac:dyDescent="0.25">
      <c r="A8" s="6" t="s">
        <v>19</v>
      </c>
      <c r="B8" s="7">
        <v>1252.9000000000001</v>
      </c>
      <c r="C8" s="7">
        <v>4512.8</v>
      </c>
      <c r="D8" s="7">
        <v>5.67</v>
      </c>
      <c r="E8" s="7">
        <v>516.36</v>
      </c>
      <c r="F8" s="7">
        <v>11.55</v>
      </c>
      <c r="G8" s="7">
        <f>2.355*E8</f>
        <v>1216.0278000000001</v>
      </c>
      <c r="H8" s="7">
        <f>2.355*F8</f>
        <v>27.20025</v>
      </c>
      <c r="I8" s="8">
        <f>$F$34*G8</f>
        <v>326.80990330560002</v>
      </c>
      <c r="J8" s="7">
        <f>H8*$F$34</f>
        <v>7.3101215879999994</v>
      </c>
      <c r="K8" s="8">
        <f>I8/B8*100</f>
        <v>26.084276742405621</v>
      </c>
      <c r="L8" s="7">
        <f>J8*100/B8</f>
        <v>0.58345610886742749</v>
      </c>
    </row>
    <row r="9" spans="1:14" x14ac:dyDescent="0.25">
      <c r="A9" s="1" t="s">
        <v>18</v>
      </c>
      <c r="B9" s="4">
        <v>1274.5</v>
      </c>
      <c r="C9" s="4">
        <v>4736.84</v>
      </c>
      <c r="D9" s="4">
        <v>6.01</v>
      </c>
      <c r="E9" s="4">
        <v>399.79</v>
      </c>
      <c r="F9" s="4">
        <v>869.5</v>
      </c>
      <c r="G9" s="4">
        <f>2.355*E9</f>
        <v>941.50545</v>
      </c>
      <c r="H9" s="4">
        <f>2.355*F9</f>
        <v>2047.6724999999999</v>
      </c>
      <c r="I9" s="5">
        <f>$F$34*G9</f>
        <v>253.03147269839999</v>
      </c>
      <c r="J9" s="4">
        <f>H9*$F$34</f>
        <v>550.31607971999995</v>
      </c>
      <c r="K9" s="5">
        <f>I9/B9*100</f>
        <v>19.853391345500196</v>
      </c>
      <c r="L9" s="4">
        <f>J9*100/B9</f>
        <v>43.178978400941546</v>
      </c>
    </row>
    <row r="10" spans="1:14" x14ac:dyDescent="0.25">
      <c r="A10" s="10" t="s">
        <v>27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4" x14ac:dyDescent="0.25">
      <c r="A11" s="1" t="s">
        <v>14</v>
      </c>
      <c r="B11" s="4">
        <v>121.8</v>
      </c>
      <c r="C11" s="4">
        <v>348.85</v>
      </c>
      <c r="D11" s="4">
        <v>0.46</v>
      </c>
      <c r="E11" s="4">
        <v>55.21</v>
      </c>
      <c r="F11" s="4">
        <v>6.98</v>
      </c>
      <c r="G11" s="4">
        <f t="shared" ref="G11:G12" si="6">2.355*E11</f>
        <v>130.01955000000001</v>
      </c>
      <c r="H11" s="4">
        <f t="shared" ref="H11:H12" si="7">2.355*F11</f>
        <v>16.437900000000003</v>
      </c>
      <c r="I11" s="5">
        <f t="shared" ref="I11:I19" si="8">$A$34*G11</f>
        <v>33.639308073750001</v>
      </c>
      <c r="J11" s="4">
        <f>H11*A34</f>
        <v>4.2528956775000006</v>
      </c>
      <c r="K11" s="5">
        <f t="shared" ref="K11:K19" si="9">I11/B11*100</f>
        <v>27.618479535098523</v>
      </c>
      <c r="L11" s="4">
        <f t="shared" ref="L11:L19" si="10">J11*100/B11</f>
        <v>3.4917041687192123</v>
      </c>
    </row>
    <row r="12" spans="1:14" x14ac:dyDescent="0.25">
      <c r="A12" s="1" t="s">
        <v>14</v>
      </c>
      <c r="B12" s="4">
        <v>244.7</v>
      </c>
      <c r="C12" s="4">
        <v>883.46</v>
      </c>
      <c r="D12" s="4">
        <v>7.48</v>
      </c>
      <c r="E12" s="4">
        <v>154.32</v>
      </c>
      <c r="F12" s="4">
        <v>794.5</v>
      </c>
      <c r="G12" s="4">
        <f t="shared" si="6"/>
        <v>363.42359999999996</v>
      </c>
      <c r="H12" s="4">
        <f t="shared" si="7"/>
        <v>1871.0474999999999</v>
      </c>
      <c r="I12" s="5">
        <f t="shared" si="8"/>
        <v>94.026770909999982</v>
      </c>
      <c r="J12" s="4">
        <f t="shared" ref="J12:J19" si="11">H12*$A$34</f>
        <v>484.08676443749994</v>
      </c>
      <c r="K12" s="5">
        <f t="shared" si="9"/>
        <v>38.425325259501427</v>
      </c>
      <c r="L12" s="4">
        <f t="shared" si="10"/>
        <v>197.82867365651816</v>
      </c>
    </row>
    <row r="13" spans="1:14" x14ac:dyDescent="0.25">
      <c r="A13" s="1" t="s">
        <v>14</v>
      </c>
      <c r="B13" s="4">
        <v>344</v>
      </c>
      <c r="C13" s="4">
        <v>1379.17</v>
      </c>
      <c r="D13" s="4">
        <v>1.21</v>
      </c>
      <c r="E13" s="4">
        <v>124.19</v>
      </c>
      <c r="F13" s="4">
        <v>6.15</v>
      </c>
      <c r="G13" s="4">
        <f t="shared" ref="G13:H15" si="12">2.355*E13</f>
        <v>292.46744999999999</v>
      </c>
      <c r="H13" s="4">
        <f t="shared" si="12"/>
        <v>14.48325</v>
      </c>
      <c r="I13" s="5">
        <f t="shared" si="8"/>
        <v>75.668641001249995</v>
      </c>
      <c r="J13" s="4">
        <f t="shared" si="11"/>
        <v>3.7471788562499997</v>
      </c>
      <c r="K13" s="5">
        <f t="shared" si="9"/>
        <v>21.996697965479651</v>
      </c>
      <c r="L13" s="4">
        <f t="shared" si="10"/>
        <v>1.0892961791424418</v>
      </c>
    </row>
    <row r="14" spans="1:14" x14ac:dyDescent="0.25">
      <c r="A14" s="1" t="s">
        <v>15</v>
      </c>
      <c r="B14" s="4">
        <v>356</v>
      </c>
      <c r="C14" s="4">
        <v>1230.25</v>
      </c>
      <c r="D14" s="4">
        <v>0.45</v>
      </c>
      <c r="E14" s="4">
        <v>195.05</v>
      </c>
      <c r="F14" s="4">
        <v>1.18</v>
      </c>
      <c r="G14" s="4">
        <f t="shared" si="12"/>
        <v>459.34275000000002</v>
      </c>
      <c r="H14" s="4">
        <f t="shared" si="12"/>
        <v>2.7788999999999997</v>
      </c>
      <c r="I14" s="5">
        <f t="shared" si="8"/>
        <v>118.84345299374999</v>
      </c>
      <c r="J14" s="4">
        <f t="shared" si="11"/>
        <v>0.71897090249999984</v>
      </c>
      <c r="K14" s="5">
        <f t="shared" si="9"/>
        <v>33.382992413974719</v>
      </c>
      <c r="L14" s="4">
        <f t="shared" si="10"/>
        <v>0.20195811867977526</v>
      </c>
      <c r="N14" s="1" t="s">
        <v>5</v>
      </c>
    </row>
    <row r="15" spans="1:14" x14ac:dyDescent="0.25">
      <c r="A15" s="1" t="s">
        <v>16</v>
      </c>
      <c r="B15" s="4">
        <v>511</v>
      </c>
      <c r="C15" s="4">
        <v>2111.8000000000002</v>
      </c>
      <c r="D15" s="4">
        <v>0.76</v>
      </c>
      <c r="E15" s="4">
        <v>177.61</v>
      </c>
      <c r="F15" s="4">
        <v>1.93</v>
      </c>
      <c r="G15" s="4">
        <f t="shared" si="12"/>
        <v>418.27155000000005</v>
      </c>
      <c r="H15" s="4">
        <f t="shared" si="12"/>
        <v>4.5451499999999996</v>
      </c>
      <c r="I15" s="5">
        <f t="shared" si="8"/>
        <v>108.21730677375001</v>
      </c>
      <c r="J15" s="4">
        <f t="shared" si="11"/>
        <v>1.1759439337499997</v>
      </c>
      <c r="K15" s="5">
        <f t="shared" si="9"/>
        <v>21.177555141634052</v>
      </c>
      <c r="L15" s="4">
        <f t="shared" si="10"/>
        <v>0.23012601443248526</v>
      </c>
    </row>
    <row r="16" spans="1:14" x14ac:dyDescent="0.25">
      <c r="A16" s="1" t="s">
        <v>17</v>
      </c>
      <c r="B16" s="4">
        <v>661.6</v>
      </c>
      <c r="C16" s="4">
        <v>2189.5569999999998</v>
      </c>
      <c r="D16" s="4">
        <v>0.49</v>
      </c>
      <c r="E16" s="4">
        <v>201.51</v>
      </c>
      <c r="F16" s="4">
        <v>4.79</v>
      </c>
      <c r="G16" s="4">
        <f t="shared" ref="G16:G17" si="13">2.355*E16</f>
        <v>474.55604999999997</v>
      </c>
      <c r="H16" s="4">
        <f t="shared" ref="H16:H17" si="14">2.355*F16</f>
        <v>11.28045</v>
      </c>
      <c r="I16" s="5">
        <f t="shared" si="8"/>
        <v>122.77951403624998</v>
      </c>
      <c r="J16" s="4">
        <f t="shared" si="11"/>
        <v>2.9185344262499999</v>
      </c>
      <c r="K16" s="5">
        <f t="shared" si="9"/>
        <v>18.557967659650842</v>
      </c>
      <c r="L16" s="4">
        <f t="shared" si="10"/>
        <v>0.44113277301239417</v>
      </c>
    </row>
    <row r="17" spans="1:12" x14ac:dyDescent="0.25">
      <c r="A17" s="1" t="s">
        <v>0</v>
      </c>
      <c r="B17" s="4">
        <v>1173.2</v>
      </c>
      <c r="C17" s="4">
        <v>4132.47</v>
      </c>
      <c r="D17" s="4">
        <v>25.52</v>
      </c>
      <c r="E17" s="4">
        <v>240.11</v>
      </c>
      <c r="F17" s="4">
        <v>92.17</v>
      </c>
      <c r="G17" s="4">
        <f t="shared" si="13"/>
        <v>565.45905000000005</v>
      </c>
      <c r="H17" s="4">
        <f t="shared" si="14"/>
        <v>217.06035</v>
      </c>
      <c r="I17" s="5">
        <f t="shared" si="8"/>
        <v>146.29839271124999</v>
      </c>
      <c r="J17" s="4">
        <f t="shared" si="11"/>
        <v>56.158939053749997</v>
      </c>
      <c r="K17" s="5">
        <f t="shared" si="9"/>
        <v>12.470030064034264</v>
      </c>
      <c r="L17" s="4">
        <f t="shared" si="10"/>
        <v>4.7868171713049774</v>
      </c>
    </row>
    <row r="18" spans="1:12" x14ac:dyDescent="0.25">
      <c r="A18" s="1" t="s">
        <v>19</v>
      </c>
      <c r="B18" s="4">
        <v>1274.5</v>
      </c>
      <c r="C18" s="4">
        <v>5011.38</v>
      </c>
      <c r="D18" s="4">
        <v>3.26</v>
      </c>
      <c r="E18" s="4">
        <v>357.95</v>
      </c>
      <c r="F18" s="4">
        <v>8.16</v>
      </c>
      <c r="G18" s="4">
        <f>2.355*E18</f>
        <v>842.97224999999992</v>
      </c>
      <c r="H18" s="4">
        <f>2.355*F18</f>
        <v>19.216799999999999</v>
      </c>
      <c r="I18" s="5">
        <f>$A$34*G18</f>
        <v>218.09799538124997</v>
      </c>
      <c r="J18" s="4">
        <f>H18*$A$34</f>
        <v>4.9718665799999995</v>
      </c>
      <c r="K18" s="5">
        <f>I18/B18*100</f>
        <v>17.112435887112589</v>
      </c>
      <c r="L18" s="4">
        <f>J18*100/B18</f>
        <v>0.39010330168693602</v>
      </c>
    </row>
    <row r="19" spans="1:12" x14ac:dyDescent="0.25">
      <c r="A19" s="1" t="s">
        <v>19</v>
      </c>
      <c r="B19" s="4">
        <v>1252.9000000000001</v>
      </c>
      <c r="C19" s="4">
        <v>5111.3500000000004</v>
      </c>
      <c r="D19" s="4">
        <v>4.96</v>
      </c>
      <c r="E19" s="4">
        <v>1096.8699999999999</v>
      </c>
      <c r="F19" s="4">
        <v>316.93</v>
      </c>
      <c r="G19" s="4">
        <f>2.355*E19</f>
        <v>2583.1288499999996</v>
      </c>
      <c r="H19" s="4">
        <f>2.355*F19</f>
        <v>746.37014999999997</v>
      </c>
      <c r="I19" s="5">
        <f>$A$34*G19</f>
        <v>668.32001171624984</v>
      </c>
      <c r="J19" s="4">
        <f>H19*$A$34</f>
        <v>193.10461705874997</v>
      </c>
      <c r="K19" s="5">
        <f>I19/B19*100</f>
        <v>53.341847850287316</v>
      </c>
      <c r="L19" s="4">
        <f>J19*100/B19</f>
        <v>15.412612104617285</v>
      </c>
    </row>
    <row r="32" spans="1:12" x14ac:dyDescent="0.25">
      <c r="A32" s="3" t="s">
        <v>12</v>
      </c>
      <c r="F32" s="3" t="s">
        <v>11</v>
      </c>
      <c r="H32" s="4"/>
    </row>
    <row r="33" spans="1:8" x14ac:dyDescent="0.25">
      <c r="A33" s="1" t="s">
        <v>1</v>
      </c>
      <c r="B33" s="1" t="s">
        <v>9</v>
      </c>
      <c r="C33" s="1" t="s">
        <v>2</v>
      </c>
      <c r="D33" s="1" t="s">
        <v>10</v>
      </c>
      <c r="F33" s="1" t="s">
        <v>1</v>
      </c>
      <c r="G33" s="1" t="s">
        <v>9</v>
      </c>
      <c r="H33" s="4" t="s">
        <v>2</v>
      </c>
    </row>
    <row r="34" spans="1:8" x14ac:dyDescent="0.25">
      <c r="A34" s="1">
        <v>0.25872499999999998</v>
      </c>
      <c r="B34" s="1">
        <v>0.01</v>
      </c>
      <c r="C34" s="1">
        <v>24.922499999999999</v>
      </c>
      <c r="D34" s="1">
        <v>30.7</v>
      </c>
      <c r="F34" s="1">
        <v>0.26875199999999999</v>
      </c>
      <c r="G34" s="1">
        <v>8.0000000000000002E-3</v>
      </c>
      <c r="H34" s="4">
        <v>11.3597</v>
      </c>
    </row>
  </sheetData>
  <mergeCells count="2">
    <mergeCell ref="A2:L2"/>
    <mergeCell ref="A10:L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2017-08-07T18:14:16Z</dcterms:modified>
</cp:coreProperties>
</file>