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R:\LNLS\Grupos\IMA\Sirius\Projetos\SIRIUS-Magnets\Magnets-BO\bo-dipoles\model-09\measurement\magnetic\hallprobe\production\"/>
    </mc:Choice>
  </mc:AlternateContent>
  <bookViews>
    <workbookView xWindow="0" yWindow="0" windowWidth="20460" windowHeight="7680"/>
  </bookViews>
  <sheets>
    <sheet name="Produção Dipolos Booster" sheetId="1" r:id="rId1"/>
    <sheet name="Gráficos" sheetId="5" r:id="rId2"/>
    <sheet name="Gráfico n=0" sheetId="7" r:id="rId3"/>
    <sheet name="Gráfico n=1" sheetId="8" r:id="rId4"/>
    <sheet name="Gráfico n=2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9" i="1" l="1"/>
  <c r="AV29" i="1"/>
  <c r="AW29" i="1"/>
  <c r="AX29" i="1"/>
  <c r="AY29" i="1"/>
  <c r="AZ29" i="1"/>
  <c r="AU30" i="1"/>
  <c r="AV30" i="1"/>
  <c r="AW30" i="1"/>
  <c r="AX30" i="1"/>
  <c r="AY30" i="1"/>
  <c r="AZ30" i="1"/>
  <c r="AU31" i="1"/>
  <c r="AV31" i="1"/>
  <c r="AW31" i="1"/>
  <c r="AX31" i="1"/>
  <c r="AY31" i="1"/>
  <c r="AZ31" i="1"/>
  <c r="AU32" i="1"/>
  <c r="AV32" i="1"/>
  <c r="AW32" i="1"/>
  <c r="AX32" i="1"/>
  <c r="AY32" i="1"/>
  <c r="AZ32" i="1"/>
  <c r="AU33" i="1"/>
  <c r="AV33" i="1"/>
  <c r="AW33" i="1"/>
  <c r="AX33" i="1"/>
  <c r="AY33" i="1"/>
  <c r="AZ33" i="1"/>
  <c r="AU34" i="1"/>
  <c r="AV34" i="1"/>
  <c r="AW34" i="1"/>
  <c r="AX34" i="1"/>
  <c r="AY34" i="1"/>
  <c r="AZ34" i="1"/>
  <c r="AU35" i="1"/>
  <c r="AV35" i="1"/>
  <c r="AW35" i="1"/>
  <c r="AX35" i="1"/>
  <c r="AY35" i="1"/>
  <c r="AZ35" i="1"/>
  <c r="AU36" i="1"/>
  <c r="AV36" i="1"/>
  <c r="AW36" i="1"/>
  <c r="AX36" i="1"/>
  <c r="AY36" i="1"/>
  <c r="AZ36" i="1"/>
  <c r="AU37" i="1"/>
  <c r="AV37" i="1"/>
  <c r="AW37" i="1"/>
  <c r="AX37" i="1"/>
  <c r="AY37" i="1"/>
  <c r="AZ37" i="1"/>
  <c r="AU38" i="1"/>
  <c r="AV38" i="1"/>
  <c r="AW38" i="1"/>
  <c r="AX38" i="1"/>
  <c r="AY38" i="1"/>
  <c r="AZ38" i="1"/>
  <c r="AF41" i="1"/>
  <c r="AE41" i="1"/>
  <c r="AD41" i="1"/>
  <c r="AC41" i="1"/>
  <c r="AB41" i="1"/>
  <c r="AF7" i="1" l="1"/>
  <c r="AU7" i="1" l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Z28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Y7" i="1"/>
  <c r="AW7" i="1"/>
  <c r="AP7" i="1"/>
  <c r="AC7" i="1"/>
  <c r="AA8" i="1" l="1"/>
  <c r="AF8" i="1"/>
  <c r="AE8" i="1"/>
  <c r="AE7" i="1"/>
  <c r="AA9" i="1" l="1"/>
  <c r="AF9" i="1"/>
  <c r="AJ9" i="1"/>
  <c r="AK9" i="1"/>
  <c r="AL9" i="1"/>
  <c r="AI9" i="1"/>
  <c r="AH9" i="1"/>
  <c r="AG9" i="1"/>
  <c r="AD8" i="1"/>
  <c r="AB8" i="1"/>
  <c r="AD9" i="1"/>
  <c r="AD7" i="1"/>
  <c r="AA10" i="1" l="1"/>
  <c r="AF10" i="1"/>
  <c r="AL10" i="1"/>
  <c r="AK10" i="1"/>
  <c r="AJ10" i="1"/>
  <c r="AI10" i="1"/>
  <c r="AH10" i="1"/>
  <c r="AG10" i="1"/>
  <c r="AB10" i="1"/>
  <c r="AC10" i="1"/>
  <c r="AD10" i="1"/>
  <c r="AE10" i="1"/>
  <c r="AE9" i="1"/>
  <c r="AC8" i="1"/>
  <c r="AC9" i="1"/>
  <c r="AB9" i="1"/>
  <c r="AB7" i="1"/>
  <c r="AA11" i="1" l="1"/>
  <c r="AF11" i="1"/>
  <c r="AD11" i="1"/>
  <c r="AE11" i="1"/>
  <c r="AB11" i="1"/>
  <c r="AC11" i="1"/>
  <c r="AA12" i="1" l="1"/>
  <c r="AF12" i="1"/>
  <c r="AC12" i="1"/>
  <c r="AB12" i="1"/>
  <c r="AD12" i="1"/>
  <c r="AE12" i="1"/>
  <c r="AA13" i="1" l="1"/>
  <c r="AF13" i="1"/>
  <c r="AC13" i="1"/>
  <c r="AB13" i="1"/>
  <c r="AE13" i="1"/>
  <c r="AD13" i="1"/>
  <c r="AA14" i="1" l="1"/>
  <c r="AE14" i="1"/>
  <c r="AD14" i="1"/>
  <c r="AC14" i="1"/>
  <c r="AF14" i="1"/>
  <c r="AG14" i="1"/>
  <c r="AH14" i="1"/>
  <c r="AI14" i="1"/>
  <c r="AJ14" i="1"/>
  <c r="AK14" i="1"/>
  <c r="AL14" i="1"/>
  <c r="AB14" i="1"/>
  <c r="AA15" i="1" l="1"/>
  <c r="AF15" i="1"/>
  <c r="AC15" i="1"/>
  <c r="AD15" i="1"/>
  <c r="AB15" i="1"/>
  <c r="AE15" i="1"/>
  <c r="AA16" i="1" l="1"/>
  <c r="AF16" i="1"/>
  <c r="AC16" i="1"/>
  <c r="AB16" i="1"/>
  <c r="AD16" i="1"/>
  <c r="AE16" i="1"/>
  <c r="AA17" i="1" l="1"/>
  <c r="AF17" i="1"/>
  <c r="AL17" i="1"/>
  <c r="AK17" i="1"/>
  <c r="AJ17" i="1"/>
  <c r="AD17" i="1"/>
  <c r="AB17" i="1"/>
  <c r="AE17" i="1"/>
  <c r="AC17" i="1"/>
  <c r="AI17" i="1"/>
  <c r="AH17" i="1"/>
  <c r="AG17" i="1"/>
  <c r="AA18" i="1" l="1"/>
  <c r="AF18" i="1"/>
  <c r="AB18" i="1"/>
  <c r="AE18" i="1"/>
  <c r="AC18" i="1"/>
  <c r="AD18" i="1"/>
  <c r="AI18" i="1"/>
  <c r="AH18" i="1"/>
  <c r="AG18" i="1"/>
  <c r="AA19" i="1" l="1"/>
  <c r="AF19" i="1"/>
  <c r="AB19" i="1"/>
  <c r="AE19" i="1"/>
  <c r="AD19" i="1"/>
  <c r="AC19" i="1"/>
  <c r="AA20" i="1" l="1"/>
  <c r="AF20" i="1"/>
  <c r="AB20" i="1"/>
  <c r="AE20" i="1"/>
  <c r="AD20" i="1"/>
  <c r="AC20" i="1"/>
  <c r="AA21" i="1" l="1"/>
  <c r="AF21" i="1"/>
  <c r="AB21" i="1"/>
  <c r="AE21" i="1"/>
  <c r="AD21" i="1"/>
  <c r="AC21" i="1"/>
  <c r="AA22" i="1" l="1"/>
  <c r="AG22" i="1"/>
  <c r="AH22" i="1"/>
  <c r="AI22" i="1"/>
  <c r="AJ22" i="1"/>
  <c r="AK22" i="1"/>
  <c r="AL22" i="1"/>
  <c r="AF22" i="1"/>
  <c r="AB22" i="1"/>
  <c r="AE22" i="1"/>
  <c r="AD22" i="1"/>
  <c r="AC22" i="1"/>
  <c r="AA23" i="1" l="1"/>
  <c r="AF23" i="1"/>
  <c r="AB23" i="1"/>
  <c r="AC23" i="1"/>
  <c r="AE23" i="1"/>
  <c r="AD23" i="1"/>
  <c r="AA24" i="1" l="1"/>
  <c r="AF24" i="1"/>
  <c r="AB24" i="1"/>
  <c r="AC24" i="1"/>
  <c r="AD24" i="1"/>
  <c r="AE24" i="1"/>
  <c r="AA25" i="1" l="1"/>
  <c r="AF25" i="1"/>
  <c r="AE25" i="1"/>
  <c r="AC25" i="1"/>
  <c r="AD25" i="1"/>
  <c r="AB25" i="1"/>
  <c r="AA26" i="1" l="1"/>
  <c r="AF26" i="1"/>
  <c r="AD26" i="1"/>
  <c r="AE26" i="1"/>
  <c r="AC26" i="1"/>
  <c r="AB26" i="1"/>
  <c r="AA27" i="1" l="1"/>
  <c r="AF27" i="1"/>
  <c r="AB27" i="1"/>
  <c r="AC27" i="1"/>
  <c r="AD27" i="1"/>
  <c r="AE27" i="1"/>
  <c r="AA28" i="1" l="1"/>
  <c r="AF28" i="1"/>
  <c r="AB28" i="1"/>
  <c r="AC28" i="1"/>
  <c r="AD28" i="1"/>
  <c r="AE28" i="1"/>
  <c r="AA29" i="1" l="1"/>
  <c r="AA30" i="1"/>
  <c r="AF29" i="1"/>
  <c r="AB29" i="1"/>
  <c r="AE29" i="1"/>
  <c r="AD29" i="1"/>
  <c r="AC29" i="1"/>
  <c r="AF30" i="1"/>
  <c r="AB30" i="1"/>
  <c r="AC30" i="1"/>
  <c r="AD30" i="1"/>
  <c r="AE30" i="1"/>
  <c r="AA31" i="1" l="1"/>
  <c r="AF31" i="1"/>
  <c r="AB31" i="1"/>
  <c r="AE31" i="1"/>
  <c r="AD31" i="1"/>
  <c r="AC31" i="1"/>
  <c r="AA32" i="1" l="1"/>
  <c r="AF32" i="1"/>
  <c r="AB32" i="1"/>
  <c r="AE32" i="1"/>
  <c r="AD32" i="1"/>
  <c r="AC32" i="1"/>
  <c r="AI32" i="1"/>
  <c r="AG32" i="1"/>
  <c r="AH32" i="1"/>
  <c r="AJ32" i="1"/>
  <c r="AK32" i="1"/>
  <c r="AL32" i="1"/>
  <c r="AA33" i="1" l="1"/>
  <c r="AF33" i="1"/>
  <c r="AB33" i="1"/>
  <c r="AE33" i="1"/>
  <c r="AC33" i="1"/>
  <c r="AD33" i="1"/>
  <c r="AA34" i="1" l="1"/>
  <c r="AF34" i="1"/>
  <c r="AB34" i="1"/>
  <c r="AE34" i="1"/>
  <c r="AD34" i="1"/>
  <c r="AC34" i="1"/>
  <c r="AA35" i="1" l="1"/>
  <c r="AF35" i="1"/>
  <c r="AB35" i="1"/>
  <c r="AE35" i="1"/>
  <c r="AC35" i="1"/>
  <c r="AD35" i="1"/>
  <c r="AA36" i="1" l="1"/>
  <c r="AF36" i="1"/>
  <c r="AB36" i="1"/>
  <c r="AE36" i="1"/>
  <c r="AC36" i="1"/>
  <c r="AD36" i="1"/>
  <c r="AA37" i="1" l="1"/>
  <c r="AF37" i="1"/>
  <c r="AB37" i="1"/>
  <c r="AE37" i="1"/>
  <c r="AC37" i="1"/>
  <c r="AD37" i="1"/>
  <c r="AA38" i="1" l="1"/>
  <c r="AF38" i="1"/>
  <c r="AB38" i="1"/>
  <c r="AD38" i="1"/>
  <c r="AC38" i="1"/>
  <c r="AE38" i="1"/>
  <c r="AG38" i="1"/>
  <c r="AH38" i="1"/>
  <c r="AI38" i="1"/>
  <c r="AE4" i="1" l="1"/>
  <c r="AE5" i="1" s="1"/>
  <c r="AE3" i="1"/>
  <c r="AC3" i="1"/>
  <c r="AC4" i="1"/>
  <c r="AC5" i="1" s="1"/>
  <c r="AD3" i="1"/>
  <c r="AD4" i="1"/>
  <c r="AD5" i="1" s="1"/>
  <c r="AF3" i="1"/>
  <c r="AF4" i="1"/>
  <c r="AA39" i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</calcChain>
</file>

<file path=xl/sharedStrings.xml><?xml version="1.0" encoding="utf-8"?>
<sst xmlns="http://schemas.openxmlformats.org/spreadsheetml/2006/main" count="292" uniqueCount="60">
  <si>
    <t>n</t>
  </si>
  <si>
    <t>Nominal</t>
  </si>
  <si>
    <t>bd004</t>
  </si>
  <si>
    <t>Error [%]</t>
  </si>
  <si>
    <t>bd005</t>
  </si>
  <si>
    <t>bd006</t>
  </si>
  <si>
    <t>bd009</t>
  </si>
  <si>
    <t>bd010</t>
  </si>
  <si>
    <t>I [A] =</t>
  </si>
  <si>
    <t>bd008</t>
  </si>
  <si>
    <t>bd007</t>
  </si>
  <si>
    <t>bd011</t>
  </si>
  <si>
    <t>Média</t>
  </si>
  <si>
    <t>id</t>
  </si>
  <si>
    <t>n=0</t>
  </si>
  <si>
    <t>n=1</t>
  </si>
  <si>
    <t>n=2</t>
  </si>
  <si>
    <t>Desvio</t>
  </si>
  <si>
    <t>Erro [%]</t>
  </si>
  <si>
    <t>bd012</t>
  </si>
  <si>
    <t>n0=0</t>
  </si>
  <si>
    <t>n0=1</t>
  </si>
  <si>
    <t>n0=2</t>
  </si>
  <si>
    <t>bd013</t>
  </si>
  <si>
    <t>bd014</t>
  </si>
  <si>
    <t>V [mm/s] =</t>
  </si>
  <si>
    <t>bd015</t>
  </si>
  <si>
    <t>bd016</t>
  </si>
  <si>
    <t>bd017</t>
  </si>
  <si>
    <t>bd018</t>
  </si>
  <si>
    <t>bd019</t>
  </si>
  <si>
    <t>bd020</t>
  </si>
  <si>
    <t>bd023</t>
  </si>
  <si>
    <t>bd021</t>
  </si>
  <si>
    <t>bd022</t>
  </si>
  <si>
    <t>bd024</t>
  </si>
  <si>
    <t>bd025</t>
  </si>
  <si>
    <t>Lote 1</t>
  </si>
  <si>
    <t>Lote 2</t>
  </si>
  <si>
    <t>Lote 3</t>
  </si>
  <si>
    <t>Lote 4</t>
  </si>
  <si>
    <t>Lote 5</t>
  </si>
  <si>
    <t>Lote Piloto</t>
  </si>
  <si>
    <t>erro n=0</t>
  </si>
  <si>
    <t>Warm-up Fonte</t>
  </si>
  <si>
    <t>Rep 1</t>
  </si>
  <si>
    <t>Rep 2</t>
  </si>
  <si>
    <t>bd028</t>
  </si>
  <si>
    <t>bd026</t>
  </si>
  <si>
    <t>bd027</t>
  </si>
  <si>
    <t>bd033</t>
  </si>
  <si>
    <t>bd029</t>
  </si>
  <si>
    <t>bd030</t>
  </si>
  <si>
    <t>bd031</t>
  </si>
  <si>
    <t>bd032</t>
  </si>
  <si>
    <t>bd034</t>
  </si>
  <si>
    <t>bd035</t>
  </si>
  <si>
    <t>bd038</t>
  </si>
  <si>
    <t>bd036</t>
  </si>
  <si>
    <t>bd037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</si>
</sst>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9" fontId="0" fillId="0" borderId="0" xfId="1" applyFont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0" fontId="0" fillId="0" borderId="0" xfId="0" applyBorder="1"/>
    <xf numFmtId="0" fontId="2" fillId="2" borderId="0" xfId="0" applyFont="1" applyFill="1" applyBorder="1"/>
    <xf numFmtId="0" fontId="3" fillId="0" borderId="0" xfId="0" applyFont="1"/>
    <xf numFmtId="0" fontId="0" fillId="0" borderId="0" xfId="0" applyFont="1" applyFill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4" fillId="5" borderId="1" xfId="0" applyFont="1" applyFill="1" applyBorder="1"/>
    <xf numFmtId="165" fontId="4" fillId="5" borderId="1" xfId="0" applyNumberFormat="1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10" borderId="1" xfId="0" applyFill="1" applyBorder="1"/>
    <xf numFmtId="10" fontId="2" fillId="0" borderId="1" xfId="1" applyNumberFormat="1" applyFont="1" applyBorder="1" applyAlignment="1">
      <alignment horizontal="center"/>
    </xf>
    <xf numFmtId="165" fontId="0" fillId="0" borderId="0" xfId="0" applyNumberFormat="1"/>
    <xf numFmtId="0" fontId="4" fillId="9" borderId="0" xfId="0" applyFont="1" applyFill="1"/>
    <xf numFmtId="0" fontId="0" fillId="9" borderId="0" xfId="0" applyFill="1"/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0" fillId="0" borderId="1" xfId="0" applyNumberFormat="1" applyFill="1" applyBorder="1"/>
    <xf numFmtId="0" fontId="5" fillId="0" borderId="0" xfId="0" applyFont="1"/>
    <xf numFmtId="0" fontId="6" fillId="2" borderId="0" xfId="0" applyFont="1" applyFill="1"/>
    <xf numFmtId="0" fontId="0" fillId="11" borderId="1" xfId="0" applyFill="1" applyBorder="1"/>
    <xf numFmtId="165" fontId="0" fillId="11" borderId="1" xfId="0" applyNumberFormat="1" applyFill="1" applyBorder="1"/>
    <xf numFmtId="165" fontId="0" fillId="2" borderId="1" xfId="0" applyNumberFormat="1" applyFill="1" applyBorder="1"/>
  </cellXfs>
  <cellStyles count="2">
    <cellStyle name="Normal" xfId="0" builtinId="0"/>
    <cellStyle name="Porcentagem" xfId="1" builtinId="5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Booster'!$AC$7:$AC$38</c:f>
              <c:numCache>
                <c:formatCode>0.0000</c:formatCode>
                <c:ptCount val="32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5-4294-9879-180F211C7489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Booster'!$AU$7:$AU$38</c:f>
              <c:numCache>
                <c:formatCode>General</c:formatCode>
                <c:ptCount val="32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741-A0F7-8C0F2D06161F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Booster'!$AV$7:$AV$38</c:f>
              <c:numCache>
                <c:formatCode>General</c:formatCode>
                <c:ptCount val="32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741-A0F7-8C0F2D06161F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Booster'!$AG$7:$AG$38</c:f>
              <c:numCache>
                <c:formatCode>0.0000</c:formatCode>
                <c:ptCount val="32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8-4741-A0F7-8C0F2D06161F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Booster'!$AJ$7:$AJ$38</c:f>
              <c:numCache>
                <c:formatCode>0.0000</c:formatCode>
                <c:ptCount val="32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8-4741-A0F7-8C0F2D061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Booster'!$AD$7:$AD$38</c:f>
              <c:numCache>
                <c:formatCode>0.0000</c:formatCode>
                <c:ptCount val="32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0BB-9B1B-59BBFA57F4A8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Booster'!$AX$7:$AX$38</c:f>
              <c:numCache>
                <c:formatCode>General</c:formatCode>
                <c:ptCount val="32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589-AEB5-C8D13A658DAA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Booster'!$AW$7:$AW$38</c:f>
              <c:numCache>
                <c:formatCode>General</c:formatCode>
                <c:ptCount val="32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589-AEB5-C8D13A658DAA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Booster'!$AH$7:$AH$27</c:f>
              <c:numCache>
                <c:formatCode>0.0000</c:formatCode>
                <c:ptCount val="21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5-4589-AEB5-C8D13A658DAA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Booster'!$AK$7:$AK$27</c:f>
              <c:numCache>
                <c:formatCode>0.0000</c:formatCode>
                <c:ptCount val="21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5-4589-AEB5-C8D13A65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Booster'!$AE$7:$AE$38</c:f>
              <c:numCache>
                <c:formatCode>0.0000</c:formatCode>
                <c:ptCount val="32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D-474B-9B31-B21BD8938169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Booster'!$AZ$7:$AZ$38</c:f>
              <c:numCache>
                <c:formatCode>General</c:formatCode>
                <c:ptCount val="32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6-4F0A-8911-C9ACAC20DAEF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Booster'!$AY$7:$AY$38</c:f>
              <c:numCache>
                <c:formatCode>General</c:formatCode>
                <c:ptCount val="32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F0A-8911-C9ACAC20DAEF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Booster'!$AI$7:$AI$27</c:f>
              <c:numCache>
                <c:formatCode>0.0000</c:formatCode>
                <c:ptCount val="21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6-4F0A-8911-C9ACAC20DAEF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Booster'!$AL$7:$AL$27</c:f>
              <c:numCache>
                <c:formatCode>0.0000</c:formatCode>
                <c:ptCount val="21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6-4F0A-8911-C9ACAC20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Booster'!$AC$7:$AC$38</c:f>
              <c:numCache>
                <c:formatCode>0.0000</c:formatCode>
                <c:ptCount val="32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C-4EAF-901F-4D46776D7410}"/>
            </c:ext>
          </c:extLst>
        </c:ser>
        <c:ser>
          <c:idx val="1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Booster'!$AU$7:$AU$38</c:f>
              <c:numCache>
                <c:formatCode>General</c:formatCode>
                <c:ptCount val="32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C-4EAF-901F-4D46776D7410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Booster'!$AV$7:$AV$38</c:f>
              <c:numCache>
                <c:formatCode>General</c:formatCode>
                <c:ptCount val="32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C-4EAF-901F-4D46776D7410}"/>
            </c:ext>
          </c:extLst>
        </c:ser>
        <c:ser>
          <c:idx val="3"/>
          <c:order val="3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Booster'!$AG$7:$AG$27</c:f>
              <c:numCache>
                <c:formatCode>0.0000</c:formatCode>
                <c:ptCount val="21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C-4EAF-901F-4D46776D7410}"/>
            </c:ext>
          </c:extLst>
        </c:ser>
        <c:ser>
          <c:idx val="4"/>
          <c:order val="4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Booster'!$AJ$7:$AJ$27</c:f>
              <c:numCache>
                <c:formatCode>0.0000</c:formatCode>
                <c:ptCount val="21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C-4EAF-901F-4D46776D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Booster'!$AD$7:$AD$38</c:f>
              <c:numCache>
                <c:formatCode>0.0000</c:formatCode>
                <c:ptCount val="32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6-4F93-B0BB-7B16A3A0F85D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Booster'!$AX$7:$AX$38</c:f>
              <c:numCache>
                <c:formatCode>General</c:formatCode>
                <c:ptCount val="32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6-4F93-B0BB-7B16A3A0F85D}"/>
            </c:ext>
          </c:extLst>
        </c:ser>
        <c:ser>
          <c:idx val="2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Booster'!$AW$7:$AW$38</c:f>
              <c:numCache>
                <c:formatCode>General</c:formatCode>
                <c:ptCount val="32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6-4F93-B0BB-7B16A3A0F85D}"/>
            </c:ext>
          </c:extLst>
        </c:ser>
        <c:ser>
          <c:idx val="3"/>
          <c:order val="3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Booster'!$AH$7:$AH$38</c:f>
              <c:numCache>
                <c:formatCode>0.0000</c:formatCode>
                <c:ptCount val="32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6-4F93-B0BB-7B16A3A0F85D}"/>
            </c:ext>
          </c:extLst>
        </c:ser>
        <c:ser>
          <c:idx val="4"/>
          <c:order val="4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Booster'!$AK$7:$AK$38</c:f>
              <c:numCache>
                <c:formatCode>0.0000</c:formatCode>
                <c:ptCount val="32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6-4F93-B0BB-7B16A3A0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Booster'!$AE$7:$AE$38</c:f>
              <c:numCache>
                <c:formatCode>0.0000</c:formatCode>
                <c:ptCount val="32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C-4287-8C62-A66E3EB74B63}"/>
            </c:ext>
          </c:extLst>
        </c:ser>
        <c:ser>
          <c:idx val="0"/>
          <c:order val="1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Booster'!$AZ$7:$AZ$38</c:f>
              <c:numCache>
                <c:formatCode>General</c:formatCode>
                <c:ptCount val="32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C-4287-8C62-A66E3EB74B63}"/>
            </c:ext>
          </c:extLst>
        </c:ser>
        <c:ser>
          <c:idx val="1"/>
          <c:order val="2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Booster'!$AY$7:$AY$38</c:f>
              <c:numCache>
                <c:formatCode>General</c:formatCode>
                <c:ptCount val="32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C-4287-8C62-A66E3EB74B63}"/>
            </c:ext>
          </c:extLst>
        </c:ser>
        <c:ser>
          <c:idx val="3"/>
          <c:order val="3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Booster'!$AI$7:$AI$38</c:f>
              <c:numCache>
                <c:formatCode>0.0000</c:formatCode>
                <c:ptCount val="32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  <c:pt idx="25">
                  <c:v>26.312000000000001</c:v>
                </c:pt>
                <c:pt idx="31">
                  <c:v>26.393999999999998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C-4287-8C62-A66E3EB74B63}"/>
            </c:ext>
          </c:extLst>
        </c:ser>
        <c:ser>
          <c:idx val="4"/>
          <c:order val="4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Booster'!$AL$7:$AL$38</c:f>
              <c:numCache>
                <c:formatCode>0.0000</c:formatCode>
                <c:ptCount val="32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  <c:pt idx="25">
                  <c:v>26.9861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0C-4287-8C62-A66E3EB7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Booster'!$AC$7:$AC$38</c:f>
              <c:numCache>
                <c:formatCode>0.0000</c:formatCode>
                <c:ptCount val="32"/>
                <c:pt idx="0">
                  <c:v>-1.2569999999999999</c:v>
                </c:pt>
                <c:pt idx="1">
                  <c:v>-1.2575000000000001</c:v>
                </c:pt>
                <c:pt idx="2">
                  <c:v>-1.258</c:v>
                </c:pt>
                <c:pt idx="3">
                  <c:v>-1.2544</c:v>
                </c:pt>
                <c:pt idx="4">
                  <c:v>-1.2587999999999999</c:v>
                </c:pt>
                <c:pt idx="5">
                  <c:v>-1.2565999999999999</c:v>
                </c:pt>
                <c:pt idx="6">
                  <c:v>-1.2585</c:v>
                </c:pt>
                <c:pt idx="7">
                  <c:v>-1.2597</c:v>
                </c:pt>
                <c:pt idx="8">
                  <c:v>-1.2565999999999999</c:v>
                </c:pt>
                <c:pt idx="9">
                  <c:v>-1.2565999999999999</c:v>
                </c:pt>
                <c:pt idx="10">
                  <c:v>-1.2542</c:v>
                </c:pt>
                <c:pt idx="11">
                  <c:v>-1.2535000000000001</c:v>
                </c:pt>
                <c:pt idx="12">
                  <c:v>-1.2577</c:v>
                </c:pt>
                <c:pt idx="13">
                  <c:v>-1.2571000000000001</c:v>
                </c:pt>
                <c:pt idx="14">
                  <c:v>-1.2557</c:v>
                </c:pt>
                <c:pt idx="15">
                  <c:v>-1.2602</c:v>
                </c:pt>
                <c:pt idx="16">
                  <c:v>-1.2589999999999999</c:v>
                </c:pt>
                <c:pt idx="17">
                  <c:v>-1.2559</c:v>
                </c:pt>
                <c:pt idx="18">
                  <c:v>-1.2563</c:v>
                </c:pt>
                <c:pt idx="19">
                  <c:v>-1.2578</c:v>
                </c:pt>
                <c:pt idx="20">
                  <c:v>-1.2585999999999999</c:v>
                </c:pt>
                <c:pt idx="21">
                  <c:v>-1.2566999999999999</c:v>
                </c:pt>
                <c:pt idx="22">
                  <c:v>-1.2575000000000001</c:v>
                </c:pt>
                <c:pt idx="23">
                  <c:v>-1.2567999999999999</c:v>
                </c:pt>
                <c:pt idx="24">
                  <c:v>-1.2565999999999999</c:v>
                </c:pt>
                <c:pt idx="25">
                  <c:v>-1.2551000000000001</c:v>
                </c:pt>
                <c:pt idx="26">
                  <c:v>-1.2558</c:v>
                </c:pt>
                <c:pt idx="27">
                  <c:v>-1.2566999999999999</c:v>
                </c:pt>
                <c:pt idx="28">
                  <c:v>-1.2557</c:v>
                </c:pt>
                <c:pt idx="29">
                  <c:v>-1.2585</c:v>
                </c:pt>
                <c:pt idx="30">
                  <c:v>-1.2551000000000001</c:v>
                </c:pt>
                <c:pt idx="31">
                  <c:v>-1.2545999999999999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C-449F-8B51-34880ADEB0BF}"/>
            </c:ext>
          </c:extLst>
        </c:ser>
        <c:ser>
          <c:idx val="3"/>
          <c:order val="1"/>
          <c:tx>
            <c:v>n=0_1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Booster'!$AG$7:$AG$38</c:f>
              <c:numCache>
                <c:formatCode>0.0000</c:formatCode>
                <c:ptCount val="32"/>
                <c:pt idx="2">
                  <c:v>-1.2573000000000001</c:v>
                </c:pt>
                <c:pt idx="3">
                  <c:v>-1.2544</c:v>
                </c:pt>
                <c:pt idx="7">
                  <c:v>-1.2586999999999999</c:v>
                </c:pt>
                <c:pt idx="10">
                  <c:v>-1.2539</c:v>
                </c:pt>
                <c:pt idx="11">
                  <c:v>-1.2534000000000001</c:v>
                </c:pt>
                <c:pt idx="15">
                  <c:v>-1.2591000000000001</c:v>
                </c:pt>
                <c:pt idx="25">
                  <c:v>-1.2546999999999999</c:v>
                </c:pt>
                <c:pt idx="31">
                  <c:v>-1.2545999999999999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C-449F-8B51-34880ADEB0BF}"/>
            </c:ext>
          </c:extLst>
        </c:ser>
        <c:ser>
          <c:idx val="4"/>
          <c:order val="2"/>
          <c:tx>
            <c:v>n=0_2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Booster'!$AJ$7:$AJ$38</c:f>
              <c:numCache>
                <c:formatCode>0.0000</c:formatCode>
                <c:ptCount val="32"/>
                <c:pt idx="2">
                  <c:v>-1.2568999999999999</c:v>
                </c:pt>
                <c:pt idx="3">
                  <c:v>-1.2551000000000001</c:v>
                </c:pt>
                <c:pt idx="7">
                  <c:v>-1.2589999999999999</c:v>
                </c:pt>
                <c:pt idx="10">
                  <c:v>-1.2545999999999999</c:v>
                </c:pt>
                <c:pt idx="15">
                  <c:v>-1.2591000000000001</c:v>
                </c:pt>
                <c:pt idx="25">
                  <c:v>-1.2546999999999999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C-449F-8B51-34880ADEB0BF}"/>
            </c:ext>
          </c:extLst>
        </c:ser>
        <c:ser>
          <c:idx val="1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Booster'!$AU$7:$AU$38</c:f>
              <c:numCache>
                <c:formatCode>General</c:formatCode>
                <c:ptCount val="32"/>
                <c:pt idx="0">
                  <c:v>-1.2593862500000002</c:v>
                </c:pt>
                <c:pt idx="1">
                  <c:v>-1.2593862500000002</c:v>
                </c:pt>
                <c:pt idx="2">
                  <c:v>-1.2593862500000002</c:v>
                </c:pt>
                <c:pt idx="3">
                  <c:v>-1.2593862500000002</c:v>
                </c:pt>
                <c:pt idx="4">
                  <c:v>-1.2593862500000002</c:v>
                </c:pt>
                <c:pt idx="5">
                  <c:v>-1.2593862500000002</c:v>
                </c:pt>
                <c:pt idx="6">
                  <c:v>-1.2593862500000002</c:v>
                </c:pt>
                <c:pt idx="7">
                  <c:v>-1.2593862500000002</c:v>
                </c:pt>
                <c:pt idx="8">
                  <c:v>-1.2593862500000002</c:v>
                </c:pt>
                <c:pt idx="9">
                  <c:v>-1.2593862500000002</c:v>
                </c:pt>
                <c:pt idx="10">
                  <c:v>-1.2593862500000002</c:v>
                </c:pt>
                <c:pt idx="11">
                  <c:v>-1.2593862500000002</c:v>
                </c:pt>
                <c:pt idx="12">
                  <c:v>-1.2593862500000002</c:v>
                </c:pt>
                <c:pt idx="13">
                  <c:v>-1.2593862500000002</c:v>
                </c:pt>
                <c:pt idx="14">
                  <c:v>-1.2593862500000002</c:v>
                </c:pt>
                <c:pt idx="15">
                  <c:v>-1.2593862500000002</c:v>
                </c:pt>
                <c:pt idx="16">
                  <c:v>-1.2593862500000002</c:v>
                </c:pt>
                <c:pt idx="17">
                  <c:v>-1.2593862500000002</c:v>
                </c:pt>
                <c:pt idx="18">
                  <c:v>-1.2593862500000002</c:v>
                </c:pt>
                <c:pt idx="19">
                  <c:v>-1.2593862500000002</c:v>
                </c:pt>
                <c:pt idx="20">
                  <c:v>-1.2593862500000002</c:v>
                </c:pt>
                <c:pt idx="21">
                  <c:v>-1.2593862500000002</c:v>
                </c:pt>
                <c:pt idx="22">
                  <c:v>-1.2593862500000002</c:v>
                </c:pt>
                <c:pt idx="23">
                  <c:v>-1.2593862500000002</c:v>
                </c:pt>
                <c:pt idx="24">
                  <c:v>-1.2593862500000002</c:v>
                </c:pt>
                <c:pt idx="25">
                  <c:v>-1.2593862500000002</c:v>
                </c:pt>
                <c:pt idx="26">
                  <c:v>-1.2593862500000002</c:v>
                </c:pt>
                <c:pt idx="27">
                  <c:v>-1.2593862500000002</c:v>
                </c:pt>
                <c:pt idx="28">
                  <c:v>-1.2593862500000002</c:v>
                </c:pt>
                <c:pt idx="29">
                  <c:v>-1.2593862500000002</c:v>
                </c:pt>
                <c:pt idx="30">
                  <c:v>-1.2593862500000002</c:v>
                </c:pt>
                <c:pt idx="31">
                  <c:v>-1.2593862500000002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C-449F-8B51-34880ADEB0BF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Booster'!$AV$7:$AV$38</c:f>
              <c:numCache>
                <c:formatCode>General</c:formatCode>
                <c:ptCount val="32"/>
                <c:pt idx="0">
                  <c:v>-1.25561375</c:v>
                </c:pt>
                <c:pt idx="1">
                  <c:v>-1.25561375</c:v>
                </c:pt>
                <c:pt idx="2">
                  <c:v>-1.25561375</c:v>
                </c:pt>
                <c:pt idx="3">
                  <c:v>-1.25561375</c:v>
                </c:pt>
                <c:pt idx="4">
                  <c:v>-1.25561375</c:v>
                </c:pt>
                <c:pt idx="5">
                  <c:v>-1.25561375</c:v>
                </c:pt>
                <c:pt idx="6">
                  <c:v>-1.25561375</c:v>
                </c:pt>
                <c:pt idx="7">
                  <c:v>-1.25561375</c:v>
                </c:pt>
                <c:pt idx="8">
                  <c:v>-1.25561375</c:v>
                </c:pt>
                <c:pt idx="9">
                  <c:v>-1.25561375</c:v>
                </c:pt>
                <c:pt idx="10">
                  <c:v>-1.25561375</c:v>
                </c:pt>
                <c:pt idx="11">
                  <c:v>-1.25561375</c:v>
                </c:pt>
                <c:pt idx="12">
                  <c:v>-1.25561375</c:v>
                </c:pt>
                <c:pt idx="13">
                  <c:v>-1.25561375</c:v>
                </c:pt>
                <c:pt idx="14">
                  <c:v>-1.25561375</c:v>
                </c:pt>
                <c:pt idx="15">
                  <c:v>-1.25561375</c:v>
                </c:pt>
                <c:pt idx="16">
                  <c:v>-1.25561375</c:v>
                </c:pt>
                <c:pt idx="17">
                  <c:v>-1.25561375</c:v>
                </c:pt>
                <c:pt idx="18">
                  <c:v>-1.25561375</c:v>
                </c:pt>
                <c:pt idx="19">
                  <c:v>-1.25561375</c:v>
                </c:pt>
                <c:pt idx="20">
                  <c:v>-1.25561375</c:v>
                </c:pt>
                <c:pt idx="21">
                  <c:v>-1.25561375</c:v>
                </c:pt>
                <c:pt idx="22">
                  <c:v>-1.25561375</c:v>
                </c:pt>
                <c:pt idx="23">
                  <c:v>-1.25561375</c:v>
                </c:pt>
                <c:pt idx="24">
                  <c:v>-1.25561375</c:v>
                </c:pt>
                <c:pt idx="25">
                  <c:v>-1.25561375</c:v>
                </c:pt>
                <c:pt idx="26">
                  <c:v>-1.25561375</c:v>
                </c:pt>
                <c:pt idx="27">
                  <c:v>-1.25561375</c:v>
                </c:pt>
                <c:pt idx="28">
                  <c:v>-1.25561375</c:v>
                </c:pt>
                <c:pt idx="29">
                  <c:v>-1.25561375</c:v>
                </c:pt>
                <c:pt idx="30">
                  <c:v>-1.25561375</c:v>
                </c:pt>
                <c:pt idx="31">
                  <c:v>-1.25561375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C-449F-8B51-34880ADE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tickMarkSkip val="1"/>
        <c:noMultiLvlLbl val="0"/>
      </c:catAx>
      <c:valAx>
        <c:axId val="1892944816"/>
        <c:scaling>
          <c:orientation val="minMax"/>
          <c:max val="-1.2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Booster'!$AB$7:$AB$28</c:f>
              <c:strCache>
                <c:ptCount val="2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</c:strCache>
            </c:strRef>
          </c:cat>
          <c:val>
            <c:numRef>
              <c:f>'Produção Dipolos Booster'!$AD$7:$AD$38</c:f>
              <c:numCache>
                <c:formatCode>0.0000</c:formatCode>
                <c:ptCount val="32"/>
                <c:pt idx="0">
                  <c:v>2.4262000000000001</c:v>
                </c:pt>
                <c:pt idx="1">
                  <c:v>2.4184999999999999</c:v>
                </c:pt>
                <c:pt idx="2">
                  <c:v>2.4281000000000001</c:v>
                </c:pt>
                <c:pt idx="3">
                  <c:v>2.4156</c:v>
                </c:pt>
                <c:pt idx="4">
                  <c:v>2.4310999999999998</c:v>
                </c:pt>
                <c:pt idx="5">
                  <c:v>2.4165999999999999</c:v>
                </c:pt>
                <c:pt idx="6">
                  <c:v>2.4213</c:v>
                </c:pt>
                <c:pt idx="7">
                  <c:v>2.4249000000000001</c:v>
                </c:pt>
                <c:pt idx="8">
                  <c:v>2.4220000000000002</c:v>
                </c:pt>
                <c:pt idx="9">
                  <c:v>2.4268999999999998</c:v>
                </c:pt>
                <c:pt idx="10">
                  <c:v>2.4220999999999999</c:v>
                </c:pt>
                <c:pt idx="11">
                  <c:v>2.4289000000000001</c:v>
                </c:pt>
                <c:pt idx="12">
                  <c:v>2.4359999999999999</c:v>
                </c:pt>
                <c:pt idx="13">
                  <c:v>2.427</c:v>
                </c:pt>
                <c:pt idx="14">
                  <c:v>2.4302000000000001</c:v>
                </c:pt>
                <c:pt idx="15">
                  <c:v>2.4243999999999999</c:v>
                </c:pt>
                <c:pt idx="16">
                  <c:v>2.4428000000000001</c:v>
                </c:pt>
                <c:pt idx="17">
                  <c:v>2.4321999999999999</c:v>
                </c:pt>
                <c:pt idx="18">
                  <c:v>2.4178000000000002</c:v>
                </c:pt>
                <c:pt idx="19">
                  <c:v>2.4222999999999999</c:v>
                </c:pt>
                <c:pt idx="20">
                  <c:v>2.4277000000000002</c:v>
                </c:pt>
                <c:pt idx="21">
                  <c:v>2.4359000000000002</c:v>
                </c:pt>
                <c:pt idx="22">
                  <c:v>2.4333999999999998</c:v>
                </c:pt>
                <c:pt idx="23">
                  <c:v>2.4315000000000002</c:v>
                </c:pt>
                <c:pt idx="24">
                  <c:v>2.4355000000000002</c:v>
                </c:pt>
                <c:pt idx="25">
                  <c:v>2.4245000000000001</c:v>
                </c:pt>
                <c:pt idx="26">
                  <c:v>2.4312</c:v>
                </c:pt>
                <c:pt idx="27">
                  <c:v>2.4260999999999999</c:v>
                </c:pt>
                <c:pt idx="28">
                  <c:v>2.4285000000000001</c:v>
                </c:pt>
                <c:pt idx="29">
                  <c:v>2.4424000000000001</c:v>
                </c:pt>
                <c:pt idx="30">
                  <c:v>2.4325000000000001</c:v>
                </c:pt>
                <c:pt idx="31">
                  <c:v>2.4340999999999999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B9C-A748-2DEE212A9218}"/>
            </c:ext>
          </c:extLst>
        </c:ser>
        <c:ser>
          <c:idx val="3"/>
          <c:order val="1"/>
          <c:tx>
            <c:v>n=1_1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'Produção Dipolos Booster'!$AH$7:$AH$38</c:f>
              <c:numCache>
                <c:formatCode>0.0000</c:formatCode>
                <c:ptCount val="32"/>
                <c:pt idx="2">
                  <c:v>2.4337</c:v>
                </c:pt>
                <c:pt idx="3">
                  <c:v>2.4411</c:v>
                </c:pt>
                <c:pt idx="7">
                  <c:v>2.4318</c:v>
                </c:pt>
                <c:pt idx="10">
                  <c:v>2.4258999999999999</c:v>
                </c:pt>
                <c:pt idx="11">
                  <c:v>2.4291999999999998</c:v>
                </c:pt>
                <c:pt idx="15">
                  <c:v>2.4363999999999999</c:v>
                </c:pt>
                <c:pt idx="25">
                  <c:v>2.4356</c:v>
                </c:pt>
                <c:pt idx="31">
                  <c:v>2.4239999999999999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0-4B9C-A748-2DEE212A9218}"/>
            </c:ext>
          </c:extLst>
        </c:ser>
        <c:ser>
          <c:idx val="4"/>
          <c:order val="2"/>
          <c:tx>
            <c:v>n=1_2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'Produção Dipolos Booster'!$AK$7:$AK$38</c:f>
              <c:numCache>
                <c:formatCode>0.0000</c:formatCode>
                <c:ptCount val="32"/>
                <c:pt idx="2">
                  <c:v>2.4336000000000002</c:v>
                </c:pt>
                <c:pt idx="3">
                  <c:v>2.4308999999999998</c:v>
                </c:pt>
                <c:pt idx="7">
                  <c:v>2.4380999999999999</c:v>
                </c:pt>
                <c:pt idx="10">
                  <c:v>2.4260000000000002</c:v>
                </c:pt>
                <c:pt idx="15">
                  <c:v>2.4430000000000001</c:v>
                </c:pt>
                <c:pt idx="25">
                  <c:v>2.4251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0-4B9C-A748-2DEE212A9218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</c:strCache>
            </c:strRef>
          </c:cat>
          <c:val>
            <c:numRef>
              <c:f>'Produção Dipolos Booster'!$AX$7:$AX$38</c:f>
              <c:numCache>
                <c:formatCode>General</c:formatCode>
                <c:ptCount val="32"/>
                <c:pt idx="0">
                  <c:v>2.41683</c:v>
                </c:pt>
                <c:pt idx="1">
                  <c:v>2.41683</c:v>
                </c:pt>
                <c:pt idx="2">
                  <c:v>2.41683</c:v>
                </c:pt>
                <c:pt idx="3">
                  <c:v>2.41683</c:v>
                </c:pt>
                <c:pt idx="4">
                  <c:v>2.41683</c:v>
                </c:pt>
                <c:pt idx="5">
                  <c:v>2.41683</c:v>
                </c:pt>
                <c:pt idx="6">
                  <c:v>2.41683</c:v>
                </c:pt>
                <c:pt idx="7">
                  <c:v>2.41683</c:v>
                </c:pt>
                <c:pt idx="8">
                  <c:v>2.41683</c:v>
                </c:pt>
                <c:pt idx="9">
                  <c:v>2.41683</c:v>
                </c:pt>
                <c:pt idx="10">
                  <c:v>2.41683</c:v>
                </c:pt>
                <c:pt idx="11">
                  <c:v>2.41683</c:v>
                </c:pt>
                <c:pt idx="12">
                  <c:v>2.41683</c:v>
                </c:pt>
                <c:pt idx="13">
                  <c:v>2.41683</c:v>
                </c:pt>
                <c:pt idx="14">
                  <c:v>2.41683</c:v>
                </c:pt>
                <c:pt idx="15">
                  <c:v>2.41683</c:v>
                </c:pt>
                <c:pt idx="16">
                  <c:v>2.41683</c:v>
                </c:pt>
                <c:pt idx="17">
                  <c:v>2.41683</c:v>
                </c:pt>
                <c:pt idx="18">
                  <c:v>2.41683</c:v>
                </c:pt>
                <c:pt idx="19">
                  <c:v>2.41683</c:v>
                </c:pt>
                <c:pt idx="20">
                  <c:v>2.41683</c:v>
                </c:pt>
                <c:pt idx="21">
                  <c:v>2.41683</c:v>
                </c:pt>
                <c:pt idx="22">
                  <c:v>2.41683</c:v>
                </c:pt>
                <c:pt idx="23">
                  <c:v>2.41683</c:v>
                </c:pt>
                <c:pt idx="24">
                  <c:v>2.41683</c:v>
                </c:pt>
                <c:pt idx="25">
                  <c:v>2.41683</c:v>
                </c:pt>
                <c:pt idx="26">
                  <c:v>2.41683</c:v>
                </c:pt>
                <c:pt idx="27">
                  <c:v>2.41683</c:v>
                </c:pt>
                <c:pt idx="28">
                  <c:v>2.41683</c:v>
                </c:pt>
                <c:pt idx="29">
                  <c:v>2.41683</c:v>
                </c:pt>
                <c:pt idx="30">
                  <c:v>2.41683</c:v>
                </c:pt>
                <c:pt idx="31">
                  <c:v>2.41683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0-4B9C-A748-2DEE212A9218}"/>
            </c:ext>
          </c:extLst>
        </c:ser>
        <c:ser>
          <c:idx val="2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Booster'!$AB$7:$AB$28</c:f>
              <c:strCache>
                <c:ptCount val="2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</c:strCache>
            </c:strRef>
          </c:cat>
          <c:val>
            <c:numRef>
              <c:f>'Produção Dipolos Booster'!$AW$7:$AW$38</c:f>
              <c:numCache>
                <c:formatCode>General</c:formatCode>
                <c:ptCount val="32"/>
                <c:pt idx="0">
                  <c:v>2.5407700000000002</c:v>
                </c:pt>
                <c:pt idx="1">
                  <c:v>2.5407700000000002</c:v>
                </c:pt>
                <c:pt idx="2">
                  <c:v>2.5407700000000002</c:v>
                </c:pt>
                <c:pt idx="3">
                  <c:v>2.5407700000000002</c:v>
                </c:pt>
                <c:pt idx="4">
                  <c:v>2.5407700000000002</c:v>
                </c:pt>
                <c:pt idx="5">
                  <c:v>2.5407700000000002</c:v>
                </c:pt>
                <c:pt idx="6">
                  <c:v>2.5407700000000002</c:v>
                </c:pt>
                <c:pt idx="7">
                  <c:v>2.5407700000000002</c:v>
                </c:pt>
                <c:pt idx="8">
                  <c:v>2.5407700000000002</c:v>
                </c:pt>
                <c:pt idx="9">
                  <c:v>2.5407700000000002</c:v>
                </c:pt>
                <c:pt idx="10">
                  <c:v>2.5407700000000002</c:v>
                </c:pt>
                <c:pt idx="11">
                  <c:v>2.5407700000000002</c:v>
                </c:pt>
                <c:pt idx="12">
                  <c:v>2.5407700000000002</c:v>
                </c:pt>
                <c:pt idx="13">
                  <c:v>2.5407700000000002</c:v>
                </c:pt>
                <c:pt idx="14">
                  <c:v>2.5407700000000002</c:v>
                </c:pt>
                <c:pt idx="15">
                  <c:v>2.5407700000000002</c:v>
                </c:pt>
                <c:pt idx="16">
                  <c:v>2.5407700000000002</c:v>
                </c:pt>
                <c:pt idx="17">
                  <c:v>2.5407700000000002</c:v>
                </c:pt>
                <c:pt idx="18">
                  <c:v>2.5407700000000002</c:v>
                </c:pt>
                <c:pt idx="19">
                  <c:v>2.5407700000000002</c:v>
                </c:pt>
                <c:pt idx="20">
                  <c:v>2.5407700000000002</c:v>
                </c:pt>
                <c:pt idx="21">
                  <c:v>2.5407700000000002</c:v>
                </c:pt>
                <c:pt idx="22">
                  <c:v>2.5407700000000002</c:v>
                </c:pt>
                <c:pt idx="23">
                  <c:v>2.5407700000000002</c:v>
                </c:pt>
                <c:pt idx="24">
                  <c:v>2.5407700000000002</c:v>
                </c:pt>
                <c:pt idx="25">
                  <c:v>2.5407700000000002</c:v>
                </c:pt>
                <c:pt idx="26">
                  <c:v>2.5407700000000002</c:v>
                </c:pt>
                <c:pt idx="27">
                  <c:v>2.5407700000000002</c:v>
                </c:pt>
                <c:pt idx="28">
                  <c:v>2.5407700000000002</c:v>
                </c:pt>
                <c:pt idx="29">
                  <c:v>2.5407700000000002</c:v>
                </c:pt>
                <c:pt idx="30">
                  <c:v>2.5407700000000002</c:v>
                </c:pt>
                <c:pt idx="31">
                  <c:v>2.5407700000000002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0-4B9C-A748-2DEE212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.56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Booster'!$AE$7:$AE$38</c:f>
              <c:numCache>
                <c:formatCode>0.0000</c:formatCode>
                <c:ptCount val="32"/>
                <c:pt idx="0">
                  <c:v>26.6981</c:v>
                </c:pt>
                <c:pt idx="1">
                  <c:v>25.741599999999998</c:v>
                </c:pt>
                <c:pt idx="2">
                  <c:v>26.648399999999999</c:v>
                </c:pt>
                <c:pt idx="3">
                  <c:v>26.420500000000001</c:v>
                </c:pt>
                <c:pt idx="4">
                  <c:v>26.722899999999999</c:v>
                </c:pt>
                <c:pt idx="5">
                  <c:v>26.910900000000002</c:v>
                </c:pt>
                <c:pt idx="6">
                  <c:v>26.671600000000002</c:v>
                </c:pt>
                <c:pt idx="7">
                  <c:v>26.555599999999998</c:v>
                </c:pt>
                <c:pt idx="8">
                  <c:v>26.0002</c:v>
                </c:pt>
                <c:pt idx="9">
                  <c:v>27.282499999999999</c:v>
                </c:pt>
                <c:pt idx="10">
                  <c:v>26.881599999999999</c:v>
                </c:pt>
                <c:pt idx="11">
                  <c:v>27.087900000000001</c:v>
                </c:pt>
                <c:pt idx="12">
                  <c:v>26.557500000000001</c:v>
                </c:pt>
                <c:pt idx="13">
                  <c:v>26.644100000000002</c:v>
                </c:pt>
                <c:pt idx="14">
                  <c:v>26.831299999999999</c:v>
                </c:pt>
                <c:pt idx="15">
                  <c:v>26.3308</c:v>
                </c:pt>
                <c:pt idx="16">
                  <c:v>26.0943</c:v>
                </c:pt>
                <c:pt idx="17">
                  <c:v>26.8156</c:v>
                </c:pt>
                <c:pt idx="18">
                  <c:v>26.536300000000001</c:v>
                </c:pt>
                <c:pt idx="19">
                  <c:v>27.414100000000001</c:v>
                </c:pt>
                <c:pt idx="20">
                  <c:v>26.977499999999999</c:v>
                </c:pt>
                <c:pt idx="21">
                  <c:v>26.6173</c:v>
                </c:pt>
                <c:pt idx="22">
                  <c:v>26.561800000000002</c:v>
                </c:pt>
                <c:pt idx="23">
                  <c:v>27.1432</c:v>
                </c:pt>
                <c:pt idx="24">
                  <c:v>25.814</c:v>
                </c:pt>
                <c:pt idx="25">
                  <c:v>26.348600000000001</c:v>
                </c:pt>
                <c:pt idx="26">
                  <c:v>26.6464</c:v>
                </c:pt>
                <c:pt idx="27">
                  <c:v>26.664899999999999</c:v>
                </c:pt>
                <c:pt idx="28">
                  <c:v>25.909099999999999</c:v>
                </c:pt>
                <c:pt idx="29">
                  <c:v>26.2608</c:v>
                </c:pt>
                <c:pt idx="30">
                  <c:v>27.072800000000001</c:v>
                </c:pt>
                <c:pt idx="31">
                  <c:v>26.152100000000001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F-4EE6-BCB1-772CD184FFDF}"/>
            </c:ext>
          </c:extLst>
        </c:ser>
        <c:ser>
          <c:idx val="3"/>
          <c:order val="1"/>
          <c:tx>
            <c:v>n=2_1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Booster'!$AI$7:$AI$27</c:f>
              <c:numCache>
                <c:formatCode>0.0000</c:formatCode>
                <c:ptCount val="21"/>
                <c:pt idx="2">
                  <c:v>27.203099999999999</c:v>
                </c:pt>
                <c:pt idx="3">
                  <c:v>27.071400000000001</c:v>
                </c:pt>
                <c:pt idx="7">
                  <c:v>26.8203</c:v>
                </c:pt>
                <c:pt idx="10">
                  <c:v>26.957100000000001</c:v>
                </c:pt>
                <c:pt idx="11">
                  <c:v>26.309100000000001</c:v>
                </c:pt>
                <c:pt idx="15">
                  <c:v>26.594899999999999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F-4EE6-BCB1-772CD184FFDF}"/>
            </c:ext>
          </c:extLst>
        </c:ser>
        <c:ser>
          <c:idx val="4"/>
          <c:order val="2"/>
          <c:tx>
            <c:v>n=2_2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Booster'!$AL$7:$AL$27</c:f>
              <c:numCache>
                <c:formatCode>0.0000</c:formatCode>
                <c:ptCount val="21"/>
                <c:pt idx="2">
                  <c:v>26.619499999999999</c:v>
                </c:pt>
                <c:pt idx="3">
                  <c:v>26.9358</c:v>
                </c:pt>
                <c:pt idx="7">
                  <c:v>26.535499999999999</c:v>
                </c:pt>
                <c:pt idx="10">
                  <c:v>26.468299999999999</c:v>
                </c:pt>
                <c:pt idx="15">
                  <c:v>26.4712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F-4EE6-BCB1-772CD184FFDF}"/>
            </c:ext>
          </c:extLst>
        </c:ser>
        <c:ser>
          <c:idx val="0"/>
          <c:order val="3"/>
          <c:tx>
            <c:v>lim_min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Booster'!$AZ$7:$AZ$38</c:f>
              <c:numCache>
                <c:formatCode>General</c:formatCode>
                <c:ptCount val="32"/>
                <c:pt idx="0">
                  <c:v>22.552376000000002</c:v>
                </c:pt>
                <c:pt idx="1">
                  <c:v>22.552376000000002</c:v>
                </c:pt>
                <c:pt idx="2">
                  <c:v>22.552376000000002</c:v>
                </c:pt>
                <c:pt idx="3">
                  <c:v>22.552376000000002</c:v>
                </c:pt>
                <c:pt idx="4">
                  <c:v>22.552376000000002</c:v>
                </c:pt>
                <c:pt idx="5">
                  <c:v>22.552376000000002</c:v>
                </c:pt>
                <c:pt idx="6">
                  <c:v>22.552376000000002</c:v>
                </c:pt>
                <c:pt idx="7">
                  <c:v>22.552376000000002</c:v>
                </c:pt>
                <c:pt idx="8">
                  <c:v>22.552376000000002</c:v>
                </c:pt>
                <c:pt idx="9">
                  <c:v>22.552376000000002</c:v>
                </c:pt>
                <c:pt idx="10">
                  <c:v>22.552376000000002</c:v>
                </c:pt>
                <c:pt idx="11">
                  <c:v>22.552376000000002</c:v>
                </c:pt>
                <c:pt idx="12">
                  <c:v>22.552376000000002</c:v>
                </c:pt>
                <c:pt idx="13">
                  <c:v>22.552376000000002</c:v>
                </c:pt>
                <c:pt idx="14">
                  <c:v>22.552376000000002</c:v>
                </c:pt>
                <c:pt idx="15">
                  <c:v>22.552376000000002</c:v>
                </c:pt>
                <c:pt idx="16">
                  <c:v>22.552376000000002</c:v>
                </c:pt>
                <c:pt idx="17">
                  <c:v>22.552376000000002</c:v>
                </c:pt>
                <c:pt idx="18">
                  <c:v>22.552376000000002</c:v>
                </c:pt>
                <c:pt idx="19">
                  <c:v>22.552376000000002</c:v>
                </c:pt>
                <c:pt idx="20">
                  <c:v>22.552376000000002</c:v>
                </c:pt>
                <c:pt idx="21">
                  <c:v>22.552376000000002</c:v>
                </c:pt>
                <c:pt idx="22">
                  <c:v>22.552376000000002</c:v>
                </c:pt>
                <c:pt idx="23">
                  <c:v>22.552376000000002</c:v>
                </c:pt>
                <c:pt idx="24">
                  <c:v>22.552376000000002</c:v>
                </c:pt>
                <c:pt idx="25">
                  <c:v>22.552376000000002</c:v>
                </c:pt>
                <c:pt idx="26">
                  <c:v>22.552376000000002</c:v>
                </c:pt>
                <c:pt idx="27">
                  <c:v>22.552376000000002</c:v>
                </c:pt>
                <c:pt idx="28">
                  <c:v>22.552376000000002</c:v>
                </c:pt>
                <c:pt idx="29">
                  <c:v>22.552376000000002</c:v>
                </c:pt>
                <c:pt idx="30">
                  <c:v>22.552376000000002</c:v>
                </c:pt>
                <c:pt idx="31">
                  <c:v>22.552376000000002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F-4EE6-BCB1-772CD184FFDF}"/>
            </c:ext>
          </c:extLst>
        </c:ser>
        <c:ser>
          <c:idx val="1"/>
          <c:order val="4"/>
          <c:tx>
            <c:v>lim_max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'Produção Dipolos Booster'!$AB$7:$AB$38</c:f>
              <c:strCache>
                <c:ptCount val="32"/>
                <c:pt idx="0">
                  <c:v>bd004</c:v>
                </c:pt>
                <c:pt idx="1">
                  <c:v>bd005</c:v>
                </c:pt>
                <c:pt idx="2">
                  <c:v>bd006</c:v>
                </c:pt>
                <c:pt idx="3">
                  <c:v>bd007</c:v>
                </c:pt>
                <c:pt idx="4">
                  <c:v>bd008</c:v>
                </c:pt>
                <c:pt idx="5">
                  <c:v>bd009</c:v>
                </c:pt>
                <c:pt idx="6">
                  <c:v>bd010</c:v>
                </c:pt>
                <c:pt idx="7">
                  <c:v>bd011</c:v>
                </c:pt>
                <c:pt idx="8">
                  <c:v>bd012</c:v>
                </c:pt>
                <c:pt idx="9">
                  <c:v>bd013</c:v>
                </c:pt>
                <c:pt idx="10">
                  <c:v>bd014</c:v>
                </c:pt>
                <c:pt idx="11">
                  <c:v>bd015</c:v>
                </c:pt>
                <c:pt idx="12">
                  <c:v>bd016</c:v>
                </c:pt>
                <c:pt idx="13">
                  <c:v>bd017</c:v>
                </c:pt>
                <c:pt idx="14">
                  <c:v>bd018</c:v>
                </c:pt>
                <c:pt idx="15">
                  <c:v>bd019</c:v>
                </c:pt>
                <c:pt idx="16">
                  <c:v>bd020</c:v>
                </c:pt>
                <c:pt idx="17">
                  <c:v>bd021</c:v>
                </c:pt>
                <c:pt idx="18">
                  <c:v>bd022</c:v>
                </c:pt>
                <c:pt idx="19">
                  <c:v>bd023</c:v>
                </c:pt>
                <c:pt idx="20">
                  <c:v>bd024</c:v>
                </c:pt>
                <c:pt idx="21">
                  <c:v>bd025</c:v>
                </c:pt>
                <c:pt idx="22">
                  <c:v>bd026</c:v>
                </c:pt>
                <c:pt idx="23">
                  <c:v>bd027</c:v>
                </c:pt>
                <c:pt idx="24">
                  <c:v>bd028</c:v>
                </c:pt>
                <c:pt idx="25">
                  <c:v>bd029</c:v>
                </c:pt>
                <c:pt idx="26">
                  <c:v>bd030</c:v>
                </c:pt>
                <c:pt idx="27">
                  <c:v>bd031</c:v>
                </c:pt>
                <c:pt idx="28">
                  <c:v>bd032</c:v>
                </c:pt>
                <c:pt idx="29">
                  <c:v>bd033</c:v>
                </c:pt>
                <c:pt idx="30">
                  <c:v>bd034</c:v>
                </c:pt>
                <c:pt idx="31">
                  <c:v>bd035</c:v>
                </c:pt>
              </c:strCache>
            </c:strRef>
          </c:cat>
          <c:val>
            <c:numRef>
              <c:f>'Produção Dipolos Booster'!$AY$7:$AY$38</c:f>
              <c:numCache>
                <c:formatCode>General</c:formatCode>
                <c:ptCount val="32"/>
                <c:pt idx="0">
                  <c:v>28.703023999999999</c:v>
                </c:pt>
                <c:pt idx="1">
                  <c:v>28.703023999999999</c:v>
                </c:pt>
                <c:pt idx="2">
                  <c:v>28.703023999999999</c:v>
                </c:pt>
                <c:pt idx="3">
                  <c:v>28.703023999999999</c:v>
                </c:pt>
                <c:pt idx="4">
                  <c:v>28.703023999999999</c:v>
                </c:pt>
                <c:pt idx="5">
                  <c:v>28.703023999999999</c:v>
                </c:pt>
                <c:pt idx="6">
                  <c:v>28.703023999999999</c:v>
                </c:pt>
                <c:pt idx="7">
                  <c:v>28.703023999999999</c:v>
                </c:pt>
                <c:pt idx="8">
                  <c:v>28.703023999999999</c:v>
                </c:pt>
                <c:pt idx="9">
                  <c:v>28.703023999999999</c:v>
                </c:pt>
                <c:pt idx="10">
                  <c:v>28.703023999999999</c:v>
                </c:pt>
                <c:pt idx="11">
                  <c:v>28.703023999999999</c:v>
                </c:pt>
                <c:pt idx="12">
                  <c:v>28.703023999999999</c:v>
                </c:pt>
                <c:pt idx="13">
                  <c:v>28.703023999999999</c:v>
                </c:pt>
                <c:pt idx="14">
                  <c:v>28.703023999999999</c:v>
                </c:pt>
                <c:pt idx="15">
                  <c:v>28.703023999999999</c:v>
                </c:pt>
                <c:pt idx="16">
                  <c:v>28.703023999999999</c:v>
                </c:pt>
                <c:pt idx="17">
                  <c:v>28.703023999999999</c:v>
                </c:pt>
                <c:pt idx="18">
                  <c:v>28.703023999999999</c:v>
                </c:pt>
                <c:pt idx="19">
                  <c:v>28.703023999999999</c:v>
                </c:pt>
                <c:pt idx="20">
                  <c:v>28.703023999999999</c:v>
                </c:pt>
                <c:pt idx="21">
                  <c:v>28.703023999999999</c:v>
                </c:pt>
                <c:pt idx="22">
                  <c:v>28.703023999999999</c:v>
                </c:pt>
                <c:pt idx="23">
                  <c:v>28.703023999999999</c:v>
                </c:pt>
                <c:pt idx="24">
                  <c:v>28.703023999999999</c:v>
                </c:pt>
                <c:pt idx="25">
                  <c:v>28.703023999999999</c:v>
                </c:pt>
                <c:pt idx="26">
                  <c:v>28.703023999999999</c:v>
                </c:pt>
                <c:pt idx="27">
                  <c:v>28.703023999999999</c:v>
                </c:pt>
                <c:pt idx="28">
                  <c:v>28.703023999999999</c:v>
                </c:pt>
                <c:pt idx="29">
                  <c:v>28.703023999999999</c:v>
                </c:pt>
                <c:pt idx="30">
                  <c:v>28.703023999999999</c:v>
                </c:pt>
                <c:pt idx="31">
                  <c:v>28.703023999999999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F-4EE6-BCB1-772CD184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15264"/>
        <c:axId val="1892944816"/>
      </c:lineChart>
      <c:catAx>
        <c:axId val="1957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944816"/>
        <c:crossesAt val="-1000000"/>
        <c:auto val="1"/>
        <c:lblAlgn val="ctr"/>
        <c:lblOffset val="100"/>
        <c:noMultiLvlLbl val="0"/>
      </c:catAx>
      <c:valAx>
        <c:axId val="1892944816"/>
        <c:scaling>
          <c:orientation val="minMax"/>
          <c:max val="29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81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511811024" right="0.511811024" top="0.78740157499999996" bottom="0.78740157499999996" header="0.31496062000000002" footer="0.31496062000000002"/>
  <pageSetup paperSize="9" orientation="landscape" verticalDpi="598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6</xdr:row>
      <xdr:rowOff>180975</xdr:rowOff>
    </xdr:from>
    <xdr:to>
      <xdr:col>45</xdr:col>
      <xdr:colOff>409575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B45E65-25C1-4C96-B01B-7869203A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18</xdr:row>
      <xdr:rowOff>114300</xdr:rowOff>
    </xdr:from>
    <xdr:to>
      <xdr:col>45</xdr:col>
      <xdr:colOff>400050</xdr:colOff>
      <xdr:row>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EBE516-1720-458B-BDAC-6CEDE542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30</xdr:row>
      <xdr:rowOff>28575</xdr:rowOff>
    </xdr:from>
    <xdr:to>
      <xdr:col>45</xdr:col>
      <xdr:colOff>400050</xdr:colOff>
      <xdr:row>41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E6382E-4A82-49E5-8C0E-0FF9AE42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10</xdr:col>
      <xdr:colOff>304799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3F1A0D-C500-4944-9C0F-9E67DBB9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0</xdr:rowOff>
    </xdr:from>
    <xdr:to>
      <xdr:col>20</xdr:col>
      <xdr:colOff>609599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C8307C-C864-49AD-91DF-811CB34B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295274</xdr:colOff>
      <xdr:row>23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08F233-C25A-458B-838F-9784022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8E8FB-181D-4402-866E-6160EF1D6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E80EC-BAAB-49AD-8E4C-53659F71D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903" cy="60068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91416-F8BE-4B0C-9C5D-2B9CD7D08C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5"/>
  <sheetViews>
    <sheetView tabSelected="1" topLeftCell="S19" zoomScaleNormal="100" workbookViewId="0">
      <selection activeCell="AF41" sqref="AF41"/>
    </sheetView>
  </sheetViews>
  <sheetFormatPr defaultRowHeight="15"/>
  <cols>
    <col min="1" max="1" width="10.7109375" bestFit="1" customWidth="1"/>
    <col min="8" max="8" width="10.7109375" bestFit="1" customWidth="1"/>
    <col min="33" max="33" width="7.28515625" bestFit="1" customWidth="1"/>
    <col min="34" max="34" width="6.5703125" bestFit="1" customWidth="1"/>
    <col min="35" max="35" width="7.5703125" bestFit="1" customWidth="1"/>
    <col min="36" max="36" width="7.28515625" bestFit="1" customWidth="1"/>
    <col min="37" max="37" width="6.5703125" bestFit="1" customWidth="1"/>
    <col min="38" max="38" width="7.5703125" bestFit="1" customWidth="1"/>
  </cols>
  <sheetData>
    <row r="1" spans="1:52">
      <c r="A1" t="s">
        <v>8</v>
      </c>
      <c r="B1">
        <v>991.63</v>
      </c>
      <c r="AB1" s="5" t="s">
        <v>1</v>
      </c>
      <c r="AC1" s="5">
        <v>-1.2575000000000001</v>
      </c>
      <c r="AD1" s="5">
        <v>2.4788000000000001</v>
      </c>
      <c r="AE1" s="5">
        <v>25.627700000000001</v>
      </c>
      <c r="AO1" s="10" t="s">
        <v>42</v>
      </c>
      <c r="AP1" s="10">
        <v>3</v>
      </c>
    </row>
    <row r="2" spans="1:52">
      <c r="B2" t="s">
        <v>0</v>
      </c>
      <c r="C2" t="s">
        <v>1</v>
      </c>
      <c r="D2" s="1" t="s">
        <v>2</v>
      </c>
      <c r="E2" t="s">
        <v>3</v>
      </c>
      <c r="AB2" s="5" t="s">
        <v>18</v>
      </c>
      <c r="AC2" s="7">
        <v>1.5E-3</v>
      </c>
      <c r="AD2" s="8">
        <v>2.5000000000000001E-2</v>
      </c>
      <c r="AE2" s="9">
        <v>0.12</v>
      </c>
      <c r="AO2" s="22" t="s">
        <v>37</v>
      </c>
      <c r="AP2" s="22">
        <v>7</v>
      </c>
    </row>
    <row r="3" spans="1:52">
      <c r="B3">
        <v>0</v>
      </c>
      <c r="C3">
        <v>-1.2575000000000001</v>
      </c>
      <c r="D3">
        <v>-1.2569999999999999</v>
      </c>
      <c r="E3">
        <v>-4.3900000000000002E-2</v>
      </c>
      <c r="AB3" s="4" t="s">
        <v>12</v>
      </c>
      <c r="AC3" s="4">
        <f ca="1">AVERAGE(AC7:AC39)</f>
        <v>-1.2568375000000001</v>
      </c>
      <c r="AD3" s="4">
        <f ca="1">AVERAGE(AD7:AD39)</f>
        <v>2.4280687500000004</v>
      </c>
      <c r="AE3" s="4">
        <f ca="1">AVERAGE(AE7:AE39)</f>
        <v>26.594196874999994</v>
      </c>
      <c r="AF3" s="4">
        <f ca="1">AVERAGE(AF7:AF39)</f>
        <v>-5.3296874999999987E-2</v>
      </c>
      <c r="AG3" s="2"/>
      <c r="AO3" s="23" t="s">
        <v>38</v>
      </c>
      <c r="AP3" s="23">
        <v>11</v>
      </c>
    </row>
    <row r="4" spans="1:52">
      <c r="B4">
        <v>1</v>
      </c>
      <c r="C4">
        <v>2.4788000000000001</v>
      </c>
      <c r="D4">
        <v>2.4262000000000001</v>
      </c>
      <c r="E4">
        <v>-2.1234000000000002</v>
      </c>
      <c r="AB4" s="4" t="s">
        <v>17</v>
      </c>
      <c r="AC4" s="4">
        <f ca="1">_xlfn.STDEV.S(AC7:AC39)</f>
        <v>1.6148004970154191E-3</v>
      </c>
      <c r="AD4" s="4">
        <f ca="1">_xlfn.STDEV.S(AD7:AD39)</f>
        <v>6.7712598294128214E-3</v>
      </c>
      <c r="AE4" s="4">
        <f ca="1">_xlfn.STDEV.S(AE7:AE39)</f>
        <v>0.41284735637683195</v>
      </c>
      <c r="AF4" s="4">
        <f ca="1">_xlfn.STDEV.S(AF7:AF39)</f>
        <v>0.12902172731347081</v>
      </c>
      <c r="AO4" s="24" t="s">
        <v>39</v>
      </c>
      <c r="AP4" s="24">
        <v>11</v>
      </c>
    </row>
    <row r="5" spans="1:52">
      <c r="B5">
        <v>2</v>
      </c>
      <c r="C5">
        <v>25.627700000000001</v>
      </c>
      <c r="D5">
        <v>26.6981</v>
      </c>
      <c r="E5">
        <v>4.1767000000000003</v>
      </c>
      <c r="K5" s="3"/>
      <c r="AB5" s="4" t="s">
        <v>18</v>
      </c>
      <c r="AC5" s="27">
        <f ca="1">ABS((AC4/AC3))</f>
        <v>1.2848124733829305E-3</v>
      </c>
      <c r="AD5" s="27">
        <f t="shared" ref="AD5:AF5" ca="1" si="0">ABS((AD4/AD3))</f>
        <v>2.7887430409097025E-3</v>
      </c>
      <c r="AE5" s="27">
        <f t="shared" ca="1" si="0"/>
        <v>1.5523964055667014E-2</v>
      </c>
      <c r="AF5" s="27"/>
      <c r="AG5" s="31" t="s">
        <v>45</v>
      </c>
      <c r="AH5" s="31"/>
      <c r="AI5" s="31"/>
      <c r="AJ5" s="31" t="s">
        <v>46</v>
      </c>
      <c r="AK5" s="31"/>
      <c r="AL5" s="31"/>
      <c r="AO5" s="25" t="s">
        <v>40</v>
      </c>
      <c r="AP5" s="25">
        <v>11</v>
      </c>
    </row>
    <row r="6" spans="1:52">
      <c r="A6" t="s">
        <v>8</v>
      </c>
      <c r="B6">
        <v>991.63</v>
      </c>
      <c r="AB6" s="5" t="s">
        <v>13</v>
      </c>
      <c r="AC6" s="5" t="s">
        <v>14</v>
      </c>
      <c r="AD6" s="5" t="s">
        <v>15</v>
      </c>
      <c r="AE6" s="5" t="s">
        <v>16</v>
      </c>
      <c r="AF6" s="5" t="s">
        <v>43</v>
      </c>
      <c r="AG6" s="32" t="s">
        <v>14</v>
      </c>
      <c r="AH6" s="32" t="s">
        <v>15</v>
      </c>
      <c r="AI6" s="32" t="s">
        <v>16</v>
      </c>
      <c r="AJ6" s="32" t="s">
        <v>14</v>
      </c>
      <c r="AK6" s="32" t="s">
        <v>15</v>
      </c>
      <c r="AL6" s="32" t="s">
        <v>16</v>
      </c>
      <c r="AO6" s="26" t="s">
        <v>41</v>
      </c>
      <c r="AP6" s="26">
        <v>11</v>
      </c>
      <c r="AU6" s="5" t="s">
        <v>20</v>
      </c>
      <c r="AV6" s="5" t="s">
        <v>20</v>
      </c>
      <c r="AW6" s="5" t="s">
        <v>21</v>
      </c>
      <c r="AX6" s="5" t="s">
        <v>21</v>
      </c>
      <c r="AY6" s="5" t="s">
        <v>22</v>
      </c>
      <c r="AZ6" s="5" t="s">
        <v>22</v>
      </c>
    </row>
    <row r="7" spans="1:52">
      <c r="B7" t="s">
        <v>0</v>
      </c>
      <c r="C7" t="s">
        <v>1</v>
      </c>
      <c r="D7" s="1" t="s">
        <v>4</v>
      </c>
      <c r="E7" t="s">
        <v>3</v>
      </c>
      <c r="AA7">
        <v>2</v>
      </c>
      <c r="AB7" s="10" t="str">
        <f ca="1">INDIRECT(_xlfn.CONCAT("D",AA7))</f>
        <v>bd004</v>
      </c>
      <c r="AC7" s="11">
        <f ca="1">INDIRECT(_xlfn.CONCAT("D",AA7+1))</f>
        <v>-1.2569999999999999</v>
      </c>
      <c r="AD7" s="11">
        <f ca="1">INDIRECT(_xlfn.CONCAT("D",AA7+2))</f>
        <v>2.4262000000000001</v>
      </c>
      <c r="AE7" s="11">
        <f ca="1">INDIRECT(_xlfn.CONCAT("D",AA7+3))</f>
        <v>26.6981</v>
      </c>
      <c r="AF7" s="33">
        <f ca="1">INDIRECT(_xlfn.CONCAT("E",AA7+1))</f>
        <v>-4.3900000000000002E-2</v>
      </c>
      <c r="AG7" s="33"/>
      <c r="AH7" s="33"/>
      <c r="AI7" s="33"/>
      <c r="AJ7" s="33"/>
      <c r="AK7" s="33"/>
      <c r="AL7" s="33"/>
      <c r="AP7">
        <f>SUM(AP1:AP6)</f>
        <v>54</v>
      </c>
      <c r="AU7" s="6">
        <f>$AC$1+$AC$1*$AC$2</f>
        <v>-1.2593862500000002</v>
      </c>
      <c r="AV7" s="6">
        <f>$AC$1-$AC$1*$AC$2</f>
        <v>-1.25561375</v>
      </c>
      <c r="AW7" s="6">
        <f>$AD$1+$AD$1*$AD$2</f>
        <v>2.5407700000000002</v>
      </c>
      <c r="AX7" s="6">
        <f>$AD$1-$AD$1*$AD$2</f>
        <v>2.41683</v>
      </c>
      <c r="AY7" s="6">
        <f>$AE$1+$AE$1*$AE$2</f>
        <v>28.703023999999999</v>
      </c>
      <c r="AZ7" s="6">
        <f>$AE$1-$AE$1*$AE$2</f>
        <v>22.552376000000002</v>
      </c>
    </row>
    <row r="8" spans="1:52">
      <c r="B8">
        <v>0</v>
      </c>
      <c r="C8">
        <v>-1.2575000000000001</v>
      </c>
      <c r="D8">
        <v>-1.2575000000000001</v>
      </c>
      <c r="E8">
        <v>2.8E-3</v>
      </c>
      <c r="AA8">
        <f t="shared" ref="AA8:AA16" si="1">AA7+5</f>
        <v>7</v>
      </c>
      <c r="AB8" s="10" t="str">
        <f ca="1">INDIRECT(_xlfn.CONCAT("D",AA8))</f>
        <v>bd005</v>
      </c>
      <c r="AC8" s="11">
        <f ca="1">INDIRECT(_xlfn.CONCAT("D",AA8+1))</f>
        <v>-1.2575000000000001</v>
      </c>
      <c r="AD8" s="11">
        <f ca="1">INDIRECT(_xlfn.CONCAT("D",AA8+2))</f>
        <v>2.4184999999999999</v>
      </c>
      <c r="AE8" s="11">
        <f ca="1">INDIRECT(_xlfn.CONCAT("D",AA8+3))</f>
        <v>25.741599999999998</v>
      </c>
      <c r="AF8" s="33">
        <f t="shared" ref="AF8:AF41" ca="1" si="2">INDIRECT(_xlfn.CONCAT("E",AA8+1))</f>
        <v>2.8E-3</v>
      </c>
      <c r="AG8" s="33"/>
      <c r="AH8" s="33"/>
      <c r="AI8" s="33"/>
      <c r="AJ8" s="33"/>
      <c r="AK8" s="33"/>
      <c r="AL8" s="33"/>
      <c r="AU8" s="6">
        <f>$AC$1+$AC$1*$AC$2</f>
        <v>-1.2593862500000002</v>
      </c>
      <c r="AV8" s="6">
        <f>$AC$1-$AC$1*$AC$2</f>
        <v>-1.25561375</v>
      </c>
      <c r="AW8" s="6">
        <f>$AD$1+$AD$1*$AD$2</f>
        <v>2.5407700000000002</v>
      </c>
      <c r="AX8" s="6">
        <f>$AD$1-$AD$1*$AD$2</f>
        <v>2.41683</v>
      </c>
      <c r="AY8" s="6">
        <f>$AE$1+$AE$1*$AE$2</f>
        <v>28.703023999999999</v>
      </c>
      <c r="AZ8" s="6">
        <f>$AE$1-$AE$1*$AE$2</f>
        <v>22.552376000000002</v>
      </c>
    </row>
    <row r="9" spans="1:52">
      <c r="B9">
        <v>1</v>
      </c>
      <c r="C9">
        <v>2.4788000000000001</v>
      </c>
      <c r="D9">
        <v>2.4184999999999999</v>
      </c>
      <c r="E9">
        <v>-2.4312999999999998</v>
      </c>
      <c r="AA9">
        <f t="shared" si="1"/>
        <v>12</v>
      </c>
      <c r="AB9" s="10" t="str">
        <f ca="1">INDIRECT(_xlfn.CONCAT("D",AA9))</f>
        <v>bd006</v>
      </c>
      <c r="AC9" s="11">
        <f ca="1">INDIRECT(_xlfn.CONCAT("D",AA9+1))</f>
        <v>-1.258</v>
      </c>
      <c r="AD9" s="11">
        <f ca="1">INDIRECT(_xlfn.CONCAT("D",AA9+2))</f>
        <v>2.4281000000000001</v>
      </c>
      <c r="AE9" s="11">
        <f ca="1">INDIRECT(_xlfn.CONCAT("D",AA9+3))</f>
        <v>26.648399999999999</v>
      </c>
      <c r="AF9" s="33">
        <f t="shared" ca="1" si="2"/>
        <v>3.8100000000000002E-2</v>
      </c>
      <c r="AG9" s="33">
        <f t="shared" ref="AG9:AG18" ca="1" si="3">INDIRECT(_xlfn.CONCAT("I",AA9+1))</f>
        <v>-1.2573000000000001</v>
      </c>
      <c r="AH9" s="33">
        <f t="shared" ref="AH9:AH18" ca="1" si="4">INDIRECT(_xlfn.CONCAT("i",AA9+2))</f>
        <v>2.4337</v>
      </c>
      <c r="AI9" s="33">
        <f t="shared" ref="AI9:AI18" ca="1" si="5">INDIRECT(_xlfn.CONCAT("I",AA9+3))</f>
        <v>27.203099999999999</v>
      </c>
      <c r="AJ9" s="33">
        <f ca="1">INDIRECT(_xlfn.CONCAT("n",AA9+1))</f>
        <v>-1.2568999999999999</v>
      </c>
      <c r="AK9" s="33">
        <f ca="1">INDIRECT(_xlfn.CONCAT("n",AA9+2))</f>
        <v>2.4336000000000002</v>
      </c>
      <c r="AL9" s="33">
        <f ca="1">INDIRECT(_xlfn.CONCAT("n",AA9+3))</f>
        <v>26.619499999999999</v>
      </c>
      <c r="AU9" s="6">
        <f>$AC$1+$AC$1*$AC$2</f>
        <v>-1.2593862500000002</v>
      </c>
      <c r="AV9" s="6">
        <f>$AC$1-$AC$1*$AC$2</f>
        <v>-1.25561375</v>
      </c>
      <c r="AW9" s="6">
        <f>$AD$1+$AD$1*$AD$2</f>
        <v>2.5407700000000002</v>
      </c>
      <c r="AX9" s="6">
        <f>$AD$1-$AD$1*$AD$2</f>
        <v>2.41683</v>
      </c>
      <c r="AY9" s="6">
        <f>$AE$1+$AE$1*$AE$2</f>
        <v>28.703023999999999</v>
      </c>
      <c r="AZ9" s="6">
        <f>$AE$1-$AE$1*$AE$2</f>
        <v>22.552376000000002</v>
      </c>
    </row>
    <row r="10" spans="1:52">
      <c r="B10">
        <v>2</v>
      </c>
      <c r="C10">
        <v>25.627700000000001</v>
      </c>
      <c r="D10">
        <v>25.741599999999998</v>
      </c>
      <c r="E10">
        <v>0.4446</v>
      </c>
      <c r="AA10" s="29">
        <f t="shared" si="1"/>
        <v>17</v>
      </c>
      <c r="AB10" s="20" t="str">
        <f ca="1">INDIRECT(_xlfn.CONCAT("D",AA10))</f>
        <v>bd007</v>
      </c>
      <c r="AC10" s="21">
        <f ca="1">INDIRECT(_xlfn.CONCAT("D",AA10+1))</f>
        <v>-1.2544</v>
      </c>
      <c r="AD10" s="21">
        <f ca="1">INDIRECT(_xlfn.CONCAT("D",AA10+2))</f>
        <v>2.4156</v>
      </c>
      <c r="AE10" s="21">
        <f ca="1">INDIRECT(_xlfn.CONCAT("D",AA10+3))</f>
        <v>26.420500000000001</v>
      </c>
      <c r="AF10" s="33">
        <f t="shared" ca="1" si="2"/>
        <v>-0.24959999999999999</v>
      </c>
      <c r="AG10" s="33">
        <f t="shared" ca="1" si="3"/>
        <v>-1.2544</v>
      </c>
      <c r="AH10" s="33">
        <f t="shared" ca="1" si="4"/>
        <v>2.4411</v>
      </c>
      <c r="AI10" s="33">
        <f t="shared" ca="1" si="5"/>
        <v>27.071400000000001</v>
      </c>
      <c r="AJ10" s="33">
        <f t="shared" ref="AJ10:AJ17" ca="1" si="6">INDIRECT(_xlfn.CONCAT("n",AA10+1))</f>
        <v>-1.2551000000000001</v>
      </c>
      <c r="AK10" s="33">
        <f t="shared" ref="AK10:AK17" ca="1" si="7">INDIRECT(_xlfn.CONCAT("n",AA10+2))</f>
        <v>2.4308999999999998</v>
      </c>
      <c r="AL10" s="33">
        <f t="shared" ref="AL10:AL17" ca="1" si="8">INDIRECT(_xlfn.CONCAT("n",AA10+3))</f>
        <v>26.9358</v>
      </c>
      <c r="AU10" s="6">
        <f>$AC$1+$AC$1*$AC$2</f>
        <v>-1.2593862500000002</v>
      </c>
      <c r="AV10" s="6">
        <f>$AC$1-$AC$1*$AC$2</f>
        <v>-1.25561375</v>
      </c>
      <c r="AW10" s="6">
        <f>$AD$1+$AD$1*$AD$2</f>
        <v>2.5407700000000002</v>
      </c>
      <c r="AX10" s="6">
        <f>$AD$1-$AD$1*$AD$2</f>
        <v>2.41683</v>
      </c>
      <c r="AY10" s="6">
        <f>$AE$1+$AE$1*$AE$2</f>
        <v>28.703023999999999</v>
      </c>
      <c r="AZ10" s="6">
        <f>$AE$1-$AE$1*$AE$2</f>
        <v>22.552376000000002</v>
      </c>
    </row>
    <row r="11" spans="1:52">
      <c r="A11" t="s">
        <v>8</v>
      </c>
      <c r="B11">
        <v>991.63</v>
      </c>
      <c r="F11" t="s">
        <v>8</v>
      </c>
      <c r="G11">
        <v>991.63</v>
      </c>
      <c r="K11" t="s">
        <v>8</v>
      </c>
      <c r="L11">
        <v>991.63</v>
      </c>
      <c r="P11" t="s">
        <v>8</v>
      </c>
      <c r="Q11">
        <v>996.5</v>
      </c>
      <c r="U11" t="s">
        <v>8</v>
      </c>
      <c r="V11">
        <v>991.63</v>
      </c>
      <c r="AA11">
        <f t="shared" si="1"/>
        <v>22</v>
      </c>
      <c r="AB11" s="16" t="str">
        <f ca="1">INDIRECT(_xlfn.CONCAT("D",AA11))</f>
        <v>bd008</v>
      </c>
      <c r="AC11" s="17">
        <f ca="1">INDIRECT(_xlfn.CONCAT("D",AA11+1))</f>
        <v>-1.2587999999999999</v>
      </c>
      <c r="AD11" s="17">
        <f ca="1">INDIRECT(_xlfn.CONCAT("D",AA11+2))</f>
        <v>2.4310999999999998</v>
      </c>
      <c r="AE11" s="17">
        <f ca="1">INDIRECT(_xlfn.CONCAT("D",AA11+3))</f>
        <v>26.722899999999999</v>
      </c>
      <c r="AF11" s="33">
        <f t="shared" ca="1" si="2"/>
        <v>0.1046</v>
      </c>
      <c r="AG11" s="33"/>
      <c r="AH11" s="33"/>
      <c r="AI11" s="33"/>
      <c r="AJ11" s="33"/>
      <c r="AK11" s="33"/>
      <c r="AL11" s="33"/>
      <c r="AU11" s="6">
        <f>$AC$1+$AC$1*$AC$2</f>
        <v>-1.2593862500000002</v>
      </c>
      <c r="AV11" s="6">
        <f>$AC$1-$AC$1*$AC$2</f>
        <v>-1.25561375</v>
      </c>
      <c r="AW11" s="6">
        <f>$AD$1+$AD$1*$AD$2</f>
        <v>2.5407700000000002</v>
      </c>
      <c r="AX11" s="6">
        <f>$AD$1-$AD$1*$AD$2</f>
        <v>2.41683</v>
      </c>
      <c r="AY11" s="6">
        <f>$AE$1+$AE$1*$AE$2</f>
        <v>28.703023999999999</v>
      </c>
      <c r="AZ11" s="6">
        <f>$AE$1-$AE$1*$AE$2</f>
        <v>22.552376000000002</v>
      </c>
    </row>
    <row r="12" spans="1:52">
      <c r="B12" t="s">
        <v>0</v>
      </c>
      <c r="C12" t="s">
        <v>1</v>
      </c>
      <c r="D12" s="1" t="s">
        <v>5</v>
      </c>
      <c r="E12" t="s">
        <v>3</v>
      </c>
      <c r="G12" t="s">
        <v>0</v>
      </c>
      <c r="H12" t="s">
        <v>1</v>
      </c>
      <c r="I12" s="1" t="s">
        <v>5</v>
      </c>
      <c r="J12" t="s">
        <v>3</v>
      </c>
      <c r="L12" t="s">
        <v>0</v>
      </c>
      <c r="M12" t="s">
        <v>1</v>
      </c>
      <c r="N12" s="1" t="s">
        <v>5</v>
      </c>
      <c r="O12" t="s">
        <v>3</v>
      </c>
      <c r="Q12" t="s">
        <v>0</v>
      </c>
      <c r="R12" t="s">
        <v>1</v>
      </c>
      <c r="S12" s="1" t="s">
        <v>5</v>
      </c>
      <c r="T12" t="s">
        <v>3</v>
      </c>
      <c r="V12" t="s">
        <v>0</v>
      </c>
      <c r="W12" t="s">
        <v>1</v>
      </c>
      <c r="X12" s="1" t="s">
        <v>5</v>
      </c>
      <c r="Y12" t="s">
        <v>3</v>
      </c>
      <c r="AA12">
        <f t="shared" si="1"/>
        <v>27</v>
      </c>
      <c r="AB12" s="16" t="str">
        <f ca="1">INDIRECT(_xlfn.CONCAT("D",AA12))</f>
        <v>bd009</v>
      </c>
      <c r="AC12" s="17">
        <f ca="1">INDIRECT(_xlfn.CONCAT("D",AA12+1))</f>
        <v>-1.2565999999999999</v>
      </c>
      <c r="AD12" s="17">
        <f ca="1">INDIRECT(_xlfn.CONCAT("D",AA12+2))</f>
        <v>2.4165999999999999</v>
      </c>
      <c r="AE12" s="17">
        <f ca="1">INDIRECT(_xlfn.CONCAT("D",AA12+3))</f>
        <v>26.910900000000002</v>
      </c>
      <c r="AF12" s="33">
        <f t="shared" ca="1" si="2"/>
        <v>-7.0099999999999996E-2</v>
      </c>
      <c r="AG12" s="33"/>
      <c r="AH12" s="33"/>
      <c r="AI12" s="33"/>
      <c r="AJ12" s="33"/>
      <c r="AK12" s="33"/>
      <c r="AL12" s="33"/>
      <c r="AU12" s="6">
        <f>$AC$1+$AC$1*$AC$2</f>
        <v>-1.2593862500000002</v>
      </c>
      <c r="AV12" s="6">
        <f>$AC$1-$AC$1*$AC$2</f>
        <v>-1.25561375</v>
      </c>
      <c r="AW12" s="6">
        <f>$AD$1+$AD$1*$AD$2</f>
        <v>2.5407700000000002</v>
      </c>
      <c r="AX12" s="6">
        <f>$AD$1-$AD$1*$AD$2</f>
        <v>2.41683</v>
      </c>
      <c r="AY12" s="6">
        <f>$AE$1+$AE$1*$AE$2</f>
        <v>28.703023999999999</v>
      </c>
      <c r="AZ12" s="6">
        <f>$AE$1-$AE$1*$AE$2</f>
        <v>22.552376000000002</v>
      </c>
    </row>
    <row r="13" spans="1:52">
      <c r="B13">
        <v>0</v>
      </c>
      <c r="C13">
        <v>-1.2575000000000001</v>
      </c>
      <c r="D13">
        <v>-1.258</v>
      </c>
      <c r="E13">
        <v>3.8100000000000002E-2</v>
      </c>
      <c r="G13">
        <v>0</v>
      </c>
      <c r="H13">
        <v>-1.2575000000000001</v>
      </c>
      <c r="I13">
        <v>-1.2573000000000001</v>
      </c>
      <c r="J13">
        <v>-1.3599999999999999E-2</v>
      </c>
      <c r="L13">
        <v>0</v>
      </c>
      <c r="M13">
        <v>-1.2575000000000001</v>
      </c>
      <c r="N13">
        <v>-1.2568999999999999</v>
      </c>
      <c r="O13">
        <v>-5.0500000000000003E-2</v>
      </c>
      <c r="Q13">
        <v>0</v>
      </c>
      <c r="R13">
        <v>-1.2575000000000001</v>
      </c>
      <c r="S13">
        <v>-1.2628999999999999</v>
      </c>
      <c r="T13">
        <v>0.4325</v>
      </c>
      <c r="V13">
        <v>0</v>
      </c>
      <c r="W13">
        <v>-1.2575000000000001</v>
      </c>
      <c r="X13">
        <v>-1.2564</v>
      </c>
      <c r="Y13">
        <v>-8.7400000000000005E-2</v>
      </c>
      <c r="AA13">
        <f t="shared" si="1"/>
        <v>32</v>
      </c>
      <c r="AB13" s="16" t="str">
        <f ca="1">INDIRECT(_xlfn.CONCAT("D",AA13))</f>
        <v>bd010</v>
      </c>
      <c r="AC13" s="17">
        <f ca="1">INDIRECT(_xlfn.CONCAT("D",AA13+1))</f>
        <v>-1.2585</v>
      </c>
      <c r="AD13" s="17">
        <f ca="1">INDIRECT(_xlfn.CONCAT("D",AA13+2))</f>
        <v>2.4213</v>
      </c>
      <c r="AE13" s="17">
        <f ca="1">INDIRECT(_xlfn.CONCAT("D",AA13+3))</f>
        <v>26.671600000000002</v>
      </c>
      <c r="AF13" s="33">
        <f t="shared" ca="1" si="2"/>
        <v>8.0600000000000005E-2</v>
      </c>
      <c r="AG13" s="33"/>
      <c r="AH13" s="33"/>
      <c r="AI13" s="33"/>
      <c r="AJ13" s="33"/>
      <c r="AK13" s="33"/>
      <c r="AL13" s="33"/>
      <c r="AU13" s="6">
        <f>$AC$1+$AC$1*$AC$2</f>
        <v>-1.2593862500000002</v>
      </c>
      <c r="AV13" s="6">
        <f>$AC$1-$AC$1*$AC$2</f>
        <v>-1.25561375</v>
      </c>
      <c r="AW13" s="6">
        <f>$AD$1+$AD$1*$AD$2</f>
        <v>2.5407700000000002</v>
      </c>
      <c r="AX13" s="6">
        <f>$AD$1-$AD$1*$AD$2</f>
        <v>2.41683</v>
      </c>
      <c r="AY13" s="6">
        <f>$AE$1+$AE$1*$AE$2</f>
        <v>28.703023999999999</v>
      </c>
      <c r="AZ13" s="6">
        <f>$AE$1-$AE$1*$AE$2</f>
        <v>22.552376000000002</v>
      </c>
    </row>
    <row r="14" spans="1:52">
      <c r="B14">
        <v>1</v>
      </c>
      <c r="C14">
        <v>2.4788000000000001</v>
      </c>
      <c r="D14">
        <v>2.4281000000000001</v>
      </c>
      <c r="E14">
        <v>-2.0468000000000002</v>
      </c>
      <c r="G14">
        <v>1</v>
      </c>
      <c r="H14">
        <v>2.4788000000000001</v>
      </c>
      <c r="I14">
        <v>2.4337</v>
      </c>
      <c r="J14">
        <v>-1.8201000000000001</v>
      </c>
      <c r="L14">
        <v>1</v>
      </c>
      <c r="M14">
        <v>2.4788000000000001</v>
      </c>
      <c r="N14">
        <v>2.4336000000000002</v>
      </c>
      <c r="O14">
        <v>-1.8258000000000001</v>
      </c>
      <c r="Q14">
        <v>1</v>
      </c>
      <c r="R14">
        <v>2.4788000000000001</v>
      </c>
      <c r="S14">
        <v>2.4415</v>
      </c>
      <c r="T14">
        <v>-1.5055000000000001</v>
      </c>
      <c r="V14">
        <v>1</v>
      </c>
      <c r="W14">
        <v>2.4788000000000001</v>
      </c>
      <c r="X14">
        <v>2.4253999999999998</v>
      </c>
      <c r="Y14">
        <v>-2.1526999999999998</v>
      </c>
      <c r="AA14">
        <f t="shared" si="1"/>
        <v>37</v>
      </c>
      <c r="AB14" s="16" t="str">
        <f ca="1">INDIRECT(_xlfn.CONCAT("D",AA14))</f>
        <v>bd011</v>
      </c>
      <c r="AC14" s="17">
        <f ca="1">INDIRECT(_xlfn.CONCAT("D",AA14+1))</f>
        <v>-1.2597</v>
      </c>
      <c r="AD14" s="17">
        <f ca="1">INDIRECT(_xlfn.CONCAT("D",AA14+2))</f>
        <v>2.4249000000000001</v>
      </c>
      <c r="AE14" s="17">
        <f ca="1">INDIRECT(_xlfn.CONCAT("D",AA14+3))</f>
        <v>26.555599999999998</v>
      </c>
      <c r="AF14" s="33">
        <f ca="1">INDIRECT(_xlfn.CONCAT("E",AA14+1))</f>
        <v>0.17549999999999999</v>
      </c>
      <c r="AG14" s="33">
        <f ca="1">INDIRECT(_xlfn.CONCAT("n",AA14+1))</f>
        <v>-1.2586999999999999</v>
      </c>
      <c r="AH14" s="33">
        <f ca="1">INDIRECT(_xlfn.CONCAT("n",AA14+2))</f>
        <v>2.4318</v>
      </c>
      <c r="AI14" s="33">
        <f ca="1">INDIRECT(_xlfn.CONCAT("n",AA14+3))</f>
        <v>26.8203</v>
      </c>
      <c r="AJ14" s="33">
        <f ca="1">INDIRECT(_xlfn.CONCAT("S",AA14+1))</f>
        <v>-1.2589999999999999</v>
      </c>
      <c r="AK14" s="33">
        <f ca="1">INDIRECT(_xlfn.CONCAT("S",AA14+2))</f>
        <v>2.4380999999999999</v>
      </c>
      <c r="AL14" s="33">
        <f ca="1">INDIRECT(_xlfn.CONCAT("S",AA14+3))</f>
        <v>26.535499999999999</v>
      </c>
      <c r="AU14" s="6">
        <f>$AC$1+$AC$1*$AC$2</f>
        <v>-1.2593862500000002</v>
      </c>
      <c r="AV14" s="6">
        <f>$AC$1-$AC$1*$AC$2</f>
        <v>-1.25561375</v>
      </c>
      <c r="AW14" s="6">
        <f>$AD$1+$AD$1*$AD$2</f>
        <v>2.5407700000000002</v>
      </c>
      <c r="AX14" s="6">
        <f>$AD$1-$AD$1*$AD$2</f>
        <v>2.41683</v>
      </c>
      <c r="AY14" s="6">
        <f>$AE$1+$AE$1*$AE$2</f>
        <v>28.703023999999999</v>
      </c>
      <c r="AZ14" s="6">
        <f>$AE$1-$AE$1*$AE$2</f>
        <v>22.552376000000002</v>
      </c>
    </row>
    <row r="15" spans="1:52">
      <c r="B15">
        <v>2</v>
      </c>
      <c r="C15">
        <v>25.627700000000001</v>
      </c>
      <c r="D15">
        <v>26.648399999999999</v>
      </c>
      <c r="E15">
        <v>3.9826000000000001</v>
      </c>
      <c r="G15">
        <v>2</v>
      </c>
      <c r="H15">
        <v>25.627700000000001</v>
      </c>
      <c r="I15">
        <v>27.203099999999999</v>
      </c>
      <c r="J15">
        <v>6.1473000000000004</v>
      </c>
      <c r="L15">
        <v>2</v>
      </c>
      <c r="M15">
        <v>25.627700000000001</v>
      </c>
      <c r="N15">
        <v>26.619499999999999</v>
      </c>
      <c r="O15">
        <v>3.8698999999999999</v>
      </c>
      <c r="Q15">
        <v>2</v>
      </c>
      <c r="R15">
        <v>25.627700000000001</v>
      </c>
      <c r="S15">
        <v>26.729399999999998</v>
      </c>
      <c r="T15">
        <v>4.2987000000000002</v>
      </c>
      <c r="V15">
        <v>2</v>
      </c>
      <c r="W15">
        <v>25.627700000000001</v>
      </c>
      <c r="X15">
        <v>26.774799999999999</v>
      </c>
      <c r="Y15">
        <v>4.476</v>
      </c>
      <c r="AA15">
        <f t="shared" si="1"/>
        <v>42</v>
      </c>
      <c r="AB15" s="16" t="str">
        <f ca="1">INDIRECT(_xlfn.CONCAT("D",AA15))</f>
        <v>bd012</v>
      </c>
      <c r="AC15" s="17">
        <f ca="1">INDIRECT(_xlfn.CONCAT("D",AA15+1))</f>
        <v>-1.2565999999999999</v>
      </c>
      <c r="AD15" s="17">
        <f ca="1">INDIRECT(_xlfn.CONCAT("D",AA15+2))</f>
        <v>2.4220000000000002</v>
      </c>
      <c r="AE15" s="17">
        <f ca="1">INDIRECT(_xlfn.CONCAT("D",AA15+3))</f>
        <v>26.0002</v>
      </c>
      <c r="AF15" s="33">
        <f t="shared" ca="1" si="2"/>
        <v>-6.9199999999999998E-2</v>
      </c>
      <c r="AG15" s="33"/>
      <c r="AH15" s="33"/>
      <c r="AI15" s="33"/>
      <c r="AJ15" s="33"/>
      <c r="AK15" s="33"/>
      <c r="AL15" s="33"/>
      <c r="AU15" s="6">
        <f>$AC$1+$AC$1*$AC$2</f>
        <v>-1.2593862500000002</v>
      </c>
      <c r="AV15" s="6">
        <f>$AC$1-$AC$1*$AC$2</f>
        <v>-1.25561375</v>
      </c>
      <c r="AW15" s="6">
        <f>$AD$1+$AD$1*$AD$2</f>
        <v>2.5407700000000002</v>
      </c>
      <c r="AX15" s="6">
        <f>$AD$1-$AD$1*$AD$2</f>
        <v>2.41683</v>
      </c>
      <c r="AY15" s="6">
        <f>$AE$1+$AE$1*$AE$2</f>
        <v>28.703023999999999</v>
      </c>
      <c r="AZ15" s="6">
        <f>$AE$1-$AE$1*$AE$2</f>
        <v>22.552376000000002</v>
      </c>
    </row>
    <row r="16" spans="1:52">
      <c r="A16" t="s">
        <v>8</v>
      </c>
      <c r="B16">
        <v>991.63</v>
      </c>
      <c r="F16" t="s">
        <v>8</v>
      </c>
      <c r="G16">
        <v>991.63</v>
      </c>
      <c r="K16" t="s">
        <v>8</v>
      </c>
      <c r="L16">
        <v>991.63</v>
      </c>
      <c r="M16" s="12" t="s">
        <v>44</v>
      </c>
      <c r="N16" s="12"/>
      <c r="O16" s="12"/>
      <c r="AA16">
        <f t="shared" si="1"/>
        <v>47</v>
      </c>
      <c r="AB16" s="16" t="str">
        <f t="shared" ref="AB16:AB17" ca="1" si="9">INDIRECT(_xlfn.CONCAT("D",AA16))</f>
        <v>bd013</v>
      </c>
      <c r="AC16" s="17">
        <f t="shared" ref="AC16" ca="1" si="10">INDIRECT(_xlfn.CONCAT("D",AA16+1))</f>
        <v>-1.2565999999999999</v>
      </c>
      <c r="AD16" s="17">
        <f t="shared" ref="AD16" ca="1" si="11">INDIRECT(_xlfn.CONCAT("D",AA16+2))</f>
        <v>2.4268999999999998</v>
      </c>
      <c r="AE16" s="17">
        <f t="shared" ref="AE16" ca="1" si="12">INDIRECT(_xlfn.CONCAT("D",AA16+3))</f>
        <v>27.282499999999999</v>
      </c>
      <c r="AF16" s="33">
        <f t="shared" ca="1" si="2"/>
        <v>-7.1300000000000002E-2</v>
      </c>
      <c r="AG16" s="33"/>
      <c r="AH16" s="33"/>
      <c r="AI16" s="33"/>
      <c r="AJ16" s="33"/>
      <c r="AK16" s="33"/>
      <c r="AL16" s="33"/>
      <c r="AU16" s="6">
        <f>$AC$1+$AC$1*$AC$2</f>
        <v>-1.2593862500000002</v>
      </c>
      <c r="AV16" s="6">
        <f>$AC$1-$AC$1*$AC$2</f>
        <v>-1.25561375</v>
      </c>
      <c r="AW16" s="6">
        <f>$AD$1+$AD$1*$AD$2</f>
        <v>2.5407700000000002</v>
      </c>
      <c r="AX16" s="6">
        <f>$AD$1-$AD$1*$AD$2</f>
        <v>2.41683</v>
      </c>
      <c r="AY16" s="6">
        <f>$AE$1+$AE$1*$AE$2</f>
        <v>28.703023999999999</v>
      </c>
      <c r="AZ16" s="6">
        <f>$AE$1-$AE$1*$AE$2</f>
        <v>22.552376000000002</v>
      </c>
    </row>
    <row r="17" spans="1:52">
      <c r="B17" t="s">
        <v>0</v>
      </c>
      <c r="C17" t="s">
        <v>1</v>
      </c>
      <c r="D17" s="1" t="s">
        <v>10</v>
      </c>
      <c r="E17" t="s">
        <v>3</v>
      </c>
      <c r="G17" t="s">
        <v>0</v>
      </c>
      <c r="H17" t="s">
        <v>1</v>
      </c>
      <c r="I17" s="1" t="s">
        <v>10</v>
      </c>
      <c r="J17" t="s">
        <v>3</v>
      </c>
      <c r="L17" s="12" t="s">
        <v>0</v>
      </c>
      <c r="M17" s="12" t="s">
        <v>1</v>
      </c>
      <c r="N17" s="1" t="s">
        <v>10</v>
      </c>
      <c r="O17" s="12" t="s">
        <v>3</v>
      </c>
      <c r="Q17" s="34"/>
      <c r="R17" s="34"/>
      <c r="S17" s="35"/>
      <c r="T17" s="34"/>
      <c r="AA17" s="30">
        <f t="shared" ref="AA17:AA49" si="13">AA16+5</f>
        <v>52</v>
      </c>
      <c r="AB17" s="16" t="str">
        <f t="shared" ca="1" si="9"/>
        <v>bd014</v>
      </c>
      <c r="AC17" s="17">
        <f t="shared" ref="AC17" ca="1" si="14">INDIRECT(_xlfn.CONCAT("D",AA17+1))</f>
        <v>-1.2542</v>
      </c>
      <c r="AD17" s="17">
        <f t="shared" ref="AD17" ca="1" si="15">INDIRECT(_xlfn.CONCAT("D",AA17+2))</f>
        <v>2.4220999999999999</v>
      </c>
      <c r="AE17" s="17">
        <f t="shared" ref="AE17" ca="1" si="16">INDIRECT(_xlfn.CONCAT("D",AA17+3))</f>
        <v>26.881599999999999</v>
      </c>
      <c r="AF17" s="33">
        <f t="shared" ca="1" si="2"/>
        <v>-0.26140000000000002</v>
      </c>
      <c r="AG17" s="33">
        <f t="shared" ca="1" si="3"/>
        <v>-1.2539</v>
      </c>
      <c r="AH17" s="33">
        <f t="shared" ca="1" si="4"/>
        <v>2.4258999999999999</v>
      </c>
      <c r="AI17" s="33">
        <f t="shared" ca="1" si="5"/>
        <v>26.957100000000001</v>
      </c>
      <c r="AJ17" s="33">
        <f t="shared" ca="1" si="6"/>
        <v>-1.2545999999999999</v>
      </c>
      <c r="AK17" s="33">
        <f t="shared" ca="1" si="7"/>
        <v>2.4260000000000002</v>
      </c>
      <c r="AL17" s="33">
        <f t="shared" ca="1" si="8"/>
        <v>26.468299999999999</v>
      </c>
      <c r="AU17" s="6">
        <f>$AC$1+$AC$1*$AC$2</f>
        <v>-1.2593862500000002</v>
      </c>
      <c r="AV17" s="6">
        <f>$AC$1-$AC$1*$AC$2</f>
        <v>-1.25561375</v>
      </c>
      <c r="AW17" s="6">
        <f>$AD$1+$AD$1*$AD$2</f>
        <v>2.5407700000000002</v>
      </c>
      <c r="AX17" s="6">
        <f>$AD$1-$AD$1*$AD$2</f>
        <v>2.41683</v>
      </c>
      <c r="AY17" s="6">
        <f>$AE$1+$AE$1*$AE$2</f>
        <v>28.703023999999999</v>
      </c>
      <c r="AZ17" s="6">
        <f>$AE$1-$AE$1*$AE$2</f>
        <v>22.552376000000002</v>
      </c>
    </row>
    <row r="18" spans="1:52">
      <c r="B18">
        <v>0</v>
      </c>
      <c r="C18">
        <v>-1.2575000000000001</v>
      </c>
      <c r="D18">
        <v>-1.2544</v>
      </c>
      <c r="E18">
        <v>-0.24959999999999999</v>
      </c>
      <c r="G18">
        <v>0</v>
      </c>
      <c r="H18">
        <v>-1.2575000000000001</v>
      </c>
      <c r="I18">
        <v>-1.2544</v>
      </c>
      <c r="J18">
        <v>-0.25059999999999999</v>
      </c>
      <c r="L18">
        <v>0</v>
      </c>
      <c r="M18">
        <v>-1.2575000000000001</v>
      </c>
      <c r="N18">
        <v>-1.2551000000000001</v>
      </c>
      <c r="O18">
        <v>-0.18940000000000001</v>
      </c>
      <c r="Q18" s="34"/>
      <c r="R18" s="34"/>
      <c r="S18" s="34"/>
      <c r="T18" s="34"/>
      <c r="AA18" s="30">
        <f t="shared" si="13"/>
        <v>57</v>
      </c>
      <c r="AB18" s="18" t="str">
        <f t="shared" ref="AB18:AB22" ca="1" si="17">INDIRECT(_xlfn.CONCAT("D",AA18))</f>
        <v>bd015</v>
      </c>
      <c r="AC18" s="19">
        <f t="shared" ref="AC18" ca="1" si="18">INDIRECT(_xlfn.CONCAT("D",AA18+1))</f>
        <v>-1.2535000000000001</v>
      </c>
      <c r="AD18" s="19">
        <f t="shared" ref="AD18" ca="1" si="19">INDIRECT(_xlfn.CONCAT("D",AA18+2))</f>
        <v>2.4289000000000001</v>
      </c>
      <c r="AE18" s="19">
        <f t="shared" ref="AE18" ca="1" si="20">INDIRECT(_xlfn.CONCAT("D",AA18+3))</f>
        <v>27.087900000000001</v>
      </c>
      <c r="AF18" s="33">
        <f t="shared" ca="1" si="2"/>
        <v>-0.32219999999999999</v>
      </c>
      <c r="AG18" s="33">
        <f t="shared" ca="1" si="3"/>
        <v>-1.2534000000000001</v>
      </c>
      <c r="AH18" s="33">
        <f t="shared" ca="1" si="4"/>
        <v>2.4291999999999998</v>
      </c>
      <c r="AI18" s="33">
        <f t="shared" ca="1" si="5"/>
        <v>26.309100000000001</v>
      </c>
      <c r="AJ18" s="33"/>
      <c r="AK18" s="33"/>
      <c r="AL18" s="33"/>
      <c r="AU18" s="6">
        <f>$AC$1+$AC$1*$AC$2</f>
        <v>-1.2593862500000002</v>
      </c>
      <c r="AV18" s="6">
        <f>$AC$1-$AC$1*$AC$2</f>
        <v>-1.25561375</v>
      </c>
      <c r="AW18" s="6">
        <f>$AD$1+$AD$1*$AD$2</f>
        <v>2.5407700000000002</v>
      </c>
      <c r="AX18" s="6">
        <f>$AD$1-$AD$1*$AD$2</f>
        <v>2.41683</v>
      </c>
      <c r="AY18" s="6">
        <f>$AE$1+$AE$1*$AE$2</f>
        <v>28.703023999999999</v>
      </c>
      <c r="AZ18" s="6">
        <f>$AE$1-$AE$1*$AE$2</f>
        <v>22.552376000000002</v>
      </c>
    </row>
    <row r="19" spans="1:52">
      <c r="B19">
        <v>1</v>
      </c>
      <c r="C19">
        <v>2.4788000000000001</v>
      </c>
      <c r="D19">
        <v>2.4156</v>
      </c>
      <c r="E19">
        <v>-2.5512999999999999</v>
      </c>
      <c r="G19">
        <v>1</v>
      </c>
      <c r="H19">
        <v>2.4788000000000001</v>
      </c>
      <c r="I19">
        <v>2.4411</v>
      </c>
      <c r="J19">
        <v>-1.5223</v>
      </c>
      <c r="L19">
        <v>1</v>
      </c>
      <c r="M19">
        <v>2.4788000000000001</v>
      </c>
      <c r="N19">
        <v>2.4308999999999998</v>
      </c>
      <c r="O19">
        <v>-1.9341999999999999</v>
      </c>
      <c r="Q19" s="34"/>
      <c r="R19" s="34"/>
      <c r="S19" s="34"/>
      <c r="T19" s="34"/>
      <c r="AA19">
        <f t="shared" si="13"/>
        <v>62</v>
      </c>
      <c r="AB19" s="18" t="str">
        <f t="shared" ca="1" si="17"/>
        <v>bd016</v>
      </c>
      <c r="AC19" s="19">
        <f t="shared" ref="AC19" ca="1" si="21">INDIRECT(_xlfn.CONCAT("D",AA19+1))</f>
        <v>-1.2577</v>
      </c>
      <c r="AD19" s="19">
        <f t="shared" ref="AD19" ca="1" si="22">INDIRECT(_xlfn.CONCAT("D",AA19+2))</f>
        <v>2.4359999999999999</v>
      </c>
      <c r="AE19" s="19">
        <f t="shared" ref="AE19" ca="1" si="23">INDIRECT(_xlfn.CONCAT("D",AA19+3))</f>
        <v>26.557500000000001</v>
      </c>
      <c r="AF19" s="33">
        <f t="shared" ca="1" si="2"/>
        <v>1.4E-2</v>
      </c>
      <c r="AG19" s="33"/>
      <c r="AH19" s="33"/>
      <c r="AI19" s="33"/>
      <c r="AJ19" s="33"/>
      <c r="AK19" s="33"/>
      <c r="AL19" s="33"/>
      <c r="AU19" s="6">
        <f>$AC$1+$AC$1*$AC$2</f>
        <v>-1.2593862500000002</v>
      </c>
      <c r="AV19" s="6">
        <f>$AC$1-$AC$1*$AC$2</f>
        <v>-1.25561375</v>
      </c>
      <c r="AW19" s="6">
        <f>$AD$1+$AD$1*$AD$2</f>
        <v>2.5407700000000002</v>
      </c>
      <c r="AX19" s="6">
        <f>$AD$1-$AD$1*$AD$2</f>
        <v>2.41683</v>
      </c>
      <c r="AY19" s="6">
        <f>$AE$1+$AE$1*$AE$2</f>
        <v>28.703023999999999</v>
      </c>
      <c r="AZ19" s="6">
        <f>$AE$1-$AE$1*$AE$2</f>
        <v>22.552376000000002</v>
      </c>
    </row>
    <row r="20" spans="1:52">
      <c r="B20">
        <v>2</v>
      </c>
      <c r="C20">
        <v>25.627700000000001</v>
      </c>
      <c r="D20">
        <v>26.420500000000001</v>
      </c>
      <c r="E20">
        <v>3.0933999999999999</v>
      </c>
      <c r="G20">
        <v>2</v>
      </c>
      <c r="H20">
        <v>25.627700000000001</v>
      </c>
      <c r="I20">
        <v>27.071400000000001</v>
      </c>
      <c r="J20">
        <v>5.6334</v>
      </c>
      <c r="L20">
        <v>2</v>
      </c>
      <c r="M20">
        <v>25.627700000000001</v>
      </c>
      <c r="N20">
        <v>26.9358</v>
      </c>
      <c r="O20">
        <v>5.1040999999999999</v>
      </c>
      <c r="Q20" s="34"/>
      <c r="R20" s="34"/>
      <c r="S20" s="34"/>
      <c r="T20" s="34"/>
      <c r="AA20">
        <f t="shared" si="13"/>
        <v>67</v>
      </c>
      <c r="AB20" s="18" t="str">
        <f t="shared" ca="1" si="17"/>
        <v>bd017</v>
      </c>
      <c r="AC20" s="19">
        <f t="shared" ref="AC20" ca="1" si="24">INDIRECT(_xlfn.CONCAT("D",AA20+1))</f>
        <v>-1.2571000000000001</v>
      </c>
      <c r="AD20" s="19">
        <f t="shared" ref="AD20" ca="1" si="25">INDIRECT(_xlfn.CONCAT("D",AA20+2))</f>
        <v>2.427</v>
      </c>
      <c r="AE20" s="19">
        <f t="shared" ref="AE20" ca="1" si="26">INDIRECT(_xlfn.CONCAT("D",AA20+3))</f>
        <v>26.644100000000002</v>
      </c>
      <c r="AF20" s="33">
        <f t="shared" ca="1" si="2"/>
        <v>-3.1399999999999997E-2</v>
      </c>
      <c r="AG20" s="33"/>
      <c r="AH20" s="33"/>
      <c r="AI20" s="33"/>
      <c r="AJ20" s="33"/>
      <c r="AK20" s="33"/>
      <c r="AL20" s="33"/>
      <c r="AU20" s="6">
        <f>$AC$1+$AC$1*$AC$2</f>
        <v>-1.2593862500000002</v>
      </c>
      <c r="AV20" s="6">
        <f>$AC$1-$AC$1*$AC$2</f>
        <v>-1.25561375</v>
      </c>
      <c r="AW20" s="6">
        <f>$AD$1+$AD$1*$AD$2</f>
        <v>2.5407700000000002</v>
      </c>
      <c r="AX20" s="6">
        <f>$AD$1-$AD$1*$AD$2</f>
        <v>2.41683</v>
      </c>
      <c r="AY20" s="6">
        <f>$AE$1+$AE$1*$AE$2</f>
        <v>28.703023999999999</v>
      </c>
      <c r="AZ20" s="6">
        <f>$AE$1-$AE$1*$AE$2</f>
        <v>22.552376000000002</v>
      </c>
    </row>
    <row r="21" spans="1:52">
      <c r="A21" t="s">
        <v>8</v>
      </c>
      <c r="B21">
        <v>991.63</v>
      </c>
      <c r="AA21">
        <f t="shared" si="13"/>
        <v>72</v>
      </c>
      <c r="AB21" s="18" t="str">
        <f t="shared" ca="1" si="17"/>
        <v>bd018</v>
      </c>
      <c r="AC21" s="19">
        <f t="shared" ref="AC21" ca="1" si="27">INDIRECT(_xlfn.CONCAT("D",AA21+1))</f>
        <v>-1.2557</v>
      </c>
      <c r="AD21" s="19">
        <f t="shared" ref="AD21" ca="1" si="28">INDIRECT(_xlfn.CONCAT("D",AA21+2))</f>
        <v>2.4302000000000001</v>
      </c>
      <c r="AE21" s="19">
        <f t="shared" ref="AE21" ca="1" si="29">INDIRECT(_xlfn.CONCAT("D",AA21+3))</f>
        <v>26.831299999999999</v>
      </c>
      <c r="AF21" s="33">
        <f t="shared" ca="1" si="2"/>
        <v>-0.14729999999999999</v>
      </c>
      <c r="AG21" s="33"/>
      <c r="AH21" s="33"/>
      <c r="AI21" s="33"/>
      <c r="AJ21" s="33"/>
      <c r="AK21" s="33"/>
      <c r="AL21" s="33"/>
      <c r="AU21" s="6">
        <f>$AC$1+$AC$1*$AC$2</f>
        <v>-1.2593862500000002</v>
      </c>
      <c r="AV21" s="6">
        <f>$AC$1-$AC$1*$AC$2</f>
        <v>-1.25561375</v>
      </c>
      <c r="AW21" s="6">
        <f>$AD$1+$AD$1*$AD$2</f>
        <v>2.5407700000000002</v>
      </c>
      <c r="AX21" s="6">
        <f>$AD$1-$AD$1*$AD$2</f>
        <v>2.41683</v>
      </c>
      <c r="AY21" s="6">
        <f>$AE$1+$AE$1*$AE$2</f>
        <v>28.703023999999999</v>
      </c>
      <c r="AZ21" s="6">
        <f>$AE$1-$AE$1*$AE$2</f>
        <v>22.552376000000002</v>
      </c>
    </row>
    <row r="22" spans="1:52">
      <c r="B22" t="s">
        <v>0</v>
      </c>
      <c r="C22" t="s">
        <v>1</v>
      </c>
      <c r="D22" s="1" t="s">
        <v>9</v>
      </c>
      <c r="E22" t="s">
        <v>3</v>
      </c>
      <c r="AA22">
        <f t="shared" si="13"/>
        <v>77</v>
      </c>
      <c r="AB22" s="18" t="str">
        <f t="shared" ca="1" si="17"/>
        <v>bd019</v>
      </c>
      <c r="AC22" s="19">
        <f t="shared" ref="AC22" ca="1" si="30">INDIRECT(_xlfn.CONCAT("D",AA22+1))</f>
        <v>-1.2602</v>
      </c>
      <c r="AD22" s="19">
        <f t="shared" ref="AD22" ca="1" si="31">INDIRECT(_xlfn.CONCAT("D",AA22+2))</f>
        <v>2.4243999999999999</v>
      </c>
      <c r="AE22" s="19">
        <f t="shared" ref="AE22" ca="1" si="32">INDIRECT(_xlfn.CONCAT("D",AA22+3))</f>
        <v>26.3308</v>
      </c>
      <c r="AF22" s="33">
        <f t="shared" ca="1" si="2"/>
        <v>0.21229999999999999</v>
      </c>
      <c r="AG22" s="33">
        <f t="shared" ref="AG22" ca="1" si="33">INDIRECT(_xlfn.CONCAT("I",AA22+1))</f>
        <v>-1.2591000000000001</v>
      </c>
      <c r="AH22" s="33">
        <f t="shared" ref="AH22" ca="1" si="34">INDIRECT(_xlfn.CONCAT("i",AA22+2))</f>
        <v>2.4363999999999999</v>
      </c>
      <c r="AI22" s="33">
        <f t="shared" ref="AI22" ca="1" si="35">INDIRECT(_xlfn.CONCAT("I",AA22+3))</f>
        <v>26.594899999999999</v>
      </c>
      <c r="AJ22" s="33">
        <f t="shared" ref="AJ22" ca="1" si="36">INDIRECT(_xlfn.CONCAT("n",AA22+1))</f>
        <v>-1.2591000000000001</v>
      </c>
      <c r="AK22" s="33">
        <f t="shared" ref="AK22" ca="1" si="37">INDIRECT(_xlfn.CONCAT("n",AA22+2))</f>
        <v>2.4430000000000001</v>
      </c>
      <c r="AL22" s="33">
        <f t="shared" ref="AL22" ca="1" si="38">INDIRECT(_xlfn.CONCAT("n",AA22+3))</f>
        <v>26.4712</v>
      </c>
      <c r="AU22" s="6">
        <f>$AC$1+$AC$1*$AC$2</f>
        <v>-1.2593862500000002</v>
      </c>
      <c r="AV22" s="6">
        <f>$AC$1-$AC$1*$AC$2</f>
        <v>-1.25561375</v>
      </c>
      <c r="AW22" s="6">
        <f>$AD$1+$AD$1*$AD$2</f>
        <v>2.5407700000000002</v>
      </c>
      <c r="AX22" s="6">
        <f>$AD$1-$AD$1*$AD$2</f>
        <v>2.41683</v>
      </c>
      <c r="AY22" s="6">
        <f>$AE$1+$AE$1*$AE$2</f>
        <v>28.703023999999999</v>
      </c>
      <c r="AZ22" s="6">
        <f>$AE$1-$AE$1*$AE$2</f>
        <v>22.552376000000002</v>
      </c>
    </row>
    <row r="23" spans="1:52">
      <c r="B23">
        <v>0</v>
      </c>
      <c r="C23">
        <v>-1.2575000000000001</v>
      </c>
      <c r="D23">
        <v>-1.2587999999999999</v>
      </c>
      <c r="E23">
        <v>0.1046</v>
      </c>
      <c r="AA23">
        <f t="shared" si="13"/>
        <v>82</v>
      </c>
      <c r="AB23" s="18" t="str">
        <f t="shared" ref="AB23" ca="1" si="39">INDIRECT(_xlfn.CONCAT("D",AA23))</f>
        <v>bd020</v>
      </c>
      <c r="AC23" s="19">
        <f t="shared" ref="AC23" ca="1" si="40">INDIRECT(_xlfn.CONCAT("D",AA23+1))</f>
        <v>-1.2589999999999999</v>
      </c>
      <c r="AD23" s="19">
        <f t="shared" ref="AD23" ca="1" si="41">INDIRECT(_xlfn.CONCAT("D",AA23+2))</f>
        <v>2.4428000000000001</v>
      </c>
      <c r="AE23" s="19">
        <f t="shared" ref="AE23" ca="1" si="42">INDIRECT(_xlfn.CONCAT("D",AA23+3))</f>
        <v>26.0943</v>
      </c>
      <c r="AF23" s="33">
        <f t="shared" ca="1" si="2"/>
        <v>0.11990000000000001</v>
      </c>
      <c r="AG23" s="33"/>
      <c r="AH23" s="33"/>
      <c r="AI23" s="33"/>
      <c r="AJ23" s="33"/>
      <c r="AK23" s="33"/>
      <c r="AL23" s="33"/>
      <c r="AU23" s="6">
        <f>$AC$1+$AC$1*$AC$2</f>
        <v>-1.2593862500000002</v>
      </c>
      <c r="AV23" s="6">
        <f>$AC$1-$AC$1*$AC$2</f>
        <v>-1.25561375</v>
      </c>
      <c r="AW23" s="6">
        <f>$AD$1+$AD$1*$AD$2</f>
        <v>2.5407700000000002</v>
      </c>
      <c r="AX23" s="6">
        <f>$AD$1-$AD$1*$AD$2</f>
        <v>2.41683</v>
      </c>
      <c r="AY23" s="6">
        <f>$AE$1+$AE$1*$AE$2</f>
        <v>28.703023999999999</v>
      </c>
      <c r="AZ23" s="6">
        <f>$AE$1-$AE$1*$AE$2</f>
        <v>22.552376000000002</v>
      </c>
    </row>
    <row r="24" spans="1:52">
      <c r="B24">
        <v>1</v>
      </c>
      <c r="C24">
        <v>2.4788000000000001</v>
      </c>
      <c r="D24">
        <v>2.4310999999999998</v>
      </c>
      <c r="E24">
        <v>-1.9255</v>
      </c>
      <c r="N24" s="1"/>
      <c r="AA24">
        <f t="shared" si="13"/>
        <v>87</v>
      </c>
      <c r="AB24" s="18" t="str">
        <f t="shared" ref="AB24:AB26" ca="1" si="43">INDIRECT(_xlfn.CONCAT("D",AA24))</f>
        <v>bd021</v>
      </c>
      <c r="AC24" s="19">
        <f t="shared" ref="AC24" ca="1" si="44">INDIRECT(_xlfn.CONCAT("D",AA24+1))</f>
        <v>-1.2559</v>
      </c>
      <c r="AD24" s="19">
        <f t="shared" ref="AD24" ca="1" si="45">INDIRECT(_xlfn.CONCAT("D",AA24+2))</f>
        <v>2.4321999999999999</v>
      </c>
      <c r="AE24" s="19">
        <f t="shared" ref="AE24" ca="1" si="46">INDIRECT(_xlfn.CONCAT("D",AA24+3))</f>
        <v>26.8156</v>
      </c>
      <c r="AF24" s="33">
        <f t="shared" ca="1" si="2"/>
        <v>-0.13039999999999999</v>
      </c>
      <c r="AG24" s="33"/>
      <c r="AH24" s="33"/>
      <c r="AI24" s="33"/>
      <c r="AJ24" s="33"/>
      <c r="AK24" s="33"/>
      <c r="AL24" s="33"/>
      <c r="AU24" s="6">
        <f>$AC$1+$AC$1*$AC$2</f>
        <v>-1.2593862500000002</v>
      </c>
      <c r="AV24" s="6">
        <f>$AC$1-$AC$1*$AC$2</f>
        <v>-1.25561375</v>
      </c>
      <c r="AW24" s="6">
        <f>$AD$1+$AD$1*$AD$2</f>
        <v>2.5407700000000002</v>
      </c>
      <c r="AX24" s="6">
        <f>$AD$1-$AD$1*$AD$2</f>
        <v>2.41683</v>
      </c>
      <c r="AY24" s="6">
        <f>$AE$1+$AE$1*$AE$2</f>
        <v>28.703023999999999</v>
      </c>
      <c r="AZ24" s="6">
        <f>$AE$1-$AE$1*$AE$2</f>
        <v>22.552376000000002</v>
      </c>
    </row>
    <row r="25" spans="1:52">
      <c r="B25">
        <v>2</v>
      </c>
      <c r="C25">
        <v>25.627700000000001</v>
      </c>
      <c r="D25">
        <v>26.722899999999999</v>
      </c>
      <c r="E25">
        <v>4.2735000000000003</v>
      </c>
      <c r="AA25">
        <f t="shared" si="13"/>
        <v>92</v>
      </c>
      <c r="AB25" s="18" t="str">
        <f t="shared" ca="1" si="43"/>
        <v>bd022</v>
      </c>
      <c r="AC25" s="19">
        <f t="shared" ref="AC25" ca="1" si="47">INDIRECT(_xlfn.CONCAT("D",AA25+1))</f>
        <v>-1.2563</v>
      </c>
      <c r="AD25" s="19">
        <f t="shared" ref="AD25" ca="1" si="48">INDIRECT(_xlfn.CONCAT("D",AA25+2))</f>
        <v>2.4178000000000002</v>
      </c>
      <c r="AE25" s="19">
        <f t="shared" ref="AE25" ca="1" si="49">INDIRECT(_xlfn.CONCAT("D",AA25+3))</f>
        <v>26.536300000000001</v>
      </c>
      <c r="AF25" s="33">
        <f t="shared" ca="1" si="2"/>
        <v>-0.1</v>
      </c>
      <c r="AG25" s="33"/>
      <c r="AH25" s="33"/>
      <c r="AI25" s="33"/>
      <c r="AJ25" s="33"/>
      <c r="AK25" s="33"/>
      <c r="AL25" s="33"/>
      <c r="AU25" s="6">
        <f>$AC$1+$AC$1*$AC$2</f>
        <v>-1.2593862500000002</v>
      </c>
      <c r="AV25" s="6">
        <f>$AC$1-$AC$1*$AC$2</f>
        <v>-1.25561375</v>
      </c>
      <c r="AW25" s="6">
        <f>$AD$1+$AD$1*$AD$2</f>
        <v>2.5407700000000002</v>
      </c>
      <c r="AX25" s="6">
        <f>$AD$1-$AD$1*$AD$2</f>
        <v>2.41683</v>
      </c>
      <c r="AY25" s="6">
        <f>$AE$1+$AE$1*$AE$2</f>
        <v>28.703023999999999</v>
      </c>
      <c r="AZ25" s="6">
        <f>$AE$1-$AE$1*$AE$2</f>
        <v>22.552376000000002</v>
      </c>
    </row>
    <row r="26" spans="1:52">
      <c r="A26" t="s">
        <v>8</v>
      </c>
      <c r="B26">
        <v>991.63</v>
      </c>
      <c r="AA26">
        <f t="shared" si="13"/>
        <v>97</v>
      </c>
      <c r="AB26" s="18" t="str">
        <f t="shared" ca="1" si="43"/>
        <v>bd023</v>
      </c>
      <c r="AC26" s="19">
        <f t="shared" ref="AC26" ca="1" si="50">INDIRECT(_xlfn.CONCAT("D",AA26+1))</f>
        <v>-1.2578</v>
      </c>
      <c r="AD26" s="19">
        <f t="shared" ref="AD26" ca="1" si="51">INDIRECT(_xlfn.CONCAT("D",AA26+2))</f>
        <v>2.4222999999999999</v>
      </c>
      <c r="AE26" s="19">
        <f t="shared" ref="AE26" ca="1" si="52">INDIRECT(_xlfn.CONCAT("D",AA26+3))</f>
        <v>27.414100000000001</v>
      </c>
      <c r="AF26" s="33">
        <f t="shared" ca="1" si="2"/>
        <v>2.24E-2</v>
      </c>
      <c r="AG26" s="33"/>
      <c r="AH26" s="33"/>
      <c r="AI26" s="33"/>
      <c r="AJ26" s="33"/>
      <c r="AK26" s="33"/>
      <c r="AL26" s="33"/>
      <c r="AU26" s="6">
        <f>$AC$1+$AC$1*$AC$2</f>
        <v>-1.2593862500000002</v>
      </c>
      <c r="AV26" s="6">
        <f>$AC$1-$AC$1*$AC$2</f>
        <v>-1.25561375</v>
      </c>
      <c r="AW26" s="6">
        <f>$AD$1+$AD$1*$AD$2</f>
        <v>2.5407700000000002</v>
      </c>
      <c r="AX26" s="6">
        <f>$AD$1-$AD$1*$AD$2</f>
        <v>2.41683</v>
      </c>
      <c r="AY26" s="6">
        <f>$AE$1+$AE$1*$AE$2</f>
        <v>28.703023999999999</v>
      </c>
      <c r="AZ26" s="6">
        <f>$AE$1-$AE$1*$AE$2</f>
        <v>22.552376000000002</v>
      </c>
    </row>
    <row r="27" spans="1:52">
      <c r="B27" t="s">
        <v>0</v>
      </c>
      <c r="C27" t="s">
        <v>1</v>
      </c>
      <c r="D27" s="1" t="s">
        <v>6</v>
      </c>
      <c r="E27" t="s">
        <v>3</v>
      </c>
      <c r="I27" s="14"/>
      <c r="AA27">
        <f t="shared" si="13"/>
        <v>102</v>
      </c>
      <c r="AB27" s="18" t="str">
        <f ca="1">INDIRECT(_xlfn.CONCAT("D",AA27))</f>
        <v>bd024</v>
      </c>
      <c r="AC27" s="19">
        <f t="shared" ref="AC27:AC28" ca="1" si="53">INDIRECT(_xlfn.CONCAT("D",AA27+1))</f>
        <v>-1.2585999999999999</v>
      </c>
      <c r="AD27" s="19">
        <f t="shared" ref="AD27:AD28" ca="1" si="54">INDIRECT(_xlfn.CONCAT("D",AA27+2))</f>
        <v>2.4277000000000002</v>
      </c>
      <c r="AE27" s="19">
        <f t="shared" ref="AE27:AE28" ca="1" si="55">INDIRECT(_xlfn.CONCAT("D",AA27+3))</f>
        <v>26.977499999999999</v>
      </c>
      <c r="AF27" s="33">
        <f t="shared" ca="1" si="2"/>
        <v>8.5199999999999998E-2</v>
      </c>
      <c r="AG27" s="33"/>
      <c r="AH27" s="33"/>
      <c r="AI27" s="33"/>
      <c r="AJ27" s="33"/>
      <c r="AK27" s="33"/>
      <c r="AL27" s="33"/>
      <c r="AU27" s="6">
        <f>$AC$1+$AC$1*$AC$2</f>
        <v>-1.2593862500000002</v>
      </c>
      <c r="AV27" s="6">
        <f>$AC$1-$AC$1*$AC$2</f>
        <v>-1.25561375</v>
      </c>
      <c r="AW27" s="6">
        <f>$AD$1+$AD$1*$AD$2</f>
        <v>2.5407700000000002</v>
      </c>
      <c r="AX27" s="6">
        <f>$AD$1-$AD$1*$AD$2</f>
        <v>2.41683</v>
      </c>
      <c r="AY27" s="6">
        <f>$AE$1+$AE$1*$AE$2</f>
        <v>28.703023999999999</v>
      </c>
      <c r="AZ27" s="6">
        <f>$AE$1-$AE$1*$AE$2</f>
        <v>22.552376000000002</v>
      </c>
    </row>
    <row r="28" spans="1:52">
      <c r="B28">
        <v>0</v>
      </c>
      <c r="C28">
        <v>-1.2575000000000001</v>
      </c>
      <c r="D28">
        <v>-1.2565999999999999</v>
      </c>
      <c r="E28">
        <v>-7.0099999999999996E-2</v>
      </c>
      <c r="AA28">
        <f t="shared" si="13"/>
        <v>107</v>
      </c>
      <c r="AB28" s="36" t="str">
        <f t="shared" ref="AB28:AB38" ca="1" si="56">INDIRECT(_xlfn.CONCAT("D",AA28))</f>
        <v>bd025</v>
      </c>
      <c r="AC28" s="37">
        <f t="shared" ca="1" si="53"/>
        <v>-1.2566999999999999</v>
      </c>
      <c r="AD28" s="37">
        <f t="shared" ca="1" si="54"/>
        <v>2.4359000000000002</v>
      </c>
      <c r="AE28" s="37">
        <f t="shared" ca="1" si="55"/>
        <v>26.6173</v>
      </c>
      <c r="AF28" s="33">
        <f t="shared" ca="1" si="2"/>
        <v>-6.2399999999999997E-2</v>
      </c>
      <c r="AG28" s="33"/>
      <c r="AH28" s="33"/>
      <c r="AI28" s="33"/>
      <c r="AJ28" s="33"/>
      <c r="AK28" s="33"/>
      <c r="AL28" s="33"/>
      <c r="AU28" s="6">
        <f>$AC$1+$AC$1*$AC$2</f>
        <v>-1.2593862500000002</v>
      </c>
      <c r="AV28" s="6">
        <f>$AC$1-$AC$1*$AC$2</f>
        <v>-1.25561375</v>
      </c>
      <c r="AW28" s="6">
        <f>$AD$1+$AD$1*$AD$2</f>
        <v>2.5407700000000002</v>
      </c>
      <c r="AX28" s="6">
        <f>$AD$1-$AD$1*$AD$2</f>
        <v>2.41683</v>
      </c>
      <c r="AY28" s="6">
        <f>$AE$1+$AE$1*$AE$2</f>
        <v>28.703023999999999</v>
      </c>
      <c r="AZ28" s="6">
        <f>$AE$1-$AE$1*$AE$2</f>
        <v>22.552376000000002</v>
      </c>
    </row>
    <row r="29" spans="1:52">
      <c r="B29">
        <v>1</v>
      </c>
      <c r="C29">
        <v>2.4788000000000001</v>
      </c>
      <c r="D29">
        <v>2.4165999999999999</v>
      </c>
      <c r="E29">
        <v>-2.5105</v>
      </c>
      <c r="AA29">
        <f t="shared" si="13"/>
        <v>112</v>
      </c>
      <c r="AB29" s="36" t="str">
        <f t="shared" ca="1" si="56"/>
        <v>bd026</v>
      </c>
      <c r="AC29" s="37">
        <f t="shared" ref="AC29:AC37" ca="1" si="57">INDIRECT(_xlfn.CONCAT("D",AA29+1))</f>
        <v>-1.2575000000000001</v>
      </c>
      <c r="AD29" s="37">
        <f t="shared" ref="AD29:AD37" ca="1" si="58">INDIRECT(_xlfn.CONCAT("D",AA29+2))</f>
        <v>2.4333999999999998</v>
      </c>
      <c r="AE29" s="37">
        <f t="shared" ref="AE29:AE37" ca="1" si="59">INDIRECT(_xlfn.CONCAT("D",AA29+3))</f>
        <v>26.561800000000002</v>
      </c>
      <c r="AF29" s="33">
        <f t="shared" ca="1" si="2"/>
        <v>3.0000000000000001E-3</v>
      </c>
      <c r="AG29" s="33"/>
      <c r="AH29" s="33"/>
      <c r="AI29" s="33"/>
      <c r="AJ29" s="33"/>
      <c r="AK29" s="33"/>
      <c r="AL29" s="33"/>
      <c r="AU29" s="6">
        <f t="shared" ref="AU29:AU38" si="60">$AC$1+$AC$1*$AC$2</f>
        <v>-1.2593862500000002</v>
      </c>
      <c r="AV29" s="6">
        <f t="shared" ref="AV29:AV38" si="61">$AC$1-$AC$1*$AC$2</f>
        <v>-1.25561375</v>
      </c>
      <c r="AW29" s="6">
        <f t="shared" ref="AW29:AW38" si="62">$AD$1+$AD$1*$AD$2</f>
        <v>2.5407700000000002</v>
      </c>
      <c r="AX29" s="6">
        <f t="shared" ref="AX29:AX38" si="63">$AD$1-$AD$1*$AD$2</f>
        <v>2.41683</v>
      </c>
      <c r="AY29" s="6">
        <f t="shared" ref="AY29:AY38" si="64">$AE$1+$AE$1*$AE$2</f>
        <v>28.703023999999999</v>
      </c>
      <c r="AZ29" s="6">
        <f t="shared" ref="AZ29:AZ38" si="65">$AE$1-$AE$1*$AE$2</f>
        <v>22.552376000000002</v>
      </c>
    </row>
    <row r="30" spans="1:52">
      <c r="B30">
        <v>2</v>
      </c>
      <c r="C30">
        <v>25.627700000000001</v>
      </c>
      <c r="D30">
        <v>26.910900000000002</v>
      </c>
      <c r="E30">
        <v>5.0068999999999999</v>
      </c>
      <c r="AA30">
        <f t="shared" si="13"/>
        <v>117</v>
      </c>
      <c r="AB30" s="36" t="str">
        <f t="shared" ca="1" si="56"/>
        <v>bd027</v>
      </c>
      <c r="AC30" s="37">
        <f t="shared" ref="AC30" ca="1" si="66">INDIRECT(_xlfn.CONCAT("D",AA30+1))</f>
        <v>-1.2567999999999999</v>
      </c>
      <c r="AD30" s="37">
        <f t="shared" ref="AD30" ca="1" si="67">INDIRECT(_xlfn.CONCAT("D",AA30+2))</f>
        <v>2.4315000000000002</v>
      </c>
      <c r="AE30" s="37">
        <f t="shared" ref="AE30" ca="1" si="68">INDIRECT(_xlfn.CONCAT("D",AA30+3))</f>
        <v>27.1432</v>
      </c>
      <c r="AF30" s="33">
        <f t="shared" ca="1" si="2"/>
        <v>-5.5E-2</v>
      </c>
      <c r="AG30" s="33"/>
      <c r="AH30" s="33"/>
      <c r="AI30" s="33"/>
      <c r="AJ30" s="33"/>
      <c r="AK30" s="33"/>
      <c r="AL30" s="33"/>
      <c r="AU30" s="6">
        <f t="shared" si="60"/>
        <v>-1.2593862500000002</v>
      </c>
      <c r="AV30" s="6">
        <f t="shared" si="61"/>
        <v>-1.25561375</v>
      </c>
      <c r="AW30" s="6">
        <f t="shared" si="62"/>
        <v>2.5407700000000002</v>
      </c>
      <c r="AX30" s="6">
        <f t="shared" si="63"/>
        <v>2.41683</v>
      </c>
      <c r="AY30" s="6">
        <f t="shared" si="64"/>
        <v>28.703023999999999</v>
      </c>
      <c r="AZ30" s="6">
        <f t="shared" si="65"/>
        <v>22.552376000000002</v>
      </c>
    </row>
    <row r="31" spans="1:52">
      <c r="A31" t="s">
        <v>8</v>
      </c>
      <c r="B31">
        <v>991.63</v>
      </c>
      <c r="AA31">
        <f t="shared" si="13"/>
        <v>122</v>
      </c>
      <c r="AB31" s="36" t="str">
        <f t="shared" ca="1" si="56"/>
        <v>bd028</v>
      </c>
      <c r="AC31" s="37">
        <f t="shared" ca="1" si="57"/>
        <v>-1.2565999999999999</v>
      </c>
      <c r="AD31" s="37">
        <f t="shared" ca="1" si="58"/>
        <v>2.4355000000000002</v>
      </c>
      <c r="AE31" s="37">
        <f t="shared" ca="1" si="59"/>
        <v>25.814</v>
      </c>
      <c r="AF31" s="33">
        <f t="shared" ca="1" si="2"/>
        <v>-7.4700000000000003E-2</v>
      </c>
      <c r="AG31" s="33"/>
      <c r="AH31" s="33"/>
      <c r="AI31" s="33"/>
      <c r="AJ31" s="33"/>
      <c r="AK31" s="33"/>
      <c r="AL31" s="33"/>
      <c r="AU31" s="6">
        <f t="shared" si="60"/>
        <v>-1.2593862500000002</v>
      </c>
      <c r="AV31" s="6">
        <f t="shared" si="61"/>
        <v>-1.25561375</v>
      </c>
      <c r="AW31" s="6">
        <f t="shared" si="62"/>
        <v>2.5407700000000002</v>
      </c>
      <c r="AX31" s="6">
        <f t="shared" si="63"/>
        <v>2.41683</v>
      </c>
      <c r="AY31" s="6">
        <f t="shared" si="64"/>
        <v>28.703023999999999</v>
      </c>
      <c r="AZ31" s="6">
        <f t="shared" si="65"/>
        <v>22.552376000000002</v>
      </c>
    </row>
    <row r="32" spans="1:52">
      <c r="B32" t="s">
        <v>0</v>
      </c>
      <c r="C32" t="s">
        <v>1</v>
      </c>
      <c r="D32" s="1" t="s">
        <v>7</v>
      </c>
      <c r="E32" t="s">
        <v>3</v>
      </c>
      <c r="AA32" s="30">
        <f t="shared" si="13"/>
        <v>127</v>
      </c>
      <c r="AB32" s="36" t="str">
        <f t="shared" ca="1" si="56"/>
        <v>bd029</v>
      </c>
      <c r="AC32" s="37">
        <f t="shared" ref="AC32" ca="1" si="69">INDIRECT(_xlfn.CONCAT("D",AA32+1))</f>
        <v>-1.2551000000000001</v>
      </c>
      <c r="AD32" s="37">
        <f t="shared" ref="AD32" ca="1" si="70">INDIRECT(_xlfn.CONCAT("D",AA32+2))</f>
        <v>2.4245000000000001</v>
      </c>
      <c r="AE32" s="37">
        <f t="shared" ref="AE32" ca="1" si="71">INDIRECT(_xlfn.CONCAT("D",AA32+3))</f>
        <v>26.348600000000001</v>
      </c>
      <c r="AF32" s="33">
        <f t="shared" ca="1" si="2"/>
        <v>-0.18970000000000001</v>
      </c>
      <c r="AG32" s="33">
        <f t="shared" ref="AG32" ca="1" si="72">INDIRECT(_xlfn.CONCAT("I",AA32+1))</f>
        <v>-1.2546999999999999</v>
      </c>
      <c r="AH32" s="33">
        <f t="shared" ref="AH32" ca="1" si="73">INDIRECT(_xlfn.CONCAT("i",AA32+2))</f>
        <v>2.4356</v>
      </c>
      <c r="AI32" s="33">
        <f t="shared" ref="AI32" ca="1" si="74">INDIRECT(_xlfn.CONCAT("I",AA32+3))</f>
        <v>26.312000000000001</v>
      </c>
      <c r="AJ32" s="33">
        <f t="shared" ref="AJ32" ca="1" si="75">INDIRECT(_xlfn.CONCAT("n",AA32+1))</f>
        <v>-1.2546999999999999</v>
      </c>
      <c r="AK32" s="33">
        <f t="shared" ref="AK32" ca="1" si="76">INDIRECT(_xlfn.CONCAT("n",AA32+2))</f>
        <v>2.4251</v>
      </c>
      <c r="AL32" s="33">
        <f t="shared" ref="AL32" ca="1" si="77">INDIRECT(_xlfn.CONCAT("n",AA32+3))</f>
        <v>26.9861</v>
      </c>
      <c r="AU32" s="6">
        <f t="shared" si="60"/>
        <v>-1.2593862500000002</v>
      </c>
      <c r="AV32" s="6">
        <f t="shared" si="61"/>
        <v>-1.25561375</v>
      </c>
      <c r="AW32" s="6">
        <f t="shared" si="62"/>
        <v>2.5407700000000002</v>
      </c>
      <c r="AX32" s="6">
        <f t="shared" si="63"/>
        <v>2.41683</v>
      </c>
      <c r="AY32" s="6">
        <f t="shared" si="64"/>
        <v>28.703023999999999</v>
      </c>
      <c r="AZ32" s="6">
        <f t="shared" si="65"/>
        <v>22.552376000000002</v>
      </c>
    </row>
    <row r="33" spans="1:52">
      <c r="B33">
        <v>0</v>
      </c>
      <c r="C33">
        <v>-1.2575000000000001</v>
      </c>
      <c r="D33">
        <v>-1.2585</v>
      </c>
      <c r="E33">
        <v>8.0600000000000005E-2</v>
      </c>
      <c r="AA33">
        <f t="shared" si="13"/>
        <v>132</v>
      </c>
      <c r="AB33" s="36" t="str">
        <f t="shared" ca="1" si="56"/>
        <v>bd030</v>
      </c>
      <c r="AC33" s="37">
        <f t="shared" ca="1" si="57"/>
        <v>-1.2558</v>
      </c>
      <c r="AD33" s="37">
        <f t="shared" ca="1" si="58"/>
        <v>2.4312</v>
      </c>
      <c r="AE33" s="37">
        <f t="shared" ca="1" si="59"/>
        <v>26.6464</v>
      </c>
      <c r="AF33" s="33">
        <f t="shared" ca="1" si="2"/>
        <v>-0.1399</v>
      </c>
      <c r="AG33" s="33"/>
      <c r="AH33" s="33"/>
      <c r="AI33" s="33"/>
      <c r="AJ33" s="33"/>
      <c r="AK33" s="33"/>
      <c r="AL33" s="33"/>
      <c r="AU33" s="6">
        <f t="shared" si="60"/>
        <v>-1.2593862500000002</v>
      </c>
      <c r="AV33" s="6">
        <f t="shared" si="61"/>
        <v>-1.25561375</v>
      </c>
      <c r="AW33" s="6">
        <f t="shared" si="62"/>
        <v>2.5407700000000002</v>
      </c>
      <c r="AX33" s="6">
        <f t="shared" si="63"/>
        <v>2.41683</v>
      </c>
      <c r="AY33" s="6">
        <f t="shared" si="64"/>
        <v>28.703023999999999</v>
      </c>
      <c r="AZ33" s="6">
        <f t="shared" si="65"/>
        <v>22.552376000000002</v>
      </c>
    </row>
    <row r="34" spans="1:52">
      <c r="B34">
        <v>1</v>
      </c>
      <c r="C34">
        <v>2.4788000000000001</v>
      </c>
      <c r="D34">
        <v>2.4213</v>
      </c>
      <c r="E34">
        <v>-2.3195000000000001</v>
      </c>
      <c r="AA34">
        <f t="shared" si="13"/>
        <v>137</v>
      </c>
      <c r="AB34" s="36" t="str">
        <f t="shared" ca="1" si="56"/>
        <v>bd031</v>
      </c>
      <c r="AC34" s="37">
        <f t="shared" ca="1" si="57"/>
        <v>-1.2566999999999999</v>
      </c>
      <c r="AD34" s="37">
        <f t="shared" ca="1" si="58"/>
        <v>2.4260999999999999</v>
      </c>
      <c r="AE34" s="37">
        <f t="shared" ca="1" si="59"/>
        <v>26.664899999999999</v>
      </c>
      <c r="AF34" s="33">
        <f t="shared" ca="1" si="2"/>
        <v>-6.3399999999999998E-2</v>
      </c>
      <c r="AG34" s="33"/>
      <c r="AH34" s="33"/>
      <c r="AI34" s="33"/>
      <c r="AJ34" s="33"/>
      <c r="AK34" s="33"/>
      <c r="AL34" s="33"/>
      <c r="AU34" s="6">
        <f t="shared" si="60"/>
        <v>-1.2593862500000002</v>
      </c>
      <c r="AV34" s="6">
        <f t="shared" si="61"/>
        <v>-1.25561375</v>
      </c>
      <c r="AW34" s="6">
        <f t="shared" si="62"/>
        <v>2.5407700000000002</v>
      </c>
      <c r="AX34" s="6">
        <f t="shared" si="63"/>
        <v>2.41683</v>
      </c>
      <c r="AY34" s="6">
        <f t="shared" si="64"/>
        <v>28.703023999999999</v>
      </c>
      <c r="AZ34" s="6">
        <f t="shared" si="65"/>
        <v>22.552376000000002</v>
      </c>
    </row>
    <row r="35" spans="1:52">
      <c r="B35">
        <v>2</v>
      </c>
      <c r="C35">
        <v>25.627700000000001</v>
      </c>
      <c r="D35">
        <v>26.671600000000002</v>
      </c>
      <c r="E35">
        <v>4.0734000000000004</v>
      </c>
      <c r="AA35">
        <f t="shared" si="13"/>
        <v>142</v>
      </c>
      <c r="AB35" s="36" t="str">
        <f t="shared" ca="1" si="56"/>
        <v>bd032</v>
      </c>
      <c r="AC35" s="37">
        <f t="shared" ca="1" si="57"/>
        <v>-1.2557</v>
      </c>
      <c r="AD35" s="37">
        <f t="shared" ca="1" si="58"/>
        <v>2.4285000000000001</v>
      </c>
      <c r="AE35" s="37">
        <f t="shared" ca="1" si="59"/>
        <v>25.909099999999999</v>
      </c>
      <c r="AF35" s="33">
        <f t="shared" ca="1" si="2"/>
        <v>-0.14280000000000001</v>
      </c>
      <c r="AG35" s="33"/>
      <c r="AH35" s="33"/>
      <c r="AI35" s="33"/>
      <c r="AJ35" s="33"/>
      <c r="AK35" s="33"/>
      <c r="AL35" s="33"/>
      <c r="AU35" s="6">
        <f t="shared" si="60"/>
        <v>-1.2593862500000002</v>
      </c>
      <c r="AV35" s="6">
        <f t="shared" si="61"/>
        <v>-1.25561375</v>
      </c>
      <c r="AW35" s="6">
        <f t="shared" si="62"/>
        <v>2.5407700000000002</v>
      </c>
      <c r="AX35" s="6">
        <f t="shared" si="63"/>
        <v>2.41683</v>
      </c>
      <c r="AY35" s="6">
        <f t="shared" si="64"/>
        <v>28.703023999999999</v>
      </c>
      <c r="AZ35" s="6">
        <f t="shared" si="65"/>
        <v>22.552376000000002</v>
      </c>
    </row>
    <row r="36" spans="1:52">
      <c r="A36" t="s">
        <v>8</v>
      </c>
      <c r="B36">
        <v>991.63</v>
      </c>
      <c r="F36" t="s">
        <v>8</v>
      </c>
      <c r="G36">
        <v>991.63</v>
      </c>
      <c r="H36" t="s">
        <v>25</v>
      </c>
      <c r="I36">
        <v>100</v>
      </c>
      <c r="K36" t="s">
        <v>8</v>
      </c>
      <c r="L36">
        <v>991.63</v>
      </c>
      <c r="P36" t="s">
        <v>8</v>
      </c>
      <c r="Q36">
        <v>991.63</v>
      </c>
      <c r="AA36">
        <f t="shared" si="13"/>
        <v>147</v>
      </c>
      <c r="AB36" s="36" t="str">
        <f t="shared" ca="1" si="56"/>
        <v>bd033</v>
      </c>
      <c r="AC36" s="37">
        <f t="shared" ca="1" si="57"/>
        <v>-1.2585</v>
      </c>
      <c r="AD36" s="37">
        <f t="shared" ca="1" si="58"/>
        <v>2.4424000000000001</v>
      </c>
      <c r="AE36" s="37">
        <f t="shared" ca="1" si="59"/>
        <v>26.2608</v>
      </c>
      <c r="AF36" s="33">
        <f t="shared" ca="1" si="2"/>
        <v>8.2400000000000001E-2</v>
      </c>
      <c r="AG36" s="33"/>
      <c r="AH36" s="33"/>
      <c r="AI36" s="33"/>
      <c r="AJ36" s="33"/>
      <c r="AK36" s="33"/>
      <c r="AL36" s="33"/>
      <c r="AU36" s="6">
        <f t="shared" si="60"/>
        <v>-1.2593862500000002</v>
      </c>
      <c r="AV36" s="6">
        <f t="shared" si="61"/>
        <v>-1.25561375</v>
      </c>
      <c r="AW36" s="6">
        <f t="shared" si="62"/>
        <v>2.5407700000000002</v>
      </c>
      <c r="AX36" s="6">
        <f t="shared" si="63"/>
        <v>2.41683</v>
      </c>
      <c r="AY36" s="6">
        <f t="shared" si="64"/>
        <v>28.703023999999999</v>
      </c>
      <c r="AZ36" s="6">
        <f t="shared" si="65"/>
        <v>22.552376000000002</v>
      </c>
    </row>
    <row r="37" spans="1:52">
      <c r="B37" t="s">
        <v>0</v>
      </c>
      <c r="C37" t="s">
        <v>1</v>
      </c>
      <c r="D37" s="1" t="s">
        <v>11</v>
      </c>
      <c r="E37" t="s">
        <v>3</v>
      </c>
      <c r="G37" t="s">
        <v>0</v>
      </c>
      <c r="H37" t="s">
        <v>1</v>
      </c>
      <c r="I37" s="1" t="s">
        <v>11</v>
      </c>
      <c r="J37" t="s">
        <v>3</v>
      </c>
      <c r="L37" t="s">
        <v>0</v>
      </c>
      <c r="M37" t="s">
        <v>1</v>
      </c>
      <c r="N37" s="1" t="s">
        <v>11</v>
      </c>
      <c r="O37" t="s">
        <v>3</v>
      </c>
      <c r="Q37" t="s">
        <v>0</v>
      </c>
      <c r="R37" t="s">
        <v>1</v>
      </c>
      <c r="S37" s="1" t="s">
        <v>11</v>
      </c>
      <c r="T37" t="s">
        <v>3</v>
      </c>
      <c r="AA37">
        <f t="shared" si="13"/>
        <v>152</v>
      </c>
      <c r="AB37" s="36" t="str">
        <f t="shared" ca="1" si="56"/>
        <v>bd034</v>
      </c>
      <c r="AC37" s="37">
        <f t="shared" ca="1" si="57"/>
        <v>-1.2551000000000001</v>
      </c>
      <c r="AD37" s="37">
        <f t="shared" ca="1" si="58"/>
        <v>2.4325000000000001</v>
      </c>
      <c r="AE37" s="37">
        <f t="shared" ca="1" si="59"/>
        <v>27.072800000000001</v>
      </c>
      <c r="AF37" s="33">
        <f t="shared" ca="1" si="2"/>
        <v>-0.19009999999999999</v>
      </c>
      <c r="AG37" s="33"/>
      <c r="AH37" s="33"/>
      <c r="AI37" s="33"/>
      <c r="AJ37" s="33"/>
      <c r="AK37" s="33"/>
      <c r="AL37" s="33"/>
      <c r="AU37" s="6">
        <f t="shared" si="60"/>
        <v>-1.2593862500000002</v>
      </c>
      <c r="AV37" s="6">
        <f t="shared" si="61"/>
        <v>-1.25561375</v>
      </c>
      <c r="AW37" s="6">
        <f t="shared" si="62"/>
        <v>2.5407700000000002</v>
      </c>
      <c r="AX37" s="6">
        <f t="shared" si="63"/>
        <v>2.41683</v>
      </c>
      <c r="AY37" s="6">
        <f t="shared" si="64"/>
        <v>28.703023999999999</v>
      </c>
      <c r="AZ37" s="6">
        <f t="shared" si="65"/>
        <v>22.552376000000002</v>
      </c>
    </row>
    <row r="38" spans="1:52">
      <c r="B38">
        <v>0</v>
      </c>
      <c r="C38">
        <v>-1.2575000000000001</v>
      </c>
      <c r="D38">
        <v>-1.2597</v>
      </c>
      <c r="E38">
        <v>0.17549999999999999</v>
      </c>
      <c r="G38">
        <v>0</v>
      </c>
      <c r="H38">
        <v>-1.2575000000000001</v>
      </c>
      <c r="I38">
        <v>-1.2598</v>
      </c>
      <c r="J38">
        <v>0.18329999999999999</v>
      </c>
      <c r="L38">
        <v>0</v>
      </c>
      <c r="M38">
        <v>-1.2575000000000001</v>
      </c>
      <c r="N38">
        <v>-1.2586999999999999</v>
      </c>
      <c r="O38">
        <v>9.2200000000000004E-2</v>
      </c>
      <c r="Q38">
        <v>0</v>
      </c>
      <c r="R38">
        <v>-1.2575000000000001</v>
      </c>
      <c r="S38">
        <v>-1.2589999999999999</v>
      </c>
      <c r="T38">
        <v>0.1215</v>
      </c>
      <c r="AA38" s="30">
        <f t="shared" si="13"/>
        <v>157</v>
      </c>
      <c r="AB38" s="36" t="str">
        <f t="shared" ca="1" si="56"/>
        <v>bd035</v>
      </c>
      <c r="AC38" s="37">
        <f t="shared" ref="AC38" ca="1" si="78">INDIRECT(_xlfn.CONCAT("D",AA38+1))</f>
        <v>-1.2545999999999999</v>
      </c>
      <c r="AD38" s="37">
        <f t="shared" ref="AD38" ca="1" si="79">INDIRECT(_xlfn.CONCAT("D",AA38+2))</f>
        <v>2.4340999999999999</v>
      </c>
      <c r="AE38" s="37">
        <f t="shared" ref="AE38" ca="1" si="80">INDIRECT(_xlfn.CONCAT("D",AA38+3))</f>
        <v>26.152100000000001</v>
      </c>
      <c r="AF38" s="33">
        <f t="shared" ca="1" si="2"/>
        <v>-0.23150000000000001</v>
      </c>
      <c r="AG38" s="33">
        <f t="shared" ref="AG38" ca="1" si="81">INDIRECT(_xlfn.CONCAT("I",AA38+1))</f>
        <v>-1.2545999999999999</v>
      </c>
      <c r="AH38" s="33">
        <f t="shared" ref="AH38" ca="1" si="82">INDIRECT(_xlfn.CONCAT("i",AA38+2))</f>
        <v>2.4239999999999999</v>
      </c>
      <c r="AI38" s="33">
        <f t="shared" ref="AI38" ca="1" si="83">INDIRECT(_xlfn.CONCAT("I",AA38+3))</f>
        <v>26.393999999999998</v>
      </c>
      <c r="AJ38" s="33"/>
      <c r="AK38" s="33"/>
      <c r="AL38" s="33"/>
      <c r="AU38" s="6">
        <f t="shared" si="60"/>
        <v>-1.2593862500000002</v>
      </c>
      <c r="AV38" s="6">
        <f t="shared" si="61"/>
        <v>-1.25561375</v>
      </c>
      <c r="AW38" s="6">
        <f t="shared" si="62"/>
        <v>2.5407700000000002</v>
      </c>
      <c r="AX38" s="6">
        <f t="shared" si="63"/>
        <v>2.41683</v>
      </c>
      <c r="AY38" s="6">
        <f t="shared" si="64"/>
        <v>28.703023999999999</v>
      </c>
      <c r="AZ38" s="6">
        <f t="shared" si="65"/>
        <v>22.552376000000002</v>
      </c>
    </row>
    <row r="39" spans="1:52">
      <c r="B39">
        <v>1</v>
      </c>
      <c r="C39">
        <v>2.4788000000000001</v>
      </c>
      <c r="D39">
        <v>2.4249000000000001</v>
      </c>
      <c r="E39">
        <v>-2.1757</v>
      </c>
      <c r="G39">
        <v>1</v>
      </c>
      <c r="H39">
        <v>2.4788000000000001</v>
      </c>
      <c r="I39">
        <v>2.4281999999999999</v>
      </c>
      <c r="J39">
        <v>-2.0419999999999998</v>
      </c>
      <c r="L39">
        <v>1</v>
      </c>
      <c r="M39">
        <v>2.4788000000000001</v>
      </c>
      <c r="N39">
        <v>2.4318</v>
      </c>
      <c r="O39">
        <v>-1.8959999999999999</v>
      </c>
      <c r="Q39">
        <v>1</v>
      </c>
      <c r="R39">
        <v>2.4788000000000001</v>
      </c>
      <c r="S39">
        <v>2.4380999999999999</v>
      </c>
      <c r="T39">
        <v>-1.6433</v>
      </c>
      <c r="AA39">
        <f t="shared" si="13"/>
        <v>162</v>
      </c>
      <c r="AB39" s="25"/>
      <c r="AC39" s="38"/>
      <c r="AD39" s="38"/>
      <c r="AE39" s="38"/>
      <c r="AF39" s="33"/>
      <c r="AG39" s="33"/>
      <c r="AH39" s="33"/>
      <c r="AI39" s="33"/>
      <c r="AJ39" s="33"/>
      <c r="AK39" s="33"/>
      <c r="AL39" s="33"/>
    </row>
    <row r="40" spans="1:52">
      <c r="B40">
        <v>2</v>
      </c>
      <c r="C40">
        <v>25.627700000000001</v>
      </c>
      <c r="D40">
        <v>26.555599999999998</v>
      </c>
      <c r="E40">
        <v>3.6208999999999998</v>
      </c>
      <c r="G40">
        <v>2</v>
      </c>
      <c r="H40">
        <v>25.627700000000001</v>
      </c>
      <c r="I40">
        <v>26.819700000000001</v>
      </c>
      <c r="J40">
        <v>4.6513</v>
      </c>
      <c r="L40">
        <v>2</v>
      </c>
      <c r="M40">
        <v>25.627700000000001</v>
      </c>
      <c r="N40">
        <v>26.8203</v>
      </c>
      <c r="O40">
        <v>4.6536</v>
      </c>
      <c r="Q40">
        <v>2</v>
      </c>
      <c r="R40">
        <v>25.627700000000001</v>
      </c>
      <c r="S40">
        <v>26.535499999999999</v>
      </c>
      <c r="T40">
        <v>3.5421</v>
      </c>
      <c r="AA40">
        <f t="shared" si="13"/>
        <v>167</v>
      </c>
      <c r="AB40" s="25"/>
      <c r="AC40" s="38"/>
      <c r="AD40" s="38"/>
      <c r="AE40" s="38"/>
      <c r="AF40" s="33"/>
      <c r="AG40" s="33"/>
      <c r="AH40" s="33"/>
      <c r="AI40" s="33"/>
      <c r="AJ40" s="33"/>
      <c r="AK40" s="33"/>
      <c r="AL40" s="33"/>
    </row>
    <row r="41" spans="1:52">
      <c r="A41" t="s">
        <v>8</v>
      </c>
      <c r="B41">
        <v>991.63</v>
      </c>
      <c r="AA41">
        <f t="shared" si="13"/>
        <v>172</v>
      </c>
      <c r="AB41" s="25" t="str">
        <f t="shared" ref="AB41" ca="1" si="84">INDIRECT(_xlfn.CONCAT("D",AA41))</f>
        <v>bd038</v>
      </c>
      <c r="AC41" s="38">
        <f t="shared" ref="AC41" ca="1" si="85">INDIRECT(_xlfn.CONCAT("D",AA41+1))</f>
        <v>-1.2565</v>
      </c>
      <c r="AD41" s="38">
        <f t="shared" ref="AD41" ca="1" si="86">INDIRECT(_xlfn.CONCAT("D",AA41+2))</f>
        <v>2.4291</v>
      </c>
      <c r="AE41" s="38">
        <f t="shared" ref="AE41" ca="1" si="87">INDIRECT(_xlfn.CONCAT("D",AA41+3))</f>
        <v>25.584</v>
      </c>
      <c r="AF41" s="33">
        <f t="shared" ca="1" si="2"/>
        <v>-8.4199999999999997E-2</v>
      </c>
      <c r="AG41" s="33"/>
      <c r="AH41" s="33"/>
      <c r="AI41" s="33"/>
      <c r="AJ41" s="33"/>
      <c r="AK41" s="33"/>
      <c r="AL41" s="33"/>
    </row>
    <row r="42" spans="1:52">
      <c r="B42" t="s">
        <v>0</v>
      </c>
      <c r="C42" t="s">
        <v>1</v>
      </c>
      <c r="D42" s="1" t="s">
        <v>19</v>
      </c>
      <c r="E42" t="s">
        <v>3</v>
      </c>
      <c r="AA42">
        <f t="shared" si="13"/>
        <v>177</v>
      </c>
      <c r="AB42" s="25"/>
      <c r="AC42" s="38"/>
      <c r="AD42" s="38"/>
      <c r="AE42" s="38"/>
      <c r="AF42" s="33"/>
      <c r="AG42" s="33"/>
      <c r="AH42" s="33"/>
      <c r="AI42" s="33"/>
      <c r="AJ42" s="33"/>
      <c r="AK42" s="33"/>
      <c r="AL42" s="33"/>
    </row>
    <row r="43" spans="1:52">
      <c r="B43">
        <v>0</v>
      </c>
      <c r="C43">
        <v>-1.2575000000000001</v>
      </c>
      <c r="D43">
        <v>-1.2565999999999999</v>
      </c>
      <c r="E43">
        <v>-6.9199999999999998E-2</v>
      </c>
      <c r="AA43">
        <f t="shared" si="13"/>
        <v>182</v>
      </c>
      <c r="AB43" s="25"/>
      <c r="AC43" s="38"/>
      <c r="AD43" s="38"/>
      <c r="AE43" s="38"/>
      <c r="AF43" s="33"/>
      <c r="AG43" s="33"/>
      <c r="AH43" s="33"/>
      <c r="AI43" s="33"/>
      <c r="AJ43" s="33"/>
      <c r="AK43" s="33"/>
      <c r="AL43" s="33"/>
    </row>
    <row r="44" spans="1:52">
      <c r="B44">
        <v>1</v>
      </c>
      <c r="C44">
        <v>2.4788000000000001</v>
      </c>
      <c r="D44">
        <v>2.4220000000000002</v>
      </c>
      <c r="E44">
        <v>-2.2913999999999999</v>
      </c>
      <c r="AA44">
        <f t="shared" si="13"/>
        <v>187</v>
      </c>
      <c r="AB44" s="25"/>
      <c r="AC44" s="38"/>
      <c r="AD44" s="38"/>
      <c r="AE44" s="38"/>
      <c r="AF44" s="33"/>
      <c r="AG44" s="33"/>
      <c r="AH44" s="33"/>
      <c r="AI44" s="33"/>
      <c r="AJ44" s="33"/>
      <c r="AK44" s="33"/>
      <c r="AL44" s="33"/>
    </row>
    <row r="45" spans="1:52">
      <c r="B45">
        <v>2</v>
      </c>
      <c r="C45">
        <v>25.627700000000001</v>
      </c>
      <c r="D45">
        <v>26.0002</v>
      </c>
      <c r="E45">
        <v>1.4536</v>
      </c>
      <c r="AA45">
        <f t="shared" si="13"/>
        <v>192</v>
      </c>
      <c r="AB45" s="25"/>
      <c r="AC45" s="38"/>
      <c r="AD45" s="38"/>
      <c r="AE45" s="38"/>
      <c r="AF45" s="33"/>
      <c r="AG45" s="33"/>
      <c r="AH45" s="33"/>
      <c r="AI45" s="33"/>
      <c r="AJ45" s="33"/>
      <c r="AK45" s="33"/>
      <c r="AL45" s="33"/>
    </row>
    <row r="46" spans="1:52">
      <c r="A46" t="s">
        <v>8</v>
      </c>
      <c r="B46">
        <v>991.63</v>
      </c>
      <c r="AA46">
        <f t="shared" si="13"/>
        <v>197</v>
      </c>
      <c r="AB46" s="25"/>
      <c r="AC46" s="38"/>
      <c r="AD46" s="38"/>
      <c r="AE46" s="38"/>
      <c r="AF46" s="33"/>
      <c r="AG46" s="33"/>
      <c r="AH46" s="33"/>
      <c r="AI46" s="33"/>
      <c r="AJ46" s="33"/>
      <c r="AK46" s="33"/>
      <c r="AL46" s="33"/>
    </row>
    <row r="47" spans="1:52">
      <c r="B47" t="s">
        <v>0</v>
      </c>
      <c r="C47" t="s">
        <v>1</v>
      </c>
      <c r="D47" s="1" t="s">
        <v>23</v>
      </c>
      <c r="E47" t="s">
        <v>3</v>
      </c>
      <c r="AA47">
        <f t="shared" si="13"/>
        <v>202</v>
      </c>
      <c r="AB47" s="25"/>
      <c r="AC47" s="38"/>
      <c r="AD47" s="38"/>
      <c r="AE47" s="38"/>
      <c r="AF47" s="33"/>
      <c r="AG47" s="33"/>
      <c r="AH47" s="33"/>
      <c r="AI47" s="33"/>
      <c r="AJ47" s="33"/>
      <c r="AK47" s="33"/>
      <c r="AL47" s="33"/>
    </row>
    <row r="48" spans="1:52">
      <c r="B48">
        <v>0</v>
      </c>
      <c r="C48">
        <v>-1.2575000000000001</v>
      </c>
      <c r="D48">
        <v>-1.2565999999999999</v>
      </c>
      <c r="E48">
        <v>-7.1300000000000002E-2</v>
      </c>
      <c r="AA48">
        <f t="shared" si="13"/>
        <v>207</v>
      </c>
      <c r="AB48" s="25"/>
      <c r="AC48" s="38"/>
      <c r="AD48" s="38"/>
      <c r="AE48" s="38"/>
      <c r="AF48" s="33"/>
      <c r="AG48" s="33"/>
      <c r="AH48" s="33"/>
      <c r="AI48" s="33"/>
      <c r="AJ48" s="33"/>
      <c r="AK48" s="33"/>
      <c r="AL48" s="33"/>
    </row>
    <row r="49" spans="1:38">
      <c r="B49">
        <v>1</v>
      </c>
      <c r="C49">
        <v>2.4788000000000001</v>
      </c>
      <c r="D49">
        <v>2.4268999999999998</v>
      </c>
      <c r="E49">
        <v>-2.093</v>
      </c>
      <c r="L49" s="12"/>
      <c r="M49" s="12"/>
      <c r="N49" s="12"/>
      <c r="O49" s="12"/>
      <c r="P49" s="12"/>
      <c r="U49" s="12"/>
      <c r="AA49">
        <f t="shared" si="13"/>
        <v>212</v>
      </c>
      <c r="AB49" s="25"/>
      <c r="AC49" s="38"/>
      <c r="AD49" s="38"/>
      <c r="AE49" s="38"/>
      <c r="AF49" s="33"/>
      <c r="AG49" s="33"/>
      <c r="AH49" s="33"/>
      <c r="AI49" s="33"/>
      <c r="AJ49" s="33"/>
      <c r="AK49" s="33"/>
      <c r="AL49" s="33"/>
    </row>
    <row r="50" spans="1:38">
      <c r="B50">
        <v>2</v>
      </c>
      <c r="C50">
        <v>25.627700000000001</v>
      </c>
      <c r="D50">
        <v>27.282499999999999</v>
      </c>
      <c r="E50">
        <v>6.4570999999999996</v>
      </c>
      <c r="L50" s="12"/>
      <c r="M50" s="12"/>
      <c r="N50" s="12"/>
      <c r="O50" s="12"/>
      <c r="P50" s="12"/>
      <c r="U50" s="12"/>
    </row>
    <row r="51" spans="1:38">
      <c r="A51" t="s">
        <v>8</v>
      </c>
      <c r="B51">
        <v>991.63</v>
      </c>
      <c r="F51" t="s">
        <v>8</v>
      </c>
      <c r="G51">
        <v>991.63</v>
      </c>
      <c r="K51" t="s">
        <v>8</v>
      </c>
      <c r="L51">
        <v>991.63</v>
      </c>
      <c r="M51" s="12"/>
      <c r="N51" s="12"/>
      <c r="O51" s="12"/>
      <c r="P51" s="12"/>
      <c r="U51" s="12"/>
    </row>
    <row r="52" spans="1:38">
      <c r="B52" t="s">
        <v>0</v>
      </c>
      <c r="C52" t="s">
        <v>1</v>
      </c>
      <c r="D52" s="1" t="s">
        <v>24</v>
      </c>
      <c r="E52" t="s">
        <v>3</v>
      </c>
      <c r="G52" t="s">
        <v>0</v>
      </c>
      <c r="H52" t="s">
        <v>1</v>
      </c>
      <c r="I52" s="1" t="s">
        <v>24</v>
      </c>
      <c r="J52" t="s">
        <v>3</v>
      </c>
      <c r="L52" s="12" t="s">
        <v>0</v>
      </c>
      <c r="M52" s="12" t="s">
        <v>1</v>
      </c>
      <c r="N52" s="13" t="s">
        <v>24</v>
      </c>
      <c r="O52" s="12" t="s">
        <v>3</v>
      </c>
      <c r="P52" s="12"/>
      <c r="U52" s="12"/>
    </row>
    <row r="53" spans="1:38">
      <c r="B53">
        <v>0</v>
      </c>
      <c r="C53">
        <v>-1.2575000000000001</v>
      </c>
      <c r="D53">
        <v>-1.2542</v>
      </c>
      <c r="E53">
        <v>-0.26140000000000002</v>
      </c>
      <c r="G53">
        <v>0</v>
      </c>
      <c r="H53">
        <v>-1.2575000000000001</v>
      </c>
      <c r="I53">
        <v>-1.2539</v>
      </c>
      <c r="J53">
        <v>-0.28349999999999997</v>
      </c>
      <c r="L53" s="12">
        <v>0</v>
      </c>
      <c r="M53" s="12">
        <v>-1.2575000000000001</v>
      </c>
      <c r="N53" s="12">
        <v>-1.2545999999999999</v>
      </c>
      <c r="O53" s="12">
        <v>-0.2321</v>
      </c>
      <c r="P53" s="12"/>
      <c r="U53" s="12"/>
    </row>
    <row r="54" spans="1:38">
      <c r="B54">
        <v>1</v>
      </c>
      <c r="C54">
        <v>2.4788000000000001</v>
      </c>
      <c r="D54">
        <v>2.4220999999999999</v>
      </c>
      <c r="E54">
        <v>-2.2875999999999999</v>
      </c>
      <c r="G54">
        <v>1</v>
      </c>
      <c r="H54">
        <v>2.4788000000000001</v>
      </c>
      <c r="I54">
        <v>2.4258999999999999</v>
      </c>
      <c r="J54">
        <v>-2.1349</v>
      </c>
      <c r="L54" s="12">
        <v>1</v>
      </c>
      <c r="M54" s="12">
        <v>2.4788000000000001</v>
      </c>
      <c r="N54" s="12">
        <v>2.4260000000000002</v>
      </c>
      <c r="O54" s="12">
        <v>-2.1286</v>
      </c>
      <c r="P54" s="12"/>
      <c r="U54" s="12"/>
    </row>
    <row r="55" spans="1:38">
      <c r="B55">
        <v>2</v>
      </c>
      <c r="C55">
        <v>25.627700000000001</v>
      </c>
      <c r="D55">
        <v>26.881599999999999</v>
      </c>
      <c r="E55">
        <v>4.8925999999999998</v>
      </c>
      <c r="G55">
        <v>2</v>
      </c>
      <c r="H55">
        <v>25.627700000000001</v>
      </c>
      <c r="I55">
        <v>26.957100000000001</v>
      </c>
      <c r="J55">
        <v>5.1875</v>
      </c>
      <c r="L55" s="12">
        <v>2</v>
      </c>
      <c r="M55" s="12">
        <v>25.627700000000001</v>
      </c>
      <c r="N55" s="12">
        <v>26.468299999999999</v>
      </c>
      <c r="O55" s="12">
        <v>3.28</v>
      </c>
      <c r="P55" s="12"/>
      <c r="U55" s="12"/>
    </row>
    <row r="56" spans="1:38">
      <c r="A56" t="s">
        <v>8</v>
      </c>
      <c r="B56">
        <v>991.63</v>
      </c>
      <c r="F56" t="s">
        <v>8</v>
      </c>
      <c r="G56">
        <v>991.63</v>
      </c>
      <c r="P56" s="12"/>
      <c r="U56" s="12"/>
    </row>
    <row r="57" spans="1:38">
      <c r="B57" t="s">
        <v>0</v>
      </c>
      <c r="C57" t="s">
        <v>1</v>
      </c>
      <c r="D57" s="1" t="s">
        <v>26</v>
      </c>
      <c r="E57" t="s">
        <v>3</v>
      </c>
      <c r="G57" t="s">
        <v>0</v>
      </c>
      <c r="H57" t="s">
        <v>1</v>
      </c>
      <c r="I57" s="1" t="s">
        <v>26</v>
      </c>
      <c r="J57" t="s">
        <v>3</v>
      </c>
      <c r="P57" s="12"/>
      <c r="U57" s="12"/>
    </row>
    <row r="58" spans="1:38">
      <c r="B58">
        <v>0</v>
      </c>
      <c r="C58">
        <v>-1.2575000000000001</v>
      </c>
      <c r="D58">
        <v>-1.2535000000000001</v>
      </c>
      <c r="E58">
        <v>-0.32219999999999999</v>
      </c>
      <c r="G58">
        <v>0</v>
      </c>
      <c r="H58">
        <v>-1.2575000000000001</v>
      </c>
      <c r="I58">
        <v>-1.2534000000000001</v>
      </c>
      <c r="J58" s="28">
        <v>-0.32300000000000001</v>
      </c>
    </row>
    <row r="59" spans="1:38">
      <c r="B59">
        <v>1</v>
      </c>
      <c r="C59">
        <v>2.4788000000000001</v>
      </c>
      <c r="D59">
        <v>2.4289000000000001</v>
      </c>
      <c r="E59">
        <v>-2.0123000000000002</v>
      </c>
      <c r="G59">
        <v>1</v>
      </c>
      <c r="H59">
        <v>2.4788000000000001</v>
      </c>
      <c r="I59">
        <v>2.4291999999999998</v>
      </c>
      <c r="J59">
        <v>-2.0030999999999999</v>
      </c>
    </row>
    <row r="60" spans="1:38">
      <c r="B60">
        <v>2</v>
      </c>
      <c r="C60">
        <v>25.627700000000001</v>
      </c>
      <c r="D60">
        <v>27.087900000000001</v>
      </c>
      <c r="E60">
        <v>5.6978999999999997</v>
      </c>
      <c r="G60">
        <v>2</v>
      </c>
      <c r="H60">
        <v>25.627700000000001</v>
      </c>
      <c r="I60">
        <v>26.309100000000001</v>
      </c>
      <c r="J60">
        <v>2.6589999999999998</v>
      </c>
    </row>
    <row r="61" spans="1:38">
      <c r="A61" t="s">
        <v>8</v>
      </c>
      <c r="B61">
        <v>991.63</v>
      </c>
    </row>
    <row r="62" spans="1:38">
      <c r="B62" t="s">
        <v>0</v>
      </c>
      <c r="C62" t="s">
        <v>1</v>
      </c>
      <c r="D62" s="1" t="s">
        <v>27</v>
      </c>
      <c r="E62" t="s">
        <v>3</v>
      </c>
    </row>
    <row r="63" spans="1:38">
      <c r="B63">
        <v>0</v>
      </c>
      <c r="C63">
        <v>-1.2575000000000001</v>
      </c>
      <c r="D63">
        <v>-1.2577</v>
      </c>
      <c r="E63">
        <v>1.4E-2</v>
      </c>
    </row>
    <row r="64" spans="1:38">
      <c r="B64">
        <v>1</v>
      </c>
      <c r="C64">
        <v>2.4788000000000001</v>
      </c>
      <c r="D64">
        <v>2.4359999999999999</v>
      </c>
      <c r="E64">
        <v>-1.7255</v>
      </c>
    </row>
    <row r="65" spans="1:15">
      <c r="B65">
        <v>2</v>
      </c>
      <c r="C65">
        <v>25.627700000000001</v>
      </c>
      <c r="D65">
        <v>26.557500000000001</v>
      </c>
      <c r="E65">
        <v>3.6282999999999999</v>
      </c>
    </row>
    <row r="66" spans="1:15">
      <c r="A66" t="s">
        <v>8</v>
      </c>
      <c r="B66">
        <v>991.63</v>
      </c>
    </row>
    <row r="67" spans="1:15">
      <c r="B67" t="s">
        <v>0</v>
      </c>
      <c r="C67" t="s">
        <v>1</v>
      </c>
      <c r="D67" s="1" t="s">
        <v>28</v>
      </c>
      <c r="E67" t="s">
        <v>3</v>
      </c>
    </row>
    <row r="68" spans="1:15">
      <c r="B68">
        <v>0</v>
      </c>
      <c r="C68">
        <v>-1.2575000000000001</v>
      </c>
      <c r="D68">
        <v>-1.2571000000000001</v>
      </c>
      <c r="E68">
        <v>-3.1399999999999997E-2</v>
      </c>
    </row>
    <row r="69" spans="1:15">
      <c r="B69">
        <v>1</v>
      </c>
      <c r="C69">
        <v>2.4788000000000001</v>
      </c>
      <c r="D69">
        <v>2.427</v>
      </c>
      <c r="E69">
        <v>-2.0918000000000001</v>
      </c>
    </row>
    <row r="70" spans="1:15">
      <c r="B70">
        <v>2</v>
      </c>
      <c r="C70">
        <v>25.627700000000001</v>
      </c>
      <c r="D70">
        <v>26.644100000000002</v>
      </c>
      <c r="E70">
        <v>3.9661</v>
      </c>
    </row>
    <row r="71" spans="1:15">
      <c r="A71" t="s">
        <v>8</v>
      </c>
      <c r="B71">
        <v>991.63</v>
      </c>
    </row>
    <row r="72" spans="1:15">
      <c r="B72" t="s">
        <v>0</v>
      </c>
      <c r="C72" t="s">
        <v>1</v>
      </c>
      <c r="D72" s="1" t="s">
        <v>29</v>
      </c>
      <c r="E72" t="s">
        <v>3</v>
      </c>
    </row>
    <row r="73" spans="1:15">
      <c r="B73">
        <v>0</v>
      </c>
      <c r="C73">
        <v>-1.2575000000000001</v>
      </c>
      <c r="D73">
        <v>-1.2557</v>
      </c>
      <c r="E73">
        <v>-0.14729999999999999</v>
      </c>
    </row>
    <row r="74" spans="1:15">
      <c r="B74">
        <v>1</v>
      </c>
      <c r="C74">
        <v>2.4788000000000001</v>
      </c>
      <c r="D74">
        <v>2.4302000000000001</v>
      </c>
      <c r="E74">
        <v>-1.9592000000000001</v>
      </c>
    </row>
    <row r="75" spans="1:15">
      <c r="B75">
        <v>2</v>
      </c>
      <c r="C75">
        <v>25.627700000000001</v>
      </c>
      <c r="D75">
        <v>26.831299999999999</v>
      </c>
      <c r="E75">
        <v>4.6965000000000003</v>
      </c>
    </row>
    <row r="76" spans="1:15">
      <c r="A76" t="s">
        <v>8</v>
      </c>
      <c r="B76">
        <v>991.63</v>
      </c>
      <c r="F76" t="s">
        <v>8</v>
      </c>
      <c r="G76">
        <v>991.63</v>
      </c>
      <c r="K76" t="s">
        <v>8</v>
      </c>
      <c r="L76">
        <v>991.63</v>
      </c>
    </row>
    <row r="77" spans="1:15">
      <c r="B77" t="s">
        <v>0</v>
      </c>
      <c r="C77" t="s">
        <v>1</v>
      </c>
      <c r="D77" s="1" t="s">
        <v>30</v>
      </c>
      <c r="E77" t="s">
        <v>3</v>
      </c>
      <c r="G77" t="s">
        <v>0</v>
      </c>
      <c r="H77" t="s">
        <v>1</v>
      </c>
      <c r="I77" s="1" t="s">
        <v>30</v>
      </c>
      <c r="J77" t="s">
        <v>3</v>
      </c>
      <c r="L77" t="s">
        <v>0</v>
      </c>
      <c r="M77" t="s">
        <v>1</v>
      </c>
      <c r="N77" s="1" t="s">
        <v>30</v>
      </c>
      <c r="O77" t="s">
        <v>3</v>
      </c>
    </row>
    <row r="78" spans="1:15">
      <c r="B78">
        <v>0</v>
      </c>
      <c r="C78">
        <v>-1.2575000000000001</v>
      </c>
      <c r="D78">
        <v>-1.2602</v>
      </c>
      <c r="E78">
        <v>0.21229999999999999</v>
      </c>
      <c r="G78">
        <v>0</v>
      </c>
      <c r="H78">
        <v>-1.2575000000000001</v>
      </c>
      <c r="I78">
        <v>-1.2591000000000001</v>
      </c>
      <c r="J78">
        <v>0.1293</v>
      </c>
      <c r="L78">
        <v>0</v>
      </c>
      <c r="M78">
        <v>-1.2575000000000001</v>
      </c>
      <c r="N78">
        <v>-1.2591000000000001</v>
      </c>
      <c r="O78">
        <v>0.12989999999999999</v>
      </c>
    </row>
    <row r="79" spans="1:15">
      <c r="B79">
        <v>1</v>
      </c>
      <c r="C79">
        <v>2.4788000000000001</v>
      </c>
      <c r="D79">
        <v>2.4243999999999999</v>
      </c>
      <c r="E79">
        <v>-2.1932999999999998</v>
      </c>
      <c r="G79">
        <v>1</v>
      </c>
      <c r="H79">
        <v>2.4788000000000001</v>
      </c>
      <c r="I79">
        <v>2.4363999999999999</v>
      </c>
      <c r="J79">
        <v>-1.712</v>
      </c>
      <c r="L79">
        <v>1</v>
      </c>
      <c r="M79">
        <v>2.4788000000000001</v>
      </c>
      <c r="N79">
        <v>2.4430000000000001</v>
      </c>
      <c r="O79">
        <v>-1.4427000000000001</v>
      </c>
    </row>
    <row r="80" spans="1:15">
      <c r="B80">
        <v>2</v>
      </c>
      <c r="C80">
        <v>25.627700000000001</v>
      </c>
      <c r="D80">
        <v>26.3308</v>
      </c>
      <c r="E80">
        <v>2.7435999999999998</v>
      </c>
      <c r="G80">
        <v>2</v>
      </c>
      <c r="H80">
        <v>25.627700000000001</v>
      </c>
      <c r="I80">
        <v>26.594899999999999</v>
      </c>
      <c r="J80">
        <v>3.7740999999999998</v>
      </c>
      <c r="L80">
        <v>2</v>
      </c>
      <c r="M80">
        <v>25.627700000000001</v>
      </c>
      <c r="N80">
        <v>26.4712</v>
      </c>
      <c r="O80">
        <v>3.2911999999999999</v>
      </c>
    </row>
    <row r="81" spans="1:5">
      <c r="A81" t="s">
        <v>8</v>
      </c>
      <c r="B81">
        <v>991.63</v>
      </c>
    </row>
    <row r="82" spans="1:5">
      <c r="B82" t="s">
        <v>0</v>
      </c>
      <c r="C82" t="s">
        <v>1</v>
      </c>
      <c r="D82" s="1" t="s">
        <v>31</v>
      </c>
      <c r="E82" t="s">
        <v>3</v>
      </c>
    </row>
    <row r="83" spans="1:5">
      <c r="B83">
        <v>0</v>
      </c>
      <c r="C83">
        <v>-1.2575000000000001</v>
      </c>
      <c r="D83">
        <v>-1.2589999999999999</v>
      </c>
      <c r="E83">
        <v>0.11990000000000001</v>
      </c>
    </row>
    <row r="84" spans="1:5">
      <c r="B84">
        <v>1</v>
      </c>
      <c r="C84">
        <v>2.4788000000000001</v>
      </c>
      <c r="D84">
        <v>2.4428000000000001</v>
      </c>
      <c r="E84">
        <v>-1.4511000000000001</v>
      </c>
    </row>
    <row r="85" spans="1:5">
      <c r="B85">
        <v>2</v>
      </c>
      <c r="C85">
        <v>25.627700000000001</v>
      </c>
      <c r="D85">
        <v>26.0943</v>
      </c>
      <c r="E85">
        <v>1.8207</v>
      </c>
    </row>
    <row r="86" spans="1:5">
      <c r="A86" t="s">
        <v>8</v>
      </c>
      <c r="B86">
        <v>991.63</v>
      </c>
    </row>
    <row r="87" spans="1:5">
      <c r="B87" t="s">
        <v>0</v>
      </c>
      <c r="C87" t="s">
        <v>1</v>
      </c>
      <c r="D87" s="1" t="s">
        <v>33</v>
      </c>
      <c r="E87" t="s">
        <v>3</v>
      </c>
    </row>
    <row r="88" spans="1:5">
      <c r="B88">
        <v>0</v>
      </c>
      <c r="C88">
        <v>-1.2575000000000001</v>
      </c>
      <c r="D88">
        <v>-1.2559</v>
      </c>
      <c r="E88">
        <v>-0.13039999999999999</v>
      </c>
    </row>
    <row r="89" spans="1:5">
      <c r="B89">
        <v>1</v>
      </c>
      <c r="C89">
        <v>2.4788000000000001</v>
      </c>
      <c r="D89">
        <v>2.4321999999999999</v>
      </c>
      <c r="E89">
        <v>-1.8785000000000001</v>
      </c>
    </row>
    <row r="90" spans="1:5">
      <c r="B90">
        <v>2</v>
      </c>
      <c r="C90">
        <v>25.627700000000001</v>
      </c>
      <c r="D90">
        <v>26.8156</v>
      </c>
      <c r="E90">
        <v>4.6351000000000004</v>
      </c>
    </row>
    <row r="91" spans="1:5">
      <c r="A91" t="s">
        <v>8</v>
      </c>
      <c r="B91">
        <v>991.63</v>
      </c>
    </row>
    <row r="92" spans="1:5">
      <c r="B92" t="s">
        <v>0</v>
      </c>
      <c r="C92" t="s">
        <v>1</v>
      </c>
      <c r="D92" s="1" t="s">
        <v>34</v>
      </c>
      <c r="E92" t="s">
        <v>3</v>
      </c>
    </row>
    <row r="93" spans="1:5">
      <c r="B93">
        <v>0</v>
      </c>
      <c r="C93">
        <v>-1.2575000000000001</v>
      </c>
      <c r="D93" s="15">
        <v>-1.2563</v>
      </c>
      <c r="E93">
        <v>-0.1</v>
      </c>
    </row>
    <row r="94" spans="1:5">
      <c r="B94">
        <v>1</v>
      </c>
      <c r="C94">
        <v>2.4788000000000001</v>
      </c>
      <c r="D94">
        <v>2.4178000000000002</v>
      </c>
      <c r="E94">
        <v>-2.4601999999999999</v>
      </c>
    </row>
    <row r="95" spans="1:5">
      <c r="B95">
        <v>2</v>
      </c>
      <c r="C95">
        <v>25.627700000000001</v>
      </c>
      <c r="D95">
        <v>26.536300000000001</v>
      </c>
      <c r="E95">
        <v>3.5455000000000001</v>
      </c>
    </row>
    <row r="96" spans="1:5">
      <c r="A96" t="s">
        <v>8</v>
      </c>
      <c r="B96">
        <v>991.63</v>
      </c>
    </row>
    <row r="97" spans="1:5">
      <c r="B97" t="s">
        <v>0</v>
      </c>
      <c r="C97" t="s">
        <v>1</v>
      </c>
      <c r="D97" s="1" t="s">
        <v>32</v>
      </c>
      <c r="E97" t="s">
        <v>3</v>
      </c>
    </row>
    <row r="98" spans="1:5">
      <c r="B98">
        <v>0</v>
      </c>
      <c r="C98">
        <v>-1.2575000000000001</v>
      </c>
      <c r="D98">
        <v>-1.2578</v>
      </c>
      <c r="E98">
        <v>2.24E-2</v>
      </c>
    </row>
    <row r="99" spans="1:5">
      <c r="B99">
        <v>1</v>
      </c>
      <c r="C99">
        <v>2.4788000000000001</v>
      </c>
      <c r="D99">
        <v>2.4222999999999999</v>
      </c>
      <c r="E99">
        <v>-2.2816999999999998</v>
      </c>
    </row>
    <row r="100" spans="1:5">
      <c r="B100">
        <v>2</v>
      </c>
      <c r="C100">
        <v>25.627700000000001</v>
      </c>
      <c r="D100">
        <v>27.414100000000001</v>
      </c>
      <c r="E100">
        <v>6.9705000000000004</v>
      </c>
    </row>
    <row r="101" spans="1:5">
      <c r="A101" t="s">
        <v>8</v>
      </c>
      <c r="B101">
        <v>991.63</v>
      </c>
    </row>
    <row r="102" spans="1:5">
      <c r="B102" t="s">
        <v>0</v>
      </c>
      <c r="C102" t="s">
        <v>1</v>
      </c>
      <c r="D102" s="1" t="s">
        <v>35</v>
      </c>
      <c r="E102" t="s">
        <v>3</v>
      </c>
    </row>
    <row r="103" spans="1:5">
      <c r="B103">
        <v>0</v>
      </c>
      <c r="C103">
        <v>-1.2575000000000001</v>
      </c>
      <c r="D103" s="15">
        <v>-1.2585999999999999</v>
      </c>
      <c r="E103">
        <v>8.5199999999999998E-2</v>
      </c>
    </row>
    <row r="104" spans="1:5">
      <c r="B104">
        <v>1</v>
      </c>
      <c r="C104">
        <v>2.4788000000000001</v>
      </c>
      <c r="D104">
        <v>2.4277000000000002</v>
      </c>
      <c r="E104">
        <v>-2.0621999999999998</v>
      </c>
    </row>
    <row r="105" spans="1:5">
      <c r="B105">
        <v>2</v>
      </c>
      <c r="C105">
        <v>25.627700000000001</v>
      </c>
      <c r="D105">
        <v>26.977499999999999</v>
      </c>
      <c r="E105">
        <v>5.2668999999999997</v>
      </c>
    </row>
    <row r="106" spans="1:5">
      <c r="A106" t="s">
        <v>8</v>
      </c>
      <c r="B106">
        <v>991.63</v>
      </c>
    </row>
    <row r="107" spans="1:5">
      <c r="B107" t="s">
        <v>0</v>
      </c>
      <c r="C107" t="s">
        <v>1</v>
      </c>
      <c r="D107" s="1" t="s">
        <v>36</v>
      </c>
      <c r="E107" t="s">
        <v>3</v>
      </c>
    </row>
    <row r="108" spans="1:5">
      <c r="B108">
        <v>0</v>
      </c>
      <c r="C108">
        <v>-1.2575000000000001</v>
      </c>
      <c r="D108" s="15">
        <v>-1.2566999999999999</v>
      </c>
      <c r="E108">
        <v>-6.2399999999999997E-2</v>
      </c>
    </row>
    <row r="109" spans="1:5">
      <c r="B109">
        <v>1</v>
      </c>
      <c r="C109">
        <v>2.4788000000000001</v>
      </c>
      <c r="D109">
        <v>2.4359000000000002</v>
      </c>
      <c r="E109">
        <v>-1.7323999999999999</v>
      </c>
    </row>
    <row r="110" spans="1:5">
      <c r="B110">
        <v>2</v>
      </c>
      <c r="C110">
        <v>25.627700000000001</v>
      </c>
      <c r="D110">
        <v>26.6173</v>
      </c>
      <c r="E110">
        <v>3.8613</v>
      </c>
    </row>
    <row r="111" spans="1:5">
      <c r="A111" t="s">
        <v>8</v>
      </c>
      <c r="B111">
        <v>991.63</v>
      </c>
    </row>
    <row r="112" spans="1:5">
      <c r="B112" t="s">
        <v>0</v>
      </c>
      <c r="C112" t="s">
        <v>1</v>
      </c>
      <c r="D112" s="1" t="s">
        <v>48</v>
      </c>
      <c r="E112" t="s">
        <v>3</v>
      </c>
    </row>
    <row r="113" spans="1:15">
      <c r="B113">
        <v>0</v>
      </c>
      <c r="C113">
        <v>-1.2575000000000001</v>
      </c>
      <c r="D113" s="15">
        <v>-1.2575000000000001</v>
      </c>
      <c r="E113">
        <v>3.0000000000000001E-3</v>
      </c>
    </row>
    <row r="114" spans="1:15">
      <c r="B114">
        <v>1</v>
      </c>
      <c r="C114">
        <v>2.4788000000000001</v>
      </c>
      <c r="D114">
        <v>2.4333999999999998</v>
      </c>
      <c r="E114">
        <v>-1.8320000000000001</v>
      </c>
    </row>
    <row r="115" spans="1:15">
      <c r="B115">
        <v>2</v>
      </c>
      <c r="C115">
        <v>25.627700000000001</v>
      </c>
      <c r="D115">
        <v>26.561800000000002</v>
      </c>
      <c r="E115">
        <v>3.645</v>
      </c>
    </row>
    <row r="116" spans="1:15">
      <c r="A116" t="s">
        <v>8</v>
      </c>
      <c r="B116">
        <v>991.63</v>
      </c>
    </row>
    <row r="117" spans="1:15">
      <c r="B117" t="s">
        <v>0</v>
      </c>
      <c r="C117" t="s">
        <v>1</v>
      </c>
      <c r="D117" s="1" t="s">
        <v>49</v>
      </c>
      <c r="E117" t="s">
        <v>3</v>
      </c>
    </row>
    <row r="118" spans="1:15">
      <c r="B118">
        <v>0</v>
      </c>
      <c r="C118">
        <v>-1.2575000000000001</v>
      </c>
      <c r="D118">
        <v>-1.2567999999999999</v>
      </c>
      <c r="E118">
        <v>-5.5E-2</v>
      </c>
    </row>
    <row r="119" spans="1:15">
      <c r="B119">
        <v>1</v>
      </c>
      <c r="C119">
        <v>2.4788000000000001</v>
      </c>
      <c r="D119">
        <v>2.4315000000000002</v>
      </c>
      <c r="E119">
        <v>-1.9083000000000001</v>
      </c>
    </row>
    <row r="120" spans="1:15">
      <c r="B120">
        <v>2</v>
      </c>
      <c r="C120">
        <v>25.627700000000001</v>
      </c>
      <c r="D120">
        <v>27.1432</v>
      </c>
      <c r="E120">
        <v>5.9137000000000004</v>
      </c>
    </row>
    <row r="121" spans="1:15">
      <c r="A121" t="s">
        <v>8</v>
      </c>
      <c r="B121">
        <v>991.63</v>
      </c>
    </row>
    <row r="122" spans="1:15">
      <c r="B122" t="s">
        <v>0</v>
      </c>
      <c r="C122" t="s">
        <v>1</v>
      </c>
      <c r="D122" s="1" t="s">
        <v>47</v>
      </c>
      <c r="E122" t="s">
        <v>3</v>
      </c>
    </row>
    <row r="123" spans="1:15">
      <c r="B123">
        <v>0</v>
      </c>
      <c r="C123">
        <v>-1.2575000000000001</v>
      </c>
      <c r="D123">
        <v>-1.2565999999999999</v>
      </c>
      <c r="E123">
        <v>-7.4700000000000003E-2</v>
      </c>
    </row>
    <row r="124" spans="1:15">
      <c r="B124">
        <v>1</v>
      </c>
      <c r="C124">
        <v>2.4788000000000001</v>
      </c>
      <c r="D124">
        <v>2.4355000000000002</v>
      </c>
      <c r="E124">
        <v>-1.7454000000000001</v>
      </c>
    </row>
    <row r="125" spans="1:15">
      <c r="B125">
        <v>2</v>
      </c>
      <c r="C125">
        <v>25.627700000000001</v>
      </c>
      <c r="D125">
        <v>25.814</v>
      </c>
      <c r="E125">
        <v>0.7268</v>
      </c>
    </row>
    <row r="126" spans="1:15">
      <c r="A126" t="s">
        <v>8</v>
      </c>
      <c r="B126">
        <v>991.63</v>
      </c>
      <c r="F126" t="s">
        <v>8</v>
      </c>
      <c r="G126">
        <v>991.63</v>
      </c>
      <c r="K126" t="s">
        <v>8</v>
      </c>
      <c r="L126">
        <v>991.63</v>
      </c>
    </row>
    <row r="127" spans="1:15">
      <c r="B127" t="s">
        <v>0</v>
      </c>
      <c r="C127" t="s">
        <v>1</v>
      </c>
      <c r="D127" s="1" t="s">
        <v>51</v>
      </c>
      <c r="E127" t="s">
        <v>3</v>
      </c>
      <c r="G127" t="s">
        <v>0</v>
      </c>
      <c r="H127" t="s">
        <v>1</v>
      </c>
      <c r="I127" s="1" t="s">
        <v>51</v>
      </c>
      <c r="J127" t="s">
        <v>3</v>
      </c>
      <c r="L127" t="s">
        <v>0</v>
      </c>
      <c r="M127" t="s">
        <v>1</v>
      </c>
      <c r="N127" s="1" t="s">
        <v>51</v>
      </c>
      <c r="O127" t="s">
        <v>3</v>
      </c>
    </row>
    <row r="128" spans="1:15">
      <c r="B128">
        <v>0</v>
      </c>
      <c r="C128">
        <v>-1.2575000000000001</v>
      </c>
      <c r="D128">
        <v>-1.2551000000000001</v>
      </c>
      <c r="E128">
        <v>-0.18970000000000001</v>
      </c>
      <c r="G128">
        <v>0</v>
      </c>
      <c r="H128">
        <v>-1.2575000000000001</v>
      </c>
      <c r="I128">
        <v>-1.2546999999999999</v>
      </c>
      <c r="J128">
        <v>-0.2225</v>
      </c>
      <c r="L128">
        <v>0</v>
      </c>
      <c r="M128">
        <v>-1.2575000000000001</v>
      </c>
      <c r="N128">
        <v>-1.2546999999999999</v>
      </c>
      <c r="O128">
        <v>-0.22559999999999999</v>
      </c>
    </row>
    <row r="129" spans="1:15">
      <c r="B129">
        <v>1</v>
      </c>
      <c r="C129">
        <v>2.4788000000000001</v>
      </c>
      <c r="D129">
        <v>2.4245000000000001</v>
      </c>
      <c r="E129">
        <v>-2.1922999999999999</v>
      </c>
      <c r="G129">
        <v>1</v>
      </c>
      <c r="H129">
        <v>2.4788000000000001</v>
      </c>
      <c r="I129">
        <v>2.4356</v>
      </c>
      <c r="J129">
        <v>-1.7424999999999999</v>
      </c>
      <c r="L129">
        <v>1</v>
      </c>
      <c r="M129">
        <v>2.4788000000000001</v>
      </c>
      <c r="N129">
        <v>2.4251</v>
      </c>
      <c r="O129">
        <v>-2.1650999999999998</v>
      </c>
    </row>
    <row r="130" spans="1:15">
      <c r="B130">
        <v>2</v>
      </c>
      <c r="C130">
        <v>25.627700000000001</v>
      </c>
      <c r="D130">
        <v>26.348600000000001</v>
      </c>
      <c r="E130">
        <v>2.8132000000000001</v>
      </c>
      <c r="G130">
        <v>2</v>
      </c>
      <c r="H130">
        <v>25.627700000000001</v>
      </c>
      <c r="I130">
        <v>26.312000000000001</v>
      </c>
      <c r="J130">
        <v>2.67</v>
      </c>
      <c r="L130">
        <v>2</v>
      </c>
      <c r="M130">
        <v>25.627700000000001</v>
      </c>
      <c r="N130">
        <v>26.9861</v>
      </c>
      <c r="O130">
        <v>5.3003999999999998</v>
      </c>
    </row>
    <row r="131" spans="1:15">
      <c r="A131" t="s">
        <v>8</v>
      </c>
      <c r="B131">
        <v>991.63</v>
      </c>
    </row>
    <row r="132" spans="1:15">
      <c r="B132" t="s">
        <v>0</v>
      </c>
      <c r="C132" t="s">
        <v>1</v>
      </c>
      <c r="D132" s="1" t="s">
        <v>52</v>
      </c>
      <c r="E132" t="s">
        <v>3</v>
      </c>
    </row>
    <row r="133" spans="1:15">
      <c r="B133">
        <v>0</v>
      </c>
      <c r="C133">
        <v>-1.2575000000000001</v>
      </c>
      <c r="D133">
        <v>-1.2558</v>
      </c>
      <c r="E133">
        <v>-0.1399</v>
      </c>
    </row>
    <row r="134" spans="1:15">
      <c r="B134">
        <v>1</v>
      </c>
      <c r="C134">
        <v>2.4788000000000001</v>
      </c>
      <c r="D134">
        <v>2.4312</v>
      </c>
      <c r="E134">
        <v>-1.9198</v>
      </c>
    </row>
    <row r="135" spans="1:15">
      <c r="B135">
        <v>2</v>
      </c>
      <c r="C135">
        <v>25.627700000000001</v>
      </c>
      <c r="D135">
        <v>26.6464</v>
      </c>
      <c r="E135">
        <v>3.9748000000000001</v>
      </c>
    </row>
    <row r="136" spans="1:15">
      <c r="A136" t="s">
        <v>8</v>
      </c>
      <c r="B136">
        <v>991.63</v>
      </c>
    </row>
    <row r="137" spans="1:15">
      <c r="B137" t="s">
        <v>0</v>
      </c>
      <c r="C137" t="s">
        <v>1</v>
      </c>
      <c r="D137" s="1" t="s">
        <v>53</v>
      </c>
      <c r="E137" t="s">
        <v>3</v>
      </c>
    </row>
    <row r="138" spans="1:15">
      <c r="B138">
        <v>0</v>
      </c>
      <c r="C138">
        <v>-1.2575000000000001</v>
      </c>
      <c r="D138">
        <v>-1.2566999999999999</v>
      </c>
      <c r="E138">
        <v>-6.3399999999999998E-2</v>
      </c>
    </row>
    <row r="139" spans="1:15">
      <c r="B139">
        <v>1</v>
      </c>
      <c r="C139">
        <v>2.4788000000000001</v>
      </c>
      <c r="D139">
        <v>2.4260999999999999</v>
      </c>
      <c r="E139">
        <v>-2.1265999999999998</v>
      </c>
    </row>
    <row r="140" spans="1:15">
      <c r="B140">
        <v>2</v>
      </c>
      <c r="C140">
        <v>25.627700000000001</v>
      </c>
      <c r="D140">
        <v>26.664899999999999</v>
      </c>
      <c r="E140">
        <v>4.0471000000000004</v>
      </c>
    </row>
    <row r="141" spans="1:15">
      <c r="A141" t="s">
        <v>8</v>
      </c>
      <c r="B141">
        <v>991.63</v>
      </c>
    </row>
    <row r="142" spans="1:15">
      <c r="B142" t="s">
        <v>0</v>
      </c>
      <c r="C142" t="s">
        <v>1</v>
      </c>
      <c r="D142" s="1" t="s">
        <v>54</v>
      </c>
      <c r="E142" t="s">
        <v>3</v>
      </c>
    </row>
    <row r="143" spans="1:15">
      <c r="B143">
        <v>0</v>
      </c>
      <c r="C143">
        <v>-1.2575000000000001</v>
      </c>
      <c r="D143">
        <v>-1.2557</v>
      </c>
      <c r="E143">
        <v>-0.14280000000000001</v>
      </c>
    </row>
    <row r="144" spans="1:15">
      <c r="B144">
        <v>1</v>
      </c>
      <c r="C144">
        <v>2.4788000000000001</v>
      </c>
      <c r="D144">
        <v>2.4285000000000001</v>
      </c>
      <c r="E144">
        <v>-2.0310000000000001</v>
      </c>
    </row>
    <row r="145" spans="1:10">
      <c r="B145">
        <v>2</v>
      </c>
      <c r="C145">
        <v>25.627700000000001</v>
      </c>
      <c r="D145">
        <v>25.909099999999999</v>
      </c>
      <c r="E145">
        <v>1.0979000000000001</v>
      </c>
    </row>
    <row r="146" spans="1:10">
      <c r="A146" t="s">
        <v>8</v>
      </c>
      <c r="B146">
        <v>991.63</v>
      </c>
    </row>
    <row r="147" spans="1:10">
      <c r="B147" t="s">
        <v>0</v>
      </c>
      <c r="C147" t="s">
        <v>1</v>
      </c>
      <c r="D147" s="1" t="s">
        <v>50</v>
      </c>
      <c r="E147" t="s">
        <v>3</v>
      </c>
    </row>
    <row r="148" spans="1:10">
      <c r="B148">
        <v>0</v>
      </c>
      <c r="C148">
        <v>-1.2575000000000001</v>
      </c>
      <c r="D148">
        <v>-1.2585</v>
      </c>
      <c r="E148">
        <v>8.2400000000000001E-2</v>
      </c>
    </row>
    <row r="149" spans="1:10">
      <c r="B149">
        <v>1</v>
      </c>
      <c r="C149">
        <v>2.4788000000000001</v>
      </c>
      <c r="D149">
        <v>2.4424000000000001</v>
      </c>
      <c r="E149">
        <v>-1.4681999999999999</v>
      </c>
    </row>
    <row r="150" spans="1:10">
      <c r="B150">
        <v>2</v>
      </c>
      <c r="C150">
        <v>25.627700000000001</v>
      </c>
      <c r="D150">
        <v>26.2608</v>
      </c>
      <c r="E150">
        <v>2.4702000000000002</v>
      </c>
    </row>
    <row r="151" spans="1:10">
      <c r="A151" t="s">
        <v>8</v>
      </c>
      <c r="B151">
        <v>991.63</v>
      </c>
    </row>
    <row r="152" spans="1:10">
      <c r="B152" t="s">
        <v>0</v>
      </c>
      <c r="C152" t="s">
        <v>1</v>
      </c>
      <c r="D152" s="1" t="s">
        <v>55</v>
      </c>
      <c r="E152" t="s">
        <v>3</v>
      </c>
    </row>
    <row r="153" spans="1:10">
      <c r="B153">
        <v>0</v>
      </c>
      <c r="C153">
        <v>-1.2575000000000001</v>
      </c>
      <c r="D153">
        <v>-1.2551000000000001</v>
      </c>
      <c r="E153">
        <v>-0.19009999999999999</v>
      </c>
    </row>
    <row r="154" spans="1:10">
      <c r="B154">
        <v>1</v>
      </c>
      <c r="C154">
        <v>2.4788000000000001</v>
      </c>
      <c r="D154">
        <v>2.4325000000000001</v>
      </c>
      <c r="E154">
        <v>-1.8702000000000001</v>
      </c>
    </row>
    <row r="155" spans="1:10">
      <c r="B155">
        <v>2</v>
      </c>
      <c r="C155">
        <v>25.627700000000001</v>
      </c>
      <c r="D155">
        <v>27.072800000000001</v>
      </c>
      <c r="E155">
        <v>5.6390000000000002</v>
      </c>
    </row>
    <row r="156" spans="1:10">
      <c r="A156" t="s">
        <v>8</v>
      </c>
      <c r="B156">
        <v>991.63</v>
      </c>
      <c r="F156" t="s">
        <v>8</v>
      </c>
      <c r="G156">
        <v>991.63</v>
      </c>
    </row>
    <row r="157" spans="1:10">
      <c r="B157" t="s">
        <v>0</v>
      </c>
      <c r="C157" t="s">
        <v>1</v>
      </c>
      <c r="D157" s="1" t="s">
        <v>56</v>
      </c>
      <c r="E157" t="s">
        <v>3</v>
      </c>
      <c r="G157" t="s">
        <v>0</v>
      </c>
      <c r="H157" t="s">
        <v>1</v>
      </c>
      <c r="I157" s="1" t="s">
        <v>56</v>
      </c>
      <c r="J157" t="s">
        <v>3</v>
      </c>
    </row>
    <row r="158" spans="1:10">
      <c r="B158">
        <v>0</v>
      </c>
      <c r="C158">
        <v>-1.2575000000000001</v>
      </c>
      <c r="D158">
        <v>-1.2545999999999999</v>
      </c>
      <c r="E158">
        <v>-0.23150000000000001</v>
      </c>
      <c r="G158">
        <v>0</v>
      </c>
      <c r="H158">
        <v>-1.2575000000000001</v>
      </c>
      <c r="I158">
        <v>-1.2545999999999999</v>
      </c>
      <c r="J158">
        <v>-0.22770000000000001</v>
      </c>
    </row>
    <row r="159" spans="1:10">
      <c r="B159">
        <v>1</v>
      </c>
      <c r="C159">
        <v>2.4788000000000001</v>
      </c>
      <c r="D159">
        <v>2.4340999999999999</v>
      </c>
      <c r="E159">
        <v>-1.8029999999999999</v>
      </c>
      <c r="G159">
        <v>1</v>
      </c>
      <c r="H159">
        <v>2.4788000000000001</v>
      </c>
      <c r="I159">
        <v>2.4239999999999999</v>
      </c>
      <c r="J159">
        <v>-2.2130000000000001</v>
      </c>
    </row>
    <row r="160" spans="1:10">
      <c r="B160">
        <v>2</v>
      </c>
      <c r="C160">
        <v>25.627700000000001</v>
      </c>
      <c r="D160">
        <v>26.152100000000001</v>
      </c>
      <c r="E160">
        <v>2.0463</v>
      </c>
      <c r="G160">
        <v>2</v>
      </c>
      <c r="H160">
        <v>25.627700000000001</v>
      </c>
      <c r="I160">
        <v>26.393999999999998</v>
      </c>
      <c r="J160">
        <v>2.9902000000000002</v>
      </c>
    </row>
    <row r="161" spans="1:5">
      <c r="A161" t="s">
        <v>8</v>
      </c>
      <c r="B161">
        <v>991.63</v>
      </c>
    </row>
    <row r="162" spans="1:5">
      <c r="B162" t="s">
        <v>0</v>
      </c>
      <c r="C162" t="s">
        <v>1</v>
      </c>
      <c r="D162" s="1" t="s">
        <v>58</v>
      </c>
      <c r="E162" t="s">
        <v>3</v>
      </c>
    </row>
    <row r="166" spans="1:5">
      <c r="A166" t="s">
        <v>8</v>
      </c>
      <c r="B166">
        <v>991.63</v>
      </c>
    </row>
    <row r="167" spans="1:5">
      <c r="B167" t="s">
        <v>0</v>
      </c>
      <c r="C167" t="s">
        <v>1</v>
      </c>
      <c r="D167" s="1" t="s">
        <v>59</v>
      </c>
      <c r="E167" t="s">
        <v>3</v>
      </c>
    </row>
    <row r="171" spans="1:5">
      <c r="A171" t="s">
        <v>8</v>
      </c>
      <c r="B171">
        <v>991.63</v>
      </c>
    </row>
    <row r="172" spans="1:5">
      <c r="B172" t="s">
        <v>0</v>
      </c>
      <c r="C172" t="s">
        <v>1</v>
      </c>
      <c r="D172" s="1" t="s">
        <v>57</v>
      </c>
      <c r="E172" t="s">
        <v>3</v>
      </c>
    </row>
    <row r="173" spans="1:5">
      <c r="B173">
        <v>0</v>
      </c>
      <c r="C173">
        <v>-1.2575000000000001</v>
      </c>
      <c r="D173">
        <v>-1.2565</v>
      </c>
      <c r="E173">
        <v>-8.4199999999999997E-2</v>
      </c>
    </row>
    <row r="174" spans="1:5">
      <c r="B174">
        <v>1</v>
      </c>
      <c r="C174">
        <v>2.4788000000000001</v>
      </c>
      <c r="D174">
        <v>2.4291</v>
      </c>
      <c r="E174">
        <v>-2.0045999999999999</v>
      </c>
    </row>
    <row r="175" spans="1:5">
      <c r="B175">
        <v>2</v>
      </c>
      <c r="C175">
        <v>25.627700000000001</v>
      </c>
      <c r="D175">
        <v>25.584</v>
      </c>
      <c r="E175">
        <v>-0.17069999999999999</v>
      </c>
    </row>
  </sheetData>
  <mergeCells count="2">
    <mergeCell ref="AG5:AI5"/>
    <mergeCell ref="AJ5:AL5"/>
  </mergeCells>
  <conditionalFormatting sqref="AF7:AF49">
    <cfRule type="cellIs" dxfId="0" priority="1" operator="notBetween">
      <formula>-($AC$2)*100</formula>
      <formula>($AC$2)*100</formula>
    </cfRule>
  </conditionalFormatting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8" sqref="S2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Produção Dipolos Booster</vt:lpstr>
      <vt:lpstr>Gráficos</vt:lpstr>
      <vt:lpstr>Gráfico n=0</vt:lpstr>
      <vt:lpstr>Gráfico n=1</vt:lpstr>
      <vt:lpstr>Gráfico n=2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cp:lastPrinted>2017-03-15T21:20:02Z</cp:lastPrinted>
  <dcterms:created xsi:type="dcterms:W3CDTF">2017-03-08T13:30:47Z</dcterms:created>
  <dcterms:modified xsi:type="dcterms:W3CDTF">2017-04-03T19:21:29Z</dcterms:modified>
</cp:coreProperties>
</file>