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R:\LNLS\Grupos\IMA\Sirius\Projetos\SIRIUS-Magnets\Magnets-BO\bo-dipoles\model-09\measurement\magnetic\hallprobe\production\"/>
    </mc:Choice>
  </mc:AlternateContent>
  <bookViews>
    <workbookView xWindow="0" yWindow="0" windowWidth="20460" windowHeight="7680" tabRatio="934" activeTab="1"/>
  </bookViews>
  <sheets>
    <sheet name="Produção Dipolos Booster" sheetId="1" r:id="rId1"/>
    <sheet name="Resumo" sheetId="11" r:id="rId2"/>
    <sheet name="Gráficos" sheetId="5" r:id="rId3"/>
    <sheet name="Gráfico n=0" sheetId="7" r:id="rId4"/>
    <sheet name="Gráfico n=1" sheetId="8" r:id="rId5"/>
    <sheet name="Gráfico n=2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1" l="1"/>
  <c r="M8" i="11"/>
  <c r="N8" i="11"/>
  <c r="O8" i="11"/>
  <c r="P8" i="11"/>
  <c r="Q8" i="11"/>
  <c r="R8" i="11"/>
  <c r="S8" i="11"/>
  <c r="L9" i="11"/>
  <c r="M9" i="11"/>
  <c r="N9" i="11"/>
  <c r="O9" i="11"/>
  <c r="P9" i="11"/>
  <c r="Q9" i="11"/>
  <c r="R9" i="11"/>
  <c r="S9" i="11"/>
  <c r="L10" i="11"/>
  <c r="M10" i="11"/>
  <c r="N10" i="11"/>
  <c r="O10" i="11"/>
  <c r="P10" i="11"/>
  <c r="Q10" i="11"/>
  <c r="R10" i="11"/>
  <c r="S10" i="11"/>
  <c r="L11" i="11"/>
  <c r="M11" i="11"/>
  <c r="N11" i="11"/>
  <c r="O11" i="11"/>
  <c r="P11" i="11"/>
  <c r="Q11" i="11"/>
  <c r="R11" i="11"/>
  <c r="S11" i="11"/>
  <c r="L12" i="11"/>
  <c r="M12" i="11"/>
  <c r="N12" i="11"/>
  <c r="O12" i="11"/>
  <c r="P12" i="11"/>
  <c r="Q12" i="11"/>
  <c r="R12" i="11"/>
  <c r="S12" i="11"/>
  <c r="L13" i="11"/>
  <c r="M13" i="11"/>
  <c r="N13" i="11"/>
  <c r="O13" i="11"/>
  <c r="P13" i="11"/>
  <c r="Q13" i="11"/>
  <c r="R13" i="11"/>
  <c r="S13" i="11"/>
  <c r="L14" i="11"/>
  <c r="M14" i="11"/>
  <c r="N14" i="11"/>
  <c r="O14" i="11"/>
  <c r="P14" i="11"/>
  <c r="Q14" i="11"/>
  <c r="R14" i="11"/>
  <c r="S14" i="11"/>
  <c r="L15" i="11"/>
  <c r="M15" i="11"/>
  <c r="N15" i="11"/>
  <c r="O15" i="11"/>
  <c r="P15" i="11"/>
  <c r="Q15" i="11"/>
  <c r="R15" i="11"/>
  <c r="S15" i="11"/>
  <c r="L16" i="11"/>
  <c r="M16" i="11"/>
  <c r="N16" i="11"/>
  <c r="O16" i="11"/>
  <c r="P16" i="11"/>
  <c r="Q16" i="11"/>
  <c r="R16" i="11"/>
  <c r="S16" i="11"/>
  <c r="L17" i="11"/>
  <c r="M17" i="11"/>
  <c r="N17" i="11"/>
  <c r="O17" i="11"/>
  <c r="P17" i="11"/>
  <c r="Q17" i="11"/>
  <c r="R17" i="11"/>
  <c r="S17" i="11"/>
  <c r="L18" i="11"/>
  <c r="M18" i="11"/>
  <c r="N18" i="11"/>
  <c r="O18" i="11"/>
  <c r="P18" i="11"/>
  <c r="Q18" i="11"/>
  <c r="R18" i="11"/>
  <c r="S18" i="11"/>
  <c r="L19" i="11"/>
  <c r="M19" i="11"/>
  <c r="N19" i="11"/>
  <c r="O19" i="11"/>
  <c r="P19" i="11"/>
  <c r="Q19" i="11"/>
  <c r="R19" i="11"/>
  <c r="S19" i="11"/>
  <c r="L20" i="11"/>
  <c r="M20" i="11"/>
  <c r="N20" i="11"/>
  <c r="O20" i="11"/>
  <c r="P20" i="11"/>
  <c r="Q20" i="11"/>
  <c r="R20" i="11"/>
  <c r="S20" i="11"/>
  <c r="L21" i="11"/>
  <c r="M21" i="11"/>
  <c r="N21" i="11"/>
  <c r="O21" i="11"/>
  <c r="P21" i="11"/>
  <c r="Q21" i="11"/>
  <c r="R21" i="11"/>
  <c r="S21" i="11"/>
  <c r="L22" i="11"/>
  <c r="M22" i="11"/>
  <c r="N22" i="11"/>
  <c r="O22" i="11"/>
  <c r="P22" i="11"/>
  <c r="Q22" i="11"/>
  <c r="R22" i="11"/>
  <c r="S22" i="11"/>
  <c r="L23" i="11"/>
  <c r="M23" i="11"/>
  <c r="N23" i="11"/>
  <c r="O23" i="11"/>
  <c r="P23" i="11"/>
  <c r="Q23" i="11"/>
  <c r="R23" i="11"/>
  <c r="S23" i="11"/>
  <c r="L24" i="11"/>
  <c r="M24" i="11"/>
  <c r="N24" i="11"/>
  <c r="O24" i="11"/>
  <c r="P24" i="11"/>
  <c r="Q24" i="11"/>
  <c r="R24" i="11"/>
  <c r="S24" i="11"/>
  <c r="L25" i="11"/>
  <c r="M25" i="11"/>
  <c r="N25" i="11"/>
  <c r="O25" i="11"/>
  <c r="P25" i="11"/>
  <c r="Q25" i="11"/>
  <c r="R25" i="11"/>
  <c r="S25" i="11"/>
  <c r="L26" i="11"/>
  <c r="M26" i="11"/>
  <c r="N26" i="11"/>
  <c r="O26" i="11"/>
  <c r="P26" i="11"/>
  <c r="Q26" i="11"/>
  <c r="R26" i="11"/>
  <c r="S26" i="11"/>
  <c r="L27" i="11"/>
  <c r="M27" i="11"/>
  <c r="N27" i="11"/>
  <c r="O27" i="11"/>
  <c r="P27" i="11"/>
  <c r="Q27" i="11"/>
  <c r="R27" i="11"/>
  <c r="S27" i="11"/>
  <c r="L28" i="11"/>
  <c r="M28" i="11"/>
  <c r="N28" i="11"/>
  <c r="O28" i="11"/>
  <c r="P28" i="11"/>
  <c r="Q28" i="11"/>
  <c r="R28" i="11"/>
  <c r="S28" i="11"/>
  <c r="L29" i="11"/>
  <c r="M29" i="11"/>
  <c r="N29" i="11"/>
  <c r="O29" i="11"/>
  <c r="P29" i="11"/>
  <c r="Q29" i="11"/>
  <c r="R29" i="11"/>
  <c r="S29" i="11"/>
  <c r="L30" i="11"/>
  <c r="M30" i="11"/>
  <c r="N30" i="11"/>
  <c r="O30" i="11"/>
  <c r="P30" i="11"/>
  <c r="Q30" i="11"/>
  <c r="R30" i="11"/>
  <c r="S30" i="11"/>
  <c r="L31" i="11"/>
  <c r="M31" i="11"/>
  <c r="N31" i="11"/>
  <c r="O31" i="11"/>
  <c r="P31" i="11"/>
  <c r="Q31" i="11"/>
  <c r="R31" i="11"/>
  <c r="S31" i="11"/>
  <c r="L32" i="11"/>
  <c r="M32" i="11"/>
  <c r="N32" i="11"/>
  <c r="O32" i="11"/>
  <c r="P32" i="11"/>
  <c r="Q32" i="11"/>
  <c r="R32" i="11"/>
  <c r="S32" i="11"/>
  <c r="L33" i="11"/>
  <c r="M33" i="11"/>
  <c r="N33" i="11"/>
  <c r="O33" i="11"/>
  <c r="P33" i="11"/>
  <c r="Q33" i="11"/>
  <c r="R33" i="11"/>
  <c r="S33" i="11"/>
  <c r="L34" i="11"/>
  <c r="M34" i="11"/>
  <c r="N34" i="11"/>
  <c r="O34" i="11"/>
  <c r="P34" i="11"/>
  <c r="Q34" i="11"/>
  <c r="R34" i="11"/>
  <c r="S34" i="11"/>
  <c r="L35" i="11"/>
  <c r="M35" i="11"/>
  <c r="N35" i="11"/>
  <c r="O35" i="11"/>
  <c r="P35" i="11"/>
  <c r="Q35" i="11"/>
  <c r="R35" i="11"/>
  <c r="S35" i="11"/>
  <c r="L36" i="11"/>
  <c r="M36" i="11"/>
  <c r="N36" i="11"/>
  <c r="O36" i="11"/>
  <c r="P36" i="11"/>
  <c r="Q36" i="11"/>
  <c r="R36" i="11"/>
  <c r="S36" i="11"/>
  <c r="L37" i="11"/>
  <c r="M37" i="11"/>
  <c r="N37" i="11"/>
  <c r="O37" i="11"/>
  <c r="P37" i="11"/>
  <c r="Q37" i="11"/>
  <c r="R37" i="11"/>
  <c r="S37" i="11"/>
  <c r="L38" i="11"/>
  <c r="M38" i="11"/>
  <c r="N38" i="11"/>
  <c r="O38" i="11"/>
  <c r="P38" i="11"/>
  <c r="Q38" i="11"/>
  <c r="R38" i="11"/>
  <c r="S38" i="11"/>
  <c r="L39" i="11"/>
  <c r="M39" i="11"/>
  <c r="N39" i="11"/>
  <c r="O39" i="11"/>
  <c r="P39" i="11"/>
  <c r="Q39" i="11"/>
  <c r="R39" i="11"/>
  <c r="S39" i="11"/>
  <c r="L40" i="11"/>
  <c r="M40" i="11"/>
  <c r="N40" i="11"/>
  <c r="O40" i="11"/>
  <c r="P40" i="11"/>
  <c r="Q40" i="11"/>
  <c r="R40" i="11"/>
  <c r="S40" i="11"/>
  <c r="L41" i="11"/>
  <c r="M41" i="11"/>
  <c r="N41" i="11"/>
  <c r="O41" i="11"/>
  <c r="P41" i="11"/>
  <c r="Q41" i="11"/>
  <c r="R41" i="11"/>
  <c r="S41" i="11"/>
  <c r="L42" i="11"/>
  <c r="M42" i="11"/>
  <c r="N42" i="11"/>
  <c r="O42" i="11"/>
  <c r="P42" i="11"/>
  <c r="Q42" i="11"/>
  <c r="R42" i="11"/>
  <c r="S42" i="11"/>
  <c r="L43" i="11"/>
  <c r="M43" i="11"/>
  <c r="N43" i="11"/>
  <c r="O43" i="11"/>
  <c r="P43" i="11"/>
  <c r="Q43" i="11"/>
  <c r="R43" i="11"/>
  <c r="S43" i="11"/>
  <c r="L44" i="11"/>
  <c r="M44" i="11"/>
  <c r="N44" i="11"/>
  <c r="O44" i="11"/>
  <c r="P44" i="11"/>
  <c r="Q44" i="11"/>
  <c r="R44" i="11"/>
  <c r="S44" i="11"/>
  <c r="L45" i="11"/>
  <c r="M45" i="11"/>
  <c r="N45" i="11"/>
  <c r="O45" i="11"/>
  <c r="P45" i="11"/>
  <c r="Q45" i="11"/>
  <c r="R45" i="11"/>
  <c r="S45" i="11"/>
  <c r="L46" i="11"/>
  <c r="M46" i="11"/>
  <c r="N46" i="11"/>
  <c r="O46" i="11"/>
  <c r="P46" i="11"/>
  <c r="Q46" i="11"/>
  <c r="R46" i="11"/>
  <c r="S46" i="11"/>
  <c r="L47" i="11"/>
  <c r="M47" i="11"/>
  <c r="N47" i="11"/>
  <c r="O47" i="11"/>
  <c r="P47" i="11"/>
  <c r="Q47" i="11"/>
  <c r="R47" i="11"/>
  <c r="S47" i="11"/>
  <c r="L48" i="11"/>
  <c r="M48" i="11"/>
  <c r="N48" i="11"/>
  <c r="O48" i="11"/>
  <c r="P48" i="11"/>
  <c r="Q48" i="11"/>
  <c r="R48" i="11"/>
  <c r="S48" i="11"/>
  <c r="L49" i="11"/>
  <c r="M49" i="11"/>
  <c r="N49" i="11"/>
  <c r="O49" i="11"/>
  <c r="P49" i="11"/>
  <c r="Q49" i="11"/>
  <c r="R49" i="11"/>
  <c r="S49" i="11"/>
  <c r="L50" i="11"/>
  <c r="M50" i="11"/>
  <c r="N50" i="11"/>
  <c r="O50" i="11"/>
  <c r="P50" i="11"/>
  <c r="Q50" i="11"/>
  <c r="R50" i="11"/>
  <c r="S50" i="11"/>
  <c r="L51" i="11"/>
  <c r="M51" i="11"/>
  <c r="N51" i="11"/>
  <c r="O51" i="11"/>
  <c r="P51" i="11"/>
  <c r="Q51" i="11"/>
  <c r="R51" i="11"/>
  <c r="S51" i="11"/>
  <c r="L52" i="11"/>
  <c r="M52" i="11"/>
  <c r="N52" i="11"/>
  <c r="O52" i="11"/>
  <c r="P52" i="11"/>
  <c r="Q52" i="11"/>
  <c r="R52" i="11"/>
  <c r="S52" i="11"/>
  <c r="L53" i="11"/>
  <c r="M53" i="11"/>
  <c r="N53" i="11"/>
  <c r="O53" i="11"/>
  <c r="P53" i="11"/>
  <c r="Q53" i="11"/>
  <c r="R53" i="11"/>
  <c r="S53" i="11"/>
  <c r="L54" i="11"/>
  <c r="M54" i="11"/>
  <c r="N54" i="11"/>
  <c r="O54" i="11"/>
  <c r="P54" i="11"/>
  <c r="Q54" i="11"/>
  <c r="R54" i="11"/>
  <c r="S54" i="11"/>
  <c r="L55" i="11"/>
  <c r="M55" i="11"/>
  <c r="N55" i="11"/>
  <c r="O55" i="11"/>
  <c r="P55" i="11"/>
  <c r="Q55" i="11"/>
  <c r="R55" i="11"/>
  <c r="S55" i="11"/>
  <c r="L56" i="11"/>
  <c r="M56" i="11"/>
  <c r="N56" i="11"/>
  <c r="O56" i="11"/>
  <c r="P56" i="11"/>
  <c r="Q56" i="11"/>
  <c r="R56" i="11"/>
  <c r="S56" i="11"/>
  <c r="L57" i="11"/>
  <c r="M57" i="11"/>
  <c r="N57" i="11"/>
  <c r="O57" i="11"/>
  <c r="P57" i="11"/>
  <c r="Q57" i="11"/>
  <c r="R57" i="11"/>
  <c r="S57" i="11"/>
  <c r="L58" i="11"/>
  <c r="M58" i="11"/>
  <c r="N58" i="11"/>
  <c r="O58" i="11"/>
  <c r="P58" i="11"/>
  <c r="Q58" i="11"/>
  <c r="R58" i="11"/>
  <c r="S58" i="11"/>
  <c r="L59" i="11"/>
  <c r="M59" i="11"/>
  <c r="N59" i="11"/>
  <c r="O59" i="11"/>
  <c r="P59" i="11"/>
  <c r="Q59" i="11"/>
  <c r="R59" i="11"/>
  <c r="S59" i="11"/>
  <c r="L60" i="11"/>
  <c r="M60" i="11"/>
  <c r="N60" i="11"/>
  <c r="O60" i="11"/>
  <c r="P60" i="11"/>
  <c r="Q60" i="11"/>
  <c r="R60" i="11"/>
  <c r="S60" i="11"/>
  <c r="S7" i="11"/>
  <c r="R7" i="11"/>
  <c r="Q7" i="11"/>
  <c r="P7" i="11"/>
  <c r="O7" i="11"/>
  <c r="N7" i="11"/>
  <c r="M7" i="11"/>
  <c r="L7" i="11"/>
  <c r="H8" i="11"/>
  <c r="I8" i="11"/>
  <c r="J8" i="11"/>
  <c r="K8" i="11"/>
  <c r="H9" i="11"/>
  <c r="I9" i="11"/>
  <c r="J9" i="11"/>
  <c r="K9" i="11"/>
  <c r="H10" i="11"/>
  <c r="I10" i="11"/>
  <c r="J10" i="11"/>
  <c r="K10" i="11"/>
  <c r="H11" i="11"/>
  <c r="I11" i="11"/>
  <c r="J11" i="11"/>
  <c r="K11" i="11"/>
  <c r="H12" i="11"/>
  <c r="I12" i="11"/>
  <c r="J12" i="11"/>
  <c r="K12" i="11"/>
  <c r="H13" i="11"/>
  <c r="I13" i="11"/>
  <c r="J13" i="11"/>
  <c r="K13" i="11"/>
  <c r="H14" i="11"/>
  <c r="I14" i="11"/>
  <c r="J14" i="11"/>
  <c r="K14" i="11"/>
  <c r="H15" i="11"/>
  <c r="I15" i="11"/>
  <c r="J15" i="11"/>
  <c r="K15" i="11"/>
  <c r="H16" i="11"/>
  <c r="I16" i="11"/>
  <c r="J16" i="11"/>
  <c r="K16" i="11"/>
  <c r="H17" i="11"/>
  <c r="I17" i="11"/>
  <c r="J17" i="11"/>
  <c r="K17" i="11"/>
  <c r="H18" i="11"/>
  <c r="I18" i="11"/>
  <c r="J18" i="11"/>
  <c r="K18" i="11"/>
  <c r="H19" i="11"/>
  <c r="I19" i="11"/>
  <c r="J19" i="11"/>
  <c r="K19" i="11"/>
  <c r="H20" i="11"/>
  <c r="I20" i="11"/>
  <c r="J20" i="11"/>
  <c r="K20" i="11"/>
  <c r="H21" i="11"/>
  <c r="I21" i="11"/>
  <c r="J21" i="11"/>
  <c r="K21" i="11"/>
  <c r="H22" i="11"/>
  <c r="I22" i="11"/>
  <c r="J22" i="11"/>
  <c r="K22" i="11"/>
  <c r="H23" i="11"/>
  <c r="I23" i="11"/>
  <c r="J23" i="11"/>
  <c r="K23" i="11"/>
  <c r="H24" i="11"/>
  <c r="I24" i="11"/>
  <c r="J24" i="11"/>
  <c r="K24" i="11"/>
  <c r="H25" i="11"/>
  <c r="I25" i="11"/>
  <c r="J25" i="11"/>
  <c r="K25" i="11"/>
  <c r="H26" i="11"/>
  <c r="I26" i="11"/>
  <c r="J26" i="11"/>
  <c r="K26" i="11"/>
  <c r="H27" i="11"/>
  <c r="I27" i="11"/>
  <c r="J27" i="11"/>
  <c r="K27" i="11"/>
  <c r="H28" i="11"/>
  <c r="I28" i="11"/>
  <c r="J28" i="11"/>
  <c r="K28" i="11"/>
  <c r="H29" i="11"/>
  <c r="I29" i="11"/>
  <c r="J29" i="11"/>
  <c r="K29" i="11"/>
  <c r="H30" i="11"/>
  <c r="I30" i="11"/>
  <c r="J30" i="11"/>
  <c r="K30" i="11"/>
  <c r="H31" i="11"/>
  <c r="I31" i="11"/>
  <c r="J31" i="11"/>
  <c r="K31" i="11"/>
  <c r="H32" i="11"/>
  <c r="I32" i="11"/>
  <c r="J32" i="11"/>
  <c r="K32" i="11"/>
  <c r="H33" i="11"/>
  <c r="I33" i="11"/>
  <c r="J33" i="11"/>
  <c r="K33" i="11"/>
  <c r="H34" i="11"/>
  <c r="I34" i="11"/>
  <c r="J34" i="11"/>
  <c r="K34" i="11"/>
  <c r="H35" i="11"/>
  <c r="I35" i="11"/>
  <c r="J35" i="11"/>
  <c r="K35" i="11"/>
  <c r="H36" i="11"/>
  <c r="I36" i="11"/>
  <c r="J36" i="11"/>
  <c r="K36" i="11"/>
  <c r="H37" i="11"/>
  <c r="I37" i="11"/>
  <c r="J37" i="11"/>
  <c r="K37" i="11"/>
  <c r="H38" i="11"/>
  <c r="I38" i="11"/>
  <c r="J38" i="11"/>
  <c r="K38" i="11"/>
  <c r="H39" i="11"/>
  <c r="I39" i="11"/>
  <c r="J39" i="11"/>
  <c r="K39" i="11"/>
  <c r="H40" i="11"/>
  <c r="I40" i="11"/>
  <c r="J40" i="11"/>
  <c r="K40" i="11"/>
  <c r="H41" i="11"/>
  <c r="I41" i="11"/>
  <c r="J41" i="11"/>
  <c r="K41" i="11"/>
  <c r="H42" i="11"/>
  <c r="I42" i="11"/>
  <c r="J42" i="11"/>
  <c r="K42" i="11"/>
  <c r="H43" i="11"/>
  <c r="I43" i="11"/>
  <c r="J43" i="11"/>
  <c r="K43" i="11"/>
  <c r="H44" i="11"/>
  <c r="I44" i="11"/>
  <c r="J44" i="11"/>
  <c r="K44" i="11"/>
  <c r="H45" i="11"/>
  <c r="I45" i="11"/>
  <c r="J45" i="11"/>
  <c r="K45" i="11"/>
  <c r="H46" i="11"/>
  <c r="I46" i="11"/>
  <c r="J46" i="11"/>
  <c r="K46" i="11"/>
  <c r="H47" i="11"/>
  <c r="I47" i="11"/>
  <c r="J47" i="11"/>
  <c r="K47" i="11"/>
  <c r="H48" i="11"/>
  <c r="I48" i="11"/>
  <c r="J48" i="11"/>
  <c r="K48" i="11"/>
  <c r="H49" i="11"/>
  <c r="I49" i="11"/>
  <c r="J49" i="11"/>
  <c r="K49" i="11"/>
  <c r="H50" i="11"/>
  <c r="I50" i="11"/>
  <c r="J50" i="11"/>
  <c r="K50" i="11"/>
  <c r="H51" i="11"/>
  <c r="I51" i="11"/>
  <c r="J51" i="11"/>
  <c r="K51" i="11"/>
  <c r="H52" i="11"/>
  <c r="I52" i="11"/>
  <c r="J52" i="11"/>
  <c r="K52" i="11"/>
  <c r="H53" i="11"/>
  <c r="I53" i="11"/>
  <c r="J53" i="11"/>
  <c r="K53" i="11"/>
  <c r="H54" i="11"/>
  <c r="I54" i="11"/>
  <c r="J54" i="11"/>
  <c r="K54" i="11"/>
  <c r="H55" i="11"/>
  <c r="I55" i="11"/>
  <c r="J55" i="11"/>
  <c r="K55" i="11"/>
  <c r="H56" i="11"/>
  <c r="I56" i="11"/>
  <c r="J56" i="11"/>
  <c r="K56" i="11"/>
  <c r="H57" i="11"/>
  <c r="I57" i="11"/>
  <c r="J57" i="11"/>
  <c r="K57" i="11"/>
  <c r="H58" i="11"/>
  <c r="I58" i="11"/>
  <c r="J58" i="11"/>
  <c r="K58" i="11"/>
  <c r="H59" i="11"/>
  <c r="I59" i="11"/>
  <c r="J59" i="11"/>
  <c r="K59" i="11"/>
  <c r="H60" i="11"/>
  <c r="I60" i="11"/>
  <c r="J60" i="11"/>
  <c r="K60" i="11"/>
  <c r="K7" i="11"/>
  <c r="J7" i="11"/>
  <c r="I7" i="11"/>
  <c r="H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7" i="11"/>
  <c r="C4" i="11"/>
  <c r="D4" i="11"/>
  <c r="B4" i="11"/>
  <c r="C3" i="11"/>
  <c r="D3" i="11"/>
  <c r="B3" i="11"/>
  <c r="X53" i="1"/>
  <c r="AG59" i="1"/>
  <c r="AJ59" i="1"/>
  <c r="AI59" i="1"/>
  <c r="AH59" i="1"/>
  <c r="AF54" i="1"/>
  <c r="AE54" i="1"/>
  <c r="AD54" i="1"/>
  <c r="AC54" i="1"/>
  <c r="AB54" i="1"/>
  <c r="AD51" i="1"/>
  <c r="AE51" i="1"/>
  <c r="AF51" i="1"/>
  <c r="AB51" i="1"/>
  <c r="AC51" i="1"/>
  <c r="AF56" i="1"/>
  <c r="AF57" i="1"/>
  <c r="AF55" i="1"/>
  <c r="AE55" i="1"/>
  <c r="AD55" i="1"/>
  <c r="AC55" i="1"/>
  <c r="AE56" i="1"/>
  <c r="AC56" i="1"/>
  <c r="AD56" i="1"/>
  <c r="AF50" i="1"/>
  <c r="AE50" i="1"/>
  <c r="AD50" i="1"/>
  <c r="AC50" i="1"/>
  <c r="AF59" i="1"/>
  <c r="AE59" i="1"/>
  <c r="AC59" i="1"/>
  <c r="AD59" i="1"/>
  <c r="AF53" i="1"/>
  <c r="AE53" i="1"/>
  <c r="AD53" i="1"/>
  <c r="AC53" i="1"/>
  <c r="AF58" i="1"/>
  <c r="AE58" i="1"/>
  <c r="AD58" i="1"/>
  <c r="AC58" i="1"/>
  <c r="AF60" i="1"/>
  <c r="AE60" i="1"/>
  <c r="AD60" i="1"/>
  <c r="AC60" i="1"/>
  <c r="AC57" i="1"/>
  <c r="AE57" i="1"/>
  <c r="AD57" i="1"/>
  <c r="AF52" i="1"/>
  <c r="AD52" i="1"/>
  <c r="AE52" i="1"/>
  <c r="AC52" i="1"/>
  <c r="AN49" i="1"/>
  <c r="AN32" i="1"/>
  <c r="AN22" i="1"/>
  <c r="AN17" i="1"/>
  <c r="AN14" i="1"/>
  <c r="AN10" i="1"/>
  <c r="AN9" i="1"/>
  <c r="AJ9" i="1"/>
  <c r="AJ49" i="1"/>
  <c r="AJ32" i="1"/>
  <c r="AJ10" i="1"/>
  <c r="AJ14" i="1"/>
  <c r="AJ17" i="1"/>
  <c r="AJ38" i="1"/>
  <c r="AJ18" i="1"/>
  <c r="AJ22" i="1"/>
  <c r="AM49" i="1"/>
  <c r="AL49" i="1"/>
  <c r="AK49" i="1"/>
  <c r="AI49" i="1"/>
  <c r="AH49" i="1"/>
  <c r="AG49" i="1"/>
  <c r="AF49" i="1"/>
  <c r="AF43" i="1"/>
  <c r="AF45" i="1"/>
  <c r="AE45" i="1"/>
  <c r="AD45" i="1"/>
  <c r="AC45" i="1"/>
  <c r="AE43" i="1"/>
  <c r="AD43" i="1"/>
  <c r="AC43" i="1"/>
  <c r="AF46" i="1"/>
  <c r="AD46" i="1"/>
  <c r="AE46" i="1"/>
  <c r="AC46" i="1"/>
  <c r="AF47" i="1"/>
  <c r="AC47" i="1"/>
  <c r="AD47" i="1"/>
  <c r="AE47" i="1"/>
  <c r="AF40" i="1"/>
  <c r="AC40" i="1"/>
  <c r="AD40" i="1"/>
  <c r="AE40" i="1"/>
  <c r="AF48" i="1"/>
  <c r="AE48" i="1"/>
  <c r="AD48" i="1"/>
  <c r="AC48" i="1"/>
  <c r="AF44" i="1"/>
  <c r="AC44" i="1"/>
  <c r="AD44" i="1"/>
  <c r="AE44" i="1"/>
  <c r="AE49" i="1"/>
  <c r="AD49" i="1"/>
  <c r="AC49" i="1"/>
  <c r="AF39" i="1"/>
  <c r="D5" i="11" l="1"/>
  <c r="B5" i="11"/>
  <c r="C5" i="11"/>
  <c r="AA50" i="1"/>
  <c r="AW50" i="1"/>
  <c r="AX50" i="1"/>
  <c r="AY50" i="1"/>
  <c r="AZ50" i="1"/>
  <c r="BA50" i="1"/>
  <c r="BB50" i="1"/>
  <c r="AW51" i="1"/>
  <c r="AX51" i="1"/>
  <c r="AY51" i="1"/>
  <c r="AZ51" i="1"/>
  <c r="BA51" i="1"/>
  <c r="BB51" i="1"/>
  <c r="AW52" i="1"/>
  <c r="AX52" i="1"/>
  <c r="AY52" i="1"/>
  <c r="AZ52" i="1"/>
  <c r="BA52" i="1"/>
  <c r="BB52" i="1"/>
  <c r="AW53" i="1"/>
  <c r="AX53" i="1"/>
  <c r="AY53" i="1"/>
  <c r="AZ53" i="1"/>
  <c r="BA53" i="1"/>
  <c r="BB53" i="1"/>
  <c r="AW54" i="1"/>
  <c r="AX54" i="1"/>
  <c r="AY54" i="1"/>
  <c r="AZ54" i="1"/>
  <c r="BA54" i="1"/>
  <c r="BB54" i="1"/>
  <c r="AW55" i="1"/>
  <c r="AX55" i="1"/>
  <c r="AY55" i="1"/>
  <c r="AZ55" i="1"/>
  <c r="BA55" i="1"/>
  <c r="BB55" i="1"/>
  <c r="AW56" i="1"/>
  <c r="AX56" i="1"/>
  <c r="AY56" i="1"/>
  <c r="AZ56" i="1"/>
  <c r="BA56" i="1"/>
  <c r="BB56" i="1"/>
  <c r="AW57" i="1"/>
  <c r="AX57" i="1"/>
  <c r="AY57" i="1"/>
  <c r="AZ57" i="1"/>
  <c r="BA57" i="1"/>
  <c r="BB57" i="1"/>
  <c r="AW58" i="1"/>
  <c r="AX58" i="1"/>
  <c r="AY58" i="1"/>
  <c r="AZ58" i="1"/>
  <c r="BA58" i="1"/>
  <c r="BB58" i="1"/>
  <c r="AW59" i="1"/>
  <c r="AX59" i="1"/>
  <c r="AY59" i="1"/>
  <c r="AZ59" i="1"/>
  <c r="BA59" i="1"/>
  <c r="BB59" i="1"/>
  <c r="AW60" i="1"/>
  <c r="AX60" i="1"/>
  <c r="AY60" i="1"/>
  <c r="AZ60" i="1"/>
  <c r="BA60" i="1"/>
  <c r="BB60" i="1"/>
  <c r="AA51" i="1"/>
  <c r="AA52" i="1" s="1"/>
  <c r="AA53" i="1" s="1"/>
  <c r="AA54" i="1" s="1"/>
  <c r="AA55" i="1" s="1"/>
  <c r="AA56" i="1" s="1"/>
  <c r="AA57" i="1" s="1"/>
  <c r="AA58" i="1" s="1"/>
  <c r="AA59" i="1" s="1"/>
  <c r="AA60" i="1" s="1"/>
  <c r="AW39" i="1"/>
  <c r="AX39" i="1"/>
  <c r="AY39" i="1"/>
  <c r="AZ39" i="1"/>
  <c r="BA39" i="1"/>
  <c r="BB39" i="1"/>
  <c r="AW40" i="1"/>
  <c r="AX40" i="1"/>
  <c r="AY40" i="1"/>
  <c r="AZ40" i="1"/>
  <c r="BA40" i="1"/>
  <c r="BB40" i="1"/>
  <c r="AW41" i="1"/>
  <c r="AX41" i="1"/>
  <c r="AY41" i="1"/>
  <c r="AZ41" i="1"/>
  <c r="BA41" i="1"/>
  <c r="BB41" i="1"/>
  <c r="AW42" i="1"/>
  <c r="AX42" i="1"/>
  <c r="AY42" i="1"/>
  <c r="AZ42" i="1"/>
  <c r="BA42" i="1"/>
  <c r="BB42" i="1"/>
  <c r="AW43" i="1"/>
  <c r="AX43" i="1"/>
  <c r="AY43" i="1"/>
  <c r="AZ43" i="1"/>
  <c r="BA43" i="1"/>
  <c r="BB43" i="1"/>
  <c r="AW44" i="1"/>
  <c r="AX44" i="1"/>
  <c r="AY44" i="1"/>
  <c r="AZ44" i="1"/>
  <c r="BA44" i="1"/>
  <c r="BB44" i="1"/>
  <c r="AW45" i="1"/>
  <c r="AX45" i="1"/>
  <c r="AY45" i="1"/>
  <c r="AZ45" i="1"/>
  <c r="BA45" i="1"/>
  <c r="BB45" i="1"/>
  <c r="AW46" i="1"/>
  <c r="AX46" i="1"/>
  <c r="AY46" i="1"/>
  <c r="AZ46" i="1"/>
  <c r="BA46" i="1"/>
  <c r="BB46" i="1"/>
  <c r="AW47" i="1"/>
  <c r="AX47" i="1"/>
  <c r="AY47" i="1"/>
  <c r="AZ47" i="1"/>
  <c r="BA47" i="1"/>
  <c r="BB47" i="1"/>
  <c r="AW48" i="1"/>
  <c r="AX48" i="1"/>
  <c r="AY48" i="1"/>
  <c r="AZ48" i="1"/>
  <c r="BA48" i="1"/>
  <c r="BB48" i="1"/>
  <c r="AW49" i="1"/>
  <c r="AX49" i="1"/>
  <c r="AY49" i="1"/>
  <c r="AZ49" i="1"/>
  <c r="BA49" i="1"/>
  <c r="BB49" i="1"/>
  <c r="AW29" i="1"/>
  <c r="AX29" i="1"/>
  <c r="AY29" i="1"/>
  <c r="AZ29" i="1"/>
  <c r="BA29" i="1"/>
  <c r="BB29" i="1"/>
  <c r="AW30" i="1"/>
  <c r="AX30" i="1"/>
  <c r="AY30" i="1"/>
  <c r="AZ30" i="1"/>
  <c r="BA30" i="1"/>
  <c r="BB30" i="1"/>
  <c r="AW31" i="1"/>
  <c r="AX31" i="1"/>
  <c r="AY31" i="1"/>
  <c r="AZ31" i="1"/>
  <c r="BA31" i="1"/>
  <c r="BB31" i="1"/>
  <c r="AW32" i="1"/>
  <c r="AX32" i="1"/>
  <c r="AY32" i="1"/>
  <c r="AZ32" i="1"/>
  <c r="BA32" i="1"/>
  <c r="BB32" i="1"/>
  <c r="AW33" i="1"/>
  <c r="AX33" i="1"/>
  <c r="AY33" i="1"/>
  <c r="AZ33" i="1"/>
  <c r="BA33" i="1"/>
  <c r="BB33" i="1"/>
  <c r="AW34" i="1"/>
  <c r="AX34" i="1"/>
  <c r="AY34" i="1"/>
  <c r="AZ34" i="1"/>
  <c r="BA34" i="1"/>
  <c r="BB34" i="1"/>
  <c r="AW35" i="1"/>
  <c r="AX35" i="1"/>
  <c r="AY35" i="1"/>
  <c r="AZ35" i="1"/>
  <c r="BA35" i="1"/>
  <c r="BB35" i="1"/>
  <c r="AW36" i="1"/>
  <c r="AX36" i="1"/>
  <c r="AY36" i="1"/>
  <c r="AZ36" i="1"/>
  <c r="BA36" i="1"/>
  <c r="BB36" i="1"/>
  <c r="AW37" i="1"/>
  <c r="AX37" i="1"/>
  <c r="AY37" i="1"/>
  <c r="AZ37" i="1"/>
  <c r="BA37" i="1"/>
  <c r="BB37" i="1"/>
  <c r="AW38" i="1"/>
  <c r="AX38" i="1"/>
  <c r="AY38" i="1"/>
  <c r="AZ38" i="1"/>
  <c r="BA38" i="1"/>
  <c r="BB38" i="1"/>
  <c r="AE39" i="1"/>
  <c r="AD39" i="1"/>
  <c r="AC39" i="1"/>
  <c r="AB52" i="1"/>
  <c r="AB53" i="1"/>
  <c r="AB57" i="1"/>
  <c r="AB55" i="1"/>
  <c r="AB56" i="1"/>
  <c r="AB58" i="1"/>
  <c r="AB59" i="1"/>
  <c r="AB60" i="1"/>
  <c r="AB50" i="1"/>
  <c r="AB40" i="1"/>
  <c r="AB41" i="1"/>
  <c r="AB42" i="1"/>
  <c r="AB43" i="1"/>
  <c r="AB44" i="1"/>
  <c r="AB45" i="1"/>
  <c r="AB46" i="1"/>
  <c r="AB47" i="1"/>
  <c r="AB48" i="1"/>
  <c r="AB49" i="1"/>
  <c r="AB39" i="1"/>
  <c r="AC42" i="1"/>
  <c r="AD42" i="1"/>
  <c r="AF42" i="1"/>
  <c r="AE42" i="1"/>
  <c r="AF41" i="1"/>
  <c r="AE41" i="1"/>
  <c r="AD41" i="1"/>
  <c r="AC41" i="1"/>
  <c r="AF7" i="1" l="1"/>
  <c r="AW7" i="1" l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BB28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7" i="1"/>
  <c r="AY18" i="1"/>
  <c r="BA18" i="1"/>
  <c r="AY19" i="1"/>
  <c r="BA19" i="1"/>
  <c r="AY20" i="1"/>
  <c r="BA20" i="1"/>
  <c r="AY21" i="1"/>
  <c r="BA21" i="1"/>
  <c r="AY22" i="1"/>
  <c r="BA22" i="1"/>
  <c r="AY23" i="1"/>
  <c r="BA23" i="1"/>
  <c r="AY24" i="1"/>
  <c r="BA24" i="1"/>
  <c r="AY25" i="1"/>
  <c r="BA25" i="1"/>
  <c r="AY26" i="1"/>
  <c r="BA26" i="1"/>
  <c r="AY27" i="1"/>
  <c r="BA27" i="1"/>
  <c r="AY28" i="1"/>
  <c r="BA28" i="1"/>
  <c r="AY8" i="1"/>
  <c r="BA8" i="1"/>
  <c r="AY9" i="1"/>
  <c r="BA9" i="1"/>
  <c r="AY10" i="1"/>
  <c r="BA10" i="1"/>
  <c r="AY11" i="1"/>
  <c r="BA11" i="1"/>
  <c r="AY12" i="1"/>
  <c r="BA12" i="1"/>
  <c r="AY13" i="1"/>
  <c r="BA13" i="1"/>
  <c r="AY14" i="1"/>
  <c r="BA14" i="1"/>
  <c r="AY15" i="1"/>
  <c r="BA15" i="1"/>
  <c r="AY16" i="1"/>
  <c r="BA16" i="1"/>
  <c r="AY17" i="1"/>
  <c r="BA17" i="1"/>
  <c r="BA7" i="1"/>
  <c r="AY7" i="1"/>
  <c r="AR7" i="1"/>
  <c r="AC7" i="1"/>
  <c r="AA8" i="1" l="1"/>
  <c r="AF8" i="1"/>
  <c r="AE8" i="1"/>
  <c r="AE7" i="1"/>
  <c r="AA9" i="1" l="1"/>
  <c r="AF9" i="1"/>
  <c r="AK9" i="1"/>
  <c r="AL9" i="1"/>
  <c r="AM9" i="1"/>
  <c r="AI9" i="1"/>
  <c r="AH9" i="1"/>
  <c r="AG9" i="1"/>
  <c r="AD8" i="1"/>
  <c r="AB8" i="1"/>
  <c r="AD9" i="1"/>
  <c r="AD7" i="1"/>
  <c r="AA10" i="1" l="1"/>
  <c r="AF10" i="1"/>
  <c r="AM10" i="1"/>
  <c r="AL10" i="1"/>
  <c r="AK10" i="1"/>
  <c r="AI10" i="1"/>
  <c r="AH10" i="1"/>
  <c r="AG10" i="1"/>
  <c r="AB10" i="1"/>
  <c r="AC10" i="1"/>
  <c r="AD10" i="1"/>
  <c r="AE10" i="1"/>
  <c r="AE9" i="1"/>
  <c r="AC8" i="1"/>
  <c r="AC9" i="1"/>
  <c r="AB9" i="1"/>
  <c r="AB7" i="1"/>
  <c r="AA11" i="1" l="1"/>
  <c r="AF11" i="1"/>
  <c r="AD11" i="1"/>
  <c r="AE11" i="1"/>
  <c r="AB11" i="1"/>
  <c r="AC11" i="1"/>
  <c r="AA12" i="1" l="1"/>
  <c r="AF12" i="1"/>
  <c r="AC12" i="1"/>
  <c r="AB12" i="1"/>
  <c r="AD12" i="1"/>
  <c r="AE12" i="1"/>
  <c r="AA13" i="1" l="1"/>
  <c r="AF13" i="1"/>
  <c r="AC13" i="1"/>
  <c r="AB13" i="1"/>
  <c r="AE13" i="1"/>
  <c r="AD13" i="1"/>
  <c r="AA14" i="1" l="1"/>
  <c r="AE14" i="1"/>
  <c r="AD14" i="1"/>
  <c r="AC14" i="1"/>
  <c r="AF14" i="1"/>
  <c r="AG14" i="1"/>
  <c r="AH14" i="1"/>
  <c r="AI14" i="1"/>
  <c r="AK14" i="1"/>
  <c r="AL14" i="1"/>
  <c r="AM14" i="1"/>
  <c r="AB14" i="1"/>
  <c r="AA15" i="1" l="1"/>
  <c r="AF15" i="1"/>
  <c r="AC15" i="1"/>
  <c r="AD15" i="1"/>
  <c r="AB15" i="1"/>
  <c r="AE15" i="1"/>
  <c r="AA16" i="1" l="1"/>
  <c r="AF16" i="1"/>
  <c r="AC16" i="1"/>
  <c r="AB16" i="1"/>
  <c r="AD16" i="1"/>
  <c r="AE16" i="1"/>
  <c r="AA17" i="1" l="1"/>
  <c r="AF17" i="1"/>
  <c r="AM17" i="1"/>
  <c r="AL17" i="1"/>
  <c r="AK17" i="1"/>
  <c r="AD17" i="1"/>
  <c r="AB17" i="1"/>
  <c r="AE17" i="1"/>
  <c r="AC17" i="1"/>
  <c r="AI17" i="1"/>
  <c r="AH17" i="1"/>
  <c r="AG17" i="1"/>
  <c r="AA18" i="1" l="1"/>
  <c r="AF18" i="1"/>
  <c r="AB18" i="1"/>
  <c r="AE18" i="1"/>
  <c r="AC18" i="1"/>
  <c r="AD18" i="1"/>
  <c r="AI18" i="1"/>
  <c r="AH18" i="1"/>
  <c r="AG18" i="1"/>
  <c r="AA19" i="1" l="1"/>
  <c r="AF19" i="1"/>
  <c r="AB19" i="1"/>
  <c r="AE19" i="1"/>
  <c r="AD19" i="1"/>
  <c r="AC19" i="1"/>
  <c r="AA20" i="1" l="1"/>
  <c r="AF20" i="1"/>
  <c r="AB20" i="1"/>
  <c r="AE20" i="1"/>
  <c r="AD20" i="1"/>
  <c r="AC20" i="1"/>
  <c r="AA21" i="1" l="1"/>
  <c r="AF21" i="1"/>
  <c r="AB21" i="1"/>
  <c r="AE21" i="1"/>
  <c r="AD21" i="1"/>
  <c r="AC21" i="1"/>
  <c r="AA22" i="1" l="1"/>
  <c r="AG22" i="1"/>
  <c r="AH22" i="1"/>
  <c r="AI22" i="1"/>
  <c r="AK22" i="1"/>
  <c r="AL22" i="1"/>
  <c r="AM22" i="1"/>
  <c r="AF22" i="1"/>
  <c r="AB22" i="1"/>
  <c r="AE22" i="1"/>
  <c r="AD22" i="1"/>
  <c r="AC22" i="1"/>
  <c r="AA23" i="1" l="1"/>
  <c r="AF23" i="1"/>
  <c r="AB23" i="1"/>
  <c r="AC23" i="1"/>
  <c r="AE23" i="1"/>
  <c r="AD23" i="1"/>
  <c r="AA24" i="1" l="1"/>
  <c r="AF24" i="1"/>
  <c r="AB24" i="1"/>
  <c r="AC24" i="1"/>
  <c r="AD24" i="1"/>
  <c r="AE24" i="1"/>
  <c r="AA25" i="1" l="1"/>
  <c r="AF25" i="1"/>
  <c r="AE25" i="1"/>
  <c r="AC25" i="1"/>
  <c r="AD25" i="1"/>
  <c r="AB25" i="1"/>
  <c r="AA26" i="1" l="1"/>
  <c r="AF26" i="1"/>
  <c r="AD26" i="1"/>
  <c r="AE26" i="1"/>
  <c r="AC26" i="1"/>
  <c r="AB26" i="1"/>
  <c r="AA27" i="1" l="1"/>
  <c r="AF27" i="1"/>
  <c r="AB27" i="1"/>
  <c r="AC27" i="1"/>
  <c r="AD27" i="1"/>
  <c r="AE27" i="1"/>
  <c r="AA28" i="1" l="1"/>
  <c r="AF28" i="1"/>
  <c r="AB28" i="1"/>
  <c r="AC28" i="1"/>
  <c r="AD28" i="1"/>
  <c r="AE28" i="1"/>
  <c r="AA29" i="1" l="1"/>
  <c r="AA30" i="1"/>
  <c r="AF29" i="1"/>
  <c r="AB29" i="1"/>
  <c r="AE29" i="1"/>
  <c r="AD29" i="1"/>
  <c r="AC29" i="1"/>
  <c r="AF30" i="1"/>
  <c r="AB30" i="1"/>
  <c r="AC30" i="1"/>
  <c r="AD30" i="1"/>
  <c r="AE30" i="1"/>
  <c r="AA31" i="1" l="1"/>
  <c r="AF31" i="1"/>
  <c r="AB31" i="1"/>
  <c r="AE31" i="1"/>
  <c r="AD31" i="1"/>
  <c r="AC31" i="1"/>
  <c r="AA32" i="1" l="1"/>
  <c r="AF32" i="1"/>
  <c r="AB32" i="1"/>
  <c r="AE32" i="1"/>
  <c r="AD32" i="1"/>
  <c r="AC32" i="1"/>
  <c r="AI32" i="1"/>
  <c r="AG32" i="1"/>
  <c r="AH32" i="1"/>
  <c r="AK32" i="1"/>
  <c r="AL32" i="1"/>
  <c r="AM32" i="1"/>
  <c r="AA33" i="1" l="1"/>
  <c r="AF33" i="1"/>
  <c r="AB33" i="1"/>
  <c r="AE33" i="1"/>
  <c r="AC33" i="1"/>
  <c r="AD33" i="1"/>
  <c r="AA34" i="1" l="1"/>
  <c r="AF34" i="1"/>
  <c r="AB34" i="1"/>
  <c r="AE34" i="1"/>
  <c r="AD34" i="1"/>
  <c r="AC34" i="1"/>
  <c r="AA35" i="1" l="1"/>
  <c r="AF35" i="1"/>
  <c r="AB35" i="1"/>
  <c r="AE35" i="1"/>
  <c r="AC35" i="1"/>
  <c r="AD35" i="1"/>
  <c r="AA36" i="1" l="1"/>
  <c r="AF36" i="1"/>
  <c r="AB36" i="1"/>
  <c r="AE36" i="1"/>
  <c r="AC36" i="1"/>
  <c r="AD36" i="1"/>
  <c r="AA37" i="1" l="1"/>
  <c r="AF37" i="1"/>
  <c r="AB37" i="1"/>
  <c r="AE37" i="1"/>
  <c r="AC37" i="1"/>
  <c r="AD37" i="1"/>
  <c r="AG3" i="1" l="1"/>
  <c r="AA38" i="1"/>
  <c r="AF38" i="1"/>
  <c r="AB38" i="1"/>
  <c r="AD38" i="1"/>
  <c r="AC38" i="1"/>
  <c r="AE38" i="1"/>
  <c r="AG38" i="1"/>
  <c r="AH38" i="1"/>
  <c r="AI38" i="1"/>
  <c r="Z7" i="1" l="1"/>
  <c r="Z8" i="1"/>
  <c r="Z48" i="1"/>
  <c r="Z9" i="1"/>
  <c r="Z4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AF63" i="1"/>
  <c r="AF62" i="1"/>
  <c r="AE4" i="1"/>
  <c r="AE3" i="1"/>
  <c r="AC3" i="1"/>
  <c r="AC4" i="1"/>
  <c r="AD3" i="1"/>
  <c r="AD4" i="1"/>
  <c r="AF3" i="1"/>
  <c r="AF4" i="1"/>
  <c r="AA39" i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D5" i="1" l="1"/>
  <c r="Z52" i="1"/>
  <c r="AE5" i="1"/>
  <c r="AC5" i="1"/>
</calcChain>
</file>

<file path=xl/sharedStrings.xml><?xml version="1.0" encoding="utf-8"?>
<sst xmlns="http://schemas.openxmlformats.org/spreadsheetml/2006/main" count="503" uniqueCount="88">
  <si>
    <t>n</t>
  </si>
  <si>
    <t>Nominal</t>
  </si>
  <si>
    <t>bd004</t>
  </si>
  <si>
    <t>Error [%]</t>
  </si>
  <si>
    <t>bd005</t>
  </si>
  <si>
    <t>bd006</t>
  </si>
  <si>
    <t>bd009</t>
  </si>
  <si>
    <t>bd010</t>
  </si>
  <si>
    <t>I [A] =</t>
  </si>
  <si>
    <t>bd008</t>
  </si>
  <si>
    <t>bd007</t>
  </si>
  <si>
    <t>bd011</t>
  </si>
  <si>
    <t>Média</t>
  </si>
  <si>
    <t>id</t>
  </si>
  <si>
    <t>n=0</t>
  </si>
  <si>
    <t>n=1</t>
  </si>
  <si>
    <t>n=2</t>
  </si>
  <si>
    <t>Desvio</t>
  </si>
  <si>
    <t>Erro [%]</t>
  </si>
  <si>
    <t>bd012</t>
  </si>
  <si>
    <t>n0=0</t>
  </si>
  <si>
    <t>n0=1</t>
  </si>
  <si>
    <t>n0=2</t>
  </si>
  <si>
    <t>bd013</t>
  </si>
  <si>
    <t>bd014</t>
  </si>
  <si>
    <t>V [mm/s] =</t>
  </si>
  <si>
    <t>bd015</t>
  </si>
  <si>
    <t>bd016</t>
  </si>
  <si>
    <t>bd017</t>
  </si>
  <si>
    <t>bd018</t>
  </si>
  <si>
    <t>bd019</t>
  </si>
  <si>
    <t>bd020</t>
  </si>
  <si>
    <t>bd023</t>
  </si>
  <si>
    <t>bd021</t>
  </si>
  <si>
    <t>bd022</t>
  </si>
  <si>
    <t>bd024</t>
  </si>
  <si>
    <t>bd025</t>
  </si>
  <si>
    <t>Lote 1</t>
  </si>
  <si>
    <t>Lote 2</t>
  </si>
  <si>
    <t>Lote 3</t>
  </si>
  <si>
    <t>Lote 4</t>
  </si>
  <si>
    <t>Lote 5</t>
  </si>
  <si>
    <t>Lote Piloto</t>
  </si>
  <si>
    <t>erro n=0</t>
  </si>
  <si>
    <t>Warm-up Fonte</t>
  </si>
  <si>
    <t>Rep 1</t>
  </si>
  <si>
    <t>Rep 2</t>
  </si>
  <si>
    <t>bd028</t>
  </si>
  <si>
    <t>bd026</t>
  </si>
  <si>
    <t>bd027</t>
  </si>
  <si>
    <t>bd033</t>
  </si>
  <si>
    <t>bd029</t>
  </si>
  <si>
    <t>bd030</t>
  </si>
  <si>
    <t>bd031</t>
  </si>
  <si>
    <t>bd032</t>
  </si>
  <si>
    <t>bd034</t>
  </si>
  <si>
    <t>bd035</t>
  </si>
  <si>
    <t>bd038</t>
  </si>
  <si>
    <t>bd036</t>
  </si>
  <si>
    <t>bd037</t>
  </si>
  <si>
    <t>bd039</t>
  </si>
  <si>
    <t>bd040</t>
  </si>
  <si>
    <t>bd041</t>
  </si>
  <si>
    <t>bd042</t>
  </si>
  <si>
    <t>bd043</t>
  </si>
  <si>
    <t>bd044</t>
  </si>
  <si>
    <t>bd045</t>
  </si>
  <si>
    <t>bd046</t>
  </si>
  <si>
    <t>bd047</t>
  </si>
  <si>
    <t>bd048</t>
  </si>
  <si>
    <t>bd049</t>
  </si>
  <si>
    <t>bd050</t>
  </si>
  <si>
    <t>bd051</t>
  </si>
  <si>
    <t>bd052</t>
  </si>
  <si>
    <t>bd053</t>
  </si>
  <si>
    <t>bd054</t>
  </si>
  <si>
    <t>bd055</t>
  </si>
  <si>
    <t>bd056</t>
  </si>
  <si>
    <t>bd057</t>
  </si>
  <si>
    <t>11 e 19</t>
  </si>
  <si>
    <t>Dentro da spec após warm-up da fonte</t>
  </si>
  <si>
    <t>Flutuação média</t>
  </si>
  <si>
    <t>Erro @ Nominal</t>
  </si>
  <si>
    <t>Erro @ Média</t>
  </si>
  <si>
    <t>"Nominal  -Tol.%"</t>
  </si>
  <si>
    <t>"Nominal  +Tol.%"</t>
  </si>
  <si>
    <t>"Média  -Tol.%"</t>
  </si>
  <si>
    <t>"Média  +Tol.%"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</si>
</sst>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0"/>
    <numFmt numFmtId="172" formatCode="0.0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0" fillId="0" borderId="0" xfId="0" applyBorder="1"/>
    <xf numFmtId="0" fontId="0" fillId="2" borderId="0" xfId="0" applyFill="1"/>
    <xf numFmtId="0" fontId="2" fillId="2" borderId="0" xfId="0" applyFont="1" applyFill="1" applyBorder="1"/>
    <xf numFmtId="0" fontId="3" fillId="0" borderId="0" xfId="0" applyFont="1"/>
    <xf numFmtId="0" fontId="0" fillId="0" borderId="0" xfId="0" applyFont="1" applyFill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4" fillId="5" borderId="1" xfId="0" applyFont="1" applyFill="1" applyBorder="1"/>
    <xf numFmtId="165" fontId="4" fillId="5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10" borderId="1" xfId="0" applyFill="1" applyBorder="1"/>
    <xf numFmtId="10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4" fillId="9" borderId="0" xfId="0" applyFont="1" applyFill="1"/>
    <xf numFmtId="0" fontId="0" fillId="9" borderId="0" xfId="0" applyFill="1"/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0" fillId="11" borderId="1" xfId="0" applyFill="1" applyBorder="1"/>
    <xf numFmtId="165" fontId="0" fillId="11" borderId="1" xfId="0" applyNumberFormat="1" applyFill="1" applyBorder="1"/>
    <xf numFmtId="165" fontId="0" fillId="2" borderId="1" xfId="0" applyNumberFormat="1" applyFill="1" applyBorder="1"/>
    <xf numFmtId="172" fontId="0" fillId="0" borderId="0" xfId="1" applyNumberFormat="1" applyFont="1"/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  <c:pt idx="43" formatCode="General">
                  <c:v>-1.2585999999999999</c:v>
                </c:pt>
                <c:pt idx="44" formatCode="General">
                  <c:v>-1.2574000000000001</c:v>
                </c:pt>
                <c:pt idx="45" formatCode="General">
                  <c:v>-1.2571000000000001</c:v>
                </c:pt>
                <c:pt idx="46" formatCode="General">
                  <c:v>-1.2583</c:v>
                </c:pt>
                <c:pt idx="47" formatCode="General">
                  <c:v>-1.2585999999999999</c:v>
                </c:pt>
                <c:pt idx="48" formatCode="General">
                  <c:v>-1.2561</c:v>
                </c:pt>
                <c:pt idx="49" formatCode="General">
                  <c:v>-1.2561</c:v>
                </c:pt>
                <c:pt idx="50" formatCode="General">
                  <c:v>-1.2561</c:v>
                </c:pt>
                <c:pt idx="51" formatCode="General">
                  <c:v>-1.2573000000000001</c:v>
                </c:pt>
                <c:pt idx="52" formatCode="General">
                  <c:v>-1.2598</c:v>
                </c:pt>
                <c:pt idx="53" formatCode="General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294-9879-180F211C7489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741-A0F7-8C0F2D06161F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741-A0F7-8C0F2D06161F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  <c:pt idx="52">
                  <c:v>-1.2596000000000001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8-4741-A0F7-8C0F2D06161F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8-4741-A0F7-8C0F2D06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  <c:pt idx="43" formatCode="General">
                  <c:v>-1.2585999999999999</c:v>
                </c:pt>
                <c:pt idx="44" formatCode="General">
                  <c:v>-1.2574000000000001</c:v>
                </c:pt>
                <c:pt idx="45" formatCode="General">
                  <c:v>-1.2571000000000001</c:v>
                </c:pt>
                <c:pt idx="46" formatCode="General">
                  <c:v>-1.2583</c:v>
                </c:pt>
                <c:pt idx="47" formatCode="General">
                  <c:v>-1.2585999999999999</c:v>
                </c:pt>
                <c:pt idx="48" formatCode="General">
                  <c:v>-1.2561</c:v>
                </c:pt>
                <c:pt idx="49" formatCode="General">
                  <c:v>-1.2561</c:v>
                </c:pt>
                <c:pt idx="50" formatCode="General">
                  <c:v>-1.2561</c:v>
                </c:pt>
                <c:pt idx="51" formatCode="General">
                  <c:v>-1.2573000000000001</c:v>
                </c:pt>
                <c:pt idx="52" formatCode="General">
                  <c:v>-1.2598</c:v>
                </c:pt>
                <c:pt idx="53" formatCode="General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C-449F-8B51-34880ADEB0BF}"/>
            </c:ext>
          </c:extLst>
        </c:ser>
        <c:ser>
          <c:idx val="3"/>
          <c:order val="1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  <c:pt idx="52">
                  <c:v>-1.2596000000000001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C-449F-8B51-34880ADEB0BF}"/>
            </c:ext>
          </c:extLst>
        </c:ser>
        <c:ser>
          <c:idx val="4"/>
          <c:order val="2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C-449F-8B51-34880ADEB0BF}"/>
            </c:ext>
          </c:extLst>
        </c:ser>
        <c:ser>
          <c:idx val="1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C-449F-8B51-34880ADEB0BF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C-449F-8B51-34880ADE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  <c:pt idx="43" formatCode="General">
                  <c:v>2.4236</c:v>
                </c:pt>
                <c:pt idx="44" formatCode="General">
                  <c:v>2.4205999999999999</c:v>
                </c:pt>
                <c:pt idx="45" formatCode="General">
                  <c:v>2.4253</c:v>
                </c:pt>
                <c:pt idx="46" formatCode="General">
                  <c:v>2.4178000000000002</c:v>
                </c:pt>
                <c:pt idx="47" formatCode="General">
                  <c:v>2.4327000000000001</c:v>
                </c:pt>
                <c:pt idx="48" formatCode="General">
                  <c:v>2.4293</c:v>
                </c:pt>
                <c:pt idx="49" formatCode="General">
                  <c:v>2.4241999999999999</c:v>
                </c:pt>
                <c:pt idx="50" formatCode="General">
                  <c:v>2.4253999999999998</c:v>
                </c:pt>
                <c:pt idx="51" formatCode="General">
                  <c:v>2.4209999999999998</c:v>
                </c:pt>
                <c:pt idx="52" formatCode="General">
                  <c:v>2.4279999999999999</c:v>
                </c:pt>
                <c:pt idx="53" formatCode="General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B9C-A748-2DEE212A9218}"/>
            </c:ext>
          </c:extLst>
        </c:ser>
        <c:ser>
          <c:idx val="3"/>
          <c:order val="1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  <c:pt idx="52">
                  <c:v>2.4201999999999999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0-4B9C-A748-2DEE212A9218}"/>
            </c:ext>
          </c:extLst>
        </c:ser>
        <c:ser>
          <c:idx val="4"/>
          <c:order val="2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0-4B9C-A748-2DEE212A9218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0-4B9C-A748-2DEE212A9218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0-4B9C-A748-2DEE212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  <c:pt idx="43" formatCode="General">
                  <c:v>26.348800000000001</c:v>
                </c:pt>
                <c:pt idx="44" formatCode="General">
                  <c:v>26.2407</c:v>
                </c:pt>
                <c:pt idx="45" formatCode="General">
                  <c:v>26.879300000000001</c:v>
                </c:pt>
                <c:pt idx="46" formatCode="General">
                  <c:v>26.627099999999999</c:v>
                </c:pt>
                <c:pt idx="47" formatCode="General">
                  <c:v>27.003699999999998</c:v>
                </c:pt>
                <c:pt idx="48" formatCode="General">
                  <c:v>26.224</c:v>
                </c:pt>
                <c:pt idx="49" formatCode="General">
                  <c:v>26.172999999999998</c:v>
                </c:pt>
                <c:pt idx="50" formatCode="General">
                  <c:v>26.456199999999999</c:v>
                </c:pt>
                <c:pt idx="51" formatCode="General">
                  <c:v>27.156199999999998</c:v>
                </c:pt>
                <c:pt idx="52" formatCode="General">
                  <c:v>27.023399999999999</c:v>
                </c:pt>
                <c:pt idx="53" formatCode="General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EE6-BCB1-772CD184FFDF}"/>
            </c:ext>
          </c:extLst>
        </c:ser>
        <c:ser>
          <c:idx val="3"/>
          <c:order val="1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  <c:pt idx="52">
                  <c:v>27.064800000000002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F-4EE6-BCB1-772CD184FFDF}"/>
            </c:ext>
          </c:extLst>
        </c:ser>
        <c:ser>
          <c:idx val="4"/>
          <c:order val="2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F-4EE6-BCB1-772CD184FFDF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F-4EE6-BCB1-772CD184FFDF}"/>
            </c:ext>
          </c:extLst>
        </c:ser>
        <c:ser>
          <c:idx val="1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F-4EE6-BCB1-772CD184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  <c:pt idx="43" formatCode="General">
                  <c:v>2.4236</c:v>
                </c:pt>
                <c:pt idx="44" formatCode="General">
                  <c:v>2.4205999999999999</c:v>
                </c:pt>
                <c:pt idx="45" formatCode="General">
                  <c:v>2.4253</c:v>
                </c:pt>
                <c:pt idx="46" formatCode="General">
                  <c:v>2.4178000000000002</c:v>
                </c:pt>
                <c:pt idx="47" formatCode="General">
                  <c:v>2.4327000000000001</c:v>
                </c:pt>
                <c:pt idx="48" formatCode="General">
                  <c:v>2.4293</c:v>
                </c:pt>
                <c:pt idx="49" formatCode="General">
                  <c:v>2.4241999999999999</c:v>
                </c:pt>
                <c:pt idx="50" formatCode="General">
                  <c:v>2.4253999999999998</c:v>
                </c:pt>
                <c:pt idx="51" formatCode="General">
                  <c:v>2.4209999999999998</c:v>
                </c:pt>
                <c:pt idx="52" formatCode="General">
                  <c:v>2.4279999999999999</c:v>
                </c:pt>
                <c:pt idx="53" formatCode="General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0BB-9B1B-59BBFA57F4A8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589-AEB5-C8D13A658DAA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589-AEB5-C8D13A658DAA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  <c:pt idx="52">
                  <c:v>2.4201999999999999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5-4589-AEB5-C8D13A658DAA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5-4589-AEB5-C8D13A65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  <c:pt idx="43" formatCode="General">
                  <c:v>26.348800000000001</c:v>
                </c:pt>
                <c:pt idx="44" formatCode="General">
                  <c:v>26.2407</c:v>
                </c:pt>
                <c:pt idx="45" formatCode="General">
                  <c:v>26.879300000000001</c:v>
                </c:pt>
                <c:pt idx="46" formatCode="General">
                  <c:v>26.627099999999999</c:v>
                </c:pt>
                <c:pt idx="47" formatCode="General">
                  <c:v>27.003699999999998</c:v>
                </c:pt>
                <c:pt idx="48" formatCode="General">
                  <c:v>26.224</c:v>
                </c:pt>
                <c:pt idx="49" formatCode="General">
                  <c:v>26.172999999999998</c:v>
                </c:pt>
                <c:pt idx="50" formatCode="General">
                  <c:v>26.456199999999999</c:v>
                </c:pt>
                <c:pt idx="51" formatCode="General">
                  <c:v>27.156199999999998</c:v>
                </c:pt>
                <c:pt idx="52" formatCode="General">
                  <c:v>27.023399999999999</c:v>
                </c:pt>
                <c:pt idx="53" formatCode="General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D-474B-9B31-B21BD8938169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6-4F0A-8911-C9ACAC20DAEF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6-4F0A-8911-C9ACAC20DAEF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  <c:pt idx="52">
                  <c:v>27.064800000000002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6-4F0A-8911-C9ACAC20DAEF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6-4F0A-8911-C9ACAC20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70449176399592E-2"/>
          <c:y val="5.1458133189343863E-2"/>
          <c:w val="0.94433528657354615"/>
          <c:h val="0.83447334469352441"/>
        </c:manualLayout>
      </c:layout>
      <c:lineChart>
        <c:grouping val="standard"/>
        <c:varyColors val="0"/>
        <c:ser>
          <c:idx val="0"/>
          <c:order val="0"/>
          <c:tx>
            <c:strRef>
              <c:f>Resumo!$B$6</c:f>
              <c:strCache>
                <c:ptCount val="1"/>
                <c:pt idx="0">
                  <c:v>n=0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Resumo!$B$7:$B$60</c:f>
              <c:numCache>
                <c:formatCode>General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-1.2551000000000001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-1.2589999999999999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-1.2545999999999999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-1.2591000000000001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-1.256</c:v>
                </c:pt>
                <c:pt idx="43">
                  <c:v>-1.2585999999999999</c:v>
                </c:pt>
                <c:pt idx="44">
                  <c:v>-1.2574000000000001</c:v>
                </c:pt>
                <c:pt idx="45">
                  <c:v>-1.2571000000000001</c:v>
                </c:pt>
                <c:pt idx="46">
                  <c:v>-1.2583</c:v>
                </c:pt>
                <c:pt idx="47">
                  <c:v>-1.2585999999999999</c:v>
                </c:pt>
                <c:pt idx="48">
                  <c:v>-1.2561</c:v>
                </c:pt>
                <c:pt idx="49">
                  <c:v>-1.2561</c:v>
                </c:pt>
                <c:pt idx="50">
                  <c:v>-1.2561</c:v>
                </c:pt>
                <c:pt idx="51">
                  <c:v>-1.2573000000000001</c:v>
                </c:pt>
                <c:pt idx="52">
                  <c:v>-1.2596000000000001</c:v>
                </c:pt>
                <c:pt idx="53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3-45DF-ABA6-1823714E7499}"/>
            </c:ext>
          </c:extLst>
        </c:ser>
        <c:ser>
          <c:idx val="1"/>
          <c:order val="1"/>
          <c:tx>
            <c:strRef>
              <c:f>Resumo!$H$6</c:f>
              <c:strCache>
                <c:ptCount val="1"/>
                <c:pt idx="0">
                  <c:v>"Nominal  -Tol.%"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Resumo!$H$7:$H$60</c:f>
              <c:numCache>
                <c:formatCode>General</c:formatCode>
                <c:ptCount val="54"/>
                <c:pt idx="0">
                  <c:v>-1.2556137500000002</c:v>
                </c:pt>
                <c:pt idx="1">
                  <c:v>-1.2556137500000002</c:v>
                </c:pt>
                <c:pt idx="2">
                  <c:v>-1.2556137500000002</c:v>
                </c:pt>
                <c:pt idx="3">
                  <c:v>-1.2556137500000002</c:v>
                </c:pt>
                <c:pt idx="4">
                  <c:v>-1.2556137500000002</c:v>
                </c:pt>
                <c:pt idx="5">
                  <c:v>-1.2556137500000002</c:v>
                </c:pt>
                <c:pt idx="6">
                  <c:v>-1.2556137500000002</c:v>
                </c:pt>
                <c:pt idx="7">
                  <c:v>-1.2556137500000002</c:v>
                </c:pt>
                <c:pt idx="8">
                  <c:v>-1.2556137500000002</c:v>
                </c:pt>
                <c:pt idx="9">
                  <c:v>-1.2556137500000002</c:v>
                </c:pt>
                <c:pt idx="10">
                  <c:v>-1.2556137500000002</c:v>
                </c:pt>
                <c:pt idx="11">
                  <c:v>-1.2556137500000002</c:v>
                </c:pt>
                <c:pt idx="12">
                  <c:v>-1.2556137500000002</c:v>
                </c:pt>
                <c:pt idx="13">
                  <c:v>-1.2556137500000002</c:v>
                </c:pt>
                <c:pt idx="14">
                  <c:v>-1.2556137500000002</c:v>
                </c:pt>
                <c:pt idx="15">
                  <c:v>-1.2556137500000002</c:v>
                </c:pt>
                <c:pt idx="16">
                  <c:v>-1.2556137500000002</c:v>
                </c:pt>
                <c:pt idx="17">
                  <c:v>-1.2556137500000002</c:v>
                </c:pt>
                <c:pt idx="18">
                  <c:v>-1.2556137500000002</c:v>
                </c:pt>
                <c:pt idx="19">
                  <c:v>-1.2556137500000002</c:v>
                </c:pt>
                <c:pt idx="20">
                  <c:v>-1.2556137500000002</c:v>
                </c:pt>
                <c:pt idx="21">
                  <c:v>-1.2556137500000002</c:v>
                </c:pt>
                <c:pt idx="22">
                  <c:v>-1.2556137500000002</c:v>
                </c:pt>
                <c:pt idx="23">
                  <c:v>-1.2556137500000002</c:v>
                </c:pt>
                <c:pt idx="24">
                  <c:v>-1.2556137500000002</c:v>
                </c:pt>
                <c:pt idx="25">
                  <c:v>-1.2556137500000002</c:v>
                </c:pt>
                <c:pt idx="26">
                  <c:v>-1.2556137500000002</c:v>
                </c:pt>
                <c:pt idx="27">
                  <c:v>-1.2556137500000002</c:v>
                </c:pt>
                <c:pt idx="28">
                  <c:v>-1.2556137500000002</c:v>
                </c:pt>
                <c:pt idx="29">
                  <c:v>-1.2556137500000002</c:v>
                </c:pt>
                <c:pt idx="30">
                  <c:v>-1.2556137500000002</c:v>
                </c:pt>
                <c:pt idx="31">
                  <c:v>-1.2556137500000002</c:v>
                </c:pt>
                <c:pt idx="32">
                  <c:v>-1.2556137500000002</c:v>
                </c:pt>
                <c:pt idx="33">
                  <c:v>-1.2556137500000002</c:v>
                </c:pt>
                <c:pt idx="34">
                  <c:v>-1.2556137500000002</c:v>
                </c:pt>
                <c:pt idx="35">
                  <c:v>-1.2556137500000002</c:v>
                </c:pt>
                <c:pt idx="36">
                  <c:v>-1.2556137500000002</c:v>
                </c:pt>
                <c:pt idx="37">
                  <c:v>-1.2556137500000002</c:v>
                </c:pt>
                <c:pt idx="38">
                  <c:v>-1.2556137500000002</c:v>
                </c:pt>
                <c:pt idx="39">
                  <c:v>-1.2556137500000002</c:v>
                </c:pt>
                <c:pt idx="40">
                  <c:v>-1.2556137500000002</c:v>
                </c:pt>
                <c:pt idx="41">
                  <c:v>-1.2556137500000002</c:v>
                </c:pt>
                <c:pt idx="42">
                  <c:v>-1.2556137500000002</c:v>
                </c:pt>
                <c:pt idx="43">
                  <c:v>-1.2556137500000002</c:v>
                </c:pt>
                <c:pt idx="44">
                  <c:v>-1.2556137500000002</c:v>
                </c:pt>
                <c:pt idx="45">
                  <c:v>-1.2556137500000002</c:v>
                </c:pt>
                <c:pt idx="46">
                  <c:v>-1.2556137500000002</c:v>
                </c:pt>
                <c:pt idx="47">
                  <c:v>-1.2556137500000002</c:v>
                </c:pt>
                <c:pt idx="48">
                  <c:v>-1.2556137500000002</c:v>
                </c:pt>
                <c:pt idx="49">
                  <c:v>-1.2556137500000002</c:v>
                </c:pt>
                <c:pt idx="50">
                  <c:v>-1.2556137500000002</c:v>
                </c:pt>
                <c:pt idx="51">
                  <c:v>-1.2556137500000002</c:v>
                </c:pt>
                <c:pt idx="52">
                  <c:v>-1.2556137500000002</c:v>
                </c:pt>
                <c:pt idx="53">
                  <c:v>-1.2556137500000002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3-45DF-ABA6-1823714E7499}"/>
            </c:ext>
          </c:extLst>
        </c:ser>
        <c:ser>
          <c:idx val="2"/>
          <c:order val="2"/>
          <c:tx>
            <c:strRef>
              <c:f>Resumo!$I$6</c:f>
              <c:strCache>
                <c:ptCount val="1"/>
                <c:pt idx="0">
                  <c:v>"Nominal  +Tol.%"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Resumo!$I$7:$I$60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23-45DF-ABA6-1823714E7499}"/>
            </c:ext>
          </c:extLst>
        </c:ser>
        <c:ser>
          <c:idx val="3"/>
          <c:order val="3"/>
          <c:tx>
            <c:strRef>
              <c:f>Resumo!$J$6</c:f>
              <c:strCache>
                <c:ptCount val="1"/>
                <c:pt idx="0">
                  <c:v>"Média  -Tol.%"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Resumo!$J$7:$J$60</c:f>
              <c:numCache>
                <c:formatCode>General</c:formatCode>
                <c:ptCount val="54"/>
                <c:pt idx="0">
                  <c:v>-1.2551533305555558</c:v>
                </c:pt>
                <c:pt idx="1">
                  <c:v>-1.2551533305555558</c:v>
                </c:pt>
                <c:pt idx="2">
                  <c:v>-1.2551533305555558</c:v>
                </c:pt>
                <c:pt idx="3">
                  <c:v>-1.2551533305555558</c:v>
                </c:pt>
                <c:pt idx="4">
                  <c:v>-1.2551533305555558</c:v>
                </c:pt>
                <c:pt idx="5">
                  <c:v>-1.2551533305555558</c:v>
                </c:pt>
                <c:pt idx="6">
                  <c:v>-1.2551533305555558</c:v>
                </c:pt>
                <c:pt idx="7">
                  <c:v>-1.2551533305555558</c:v>
                </c:pt>
                <c:pt idx="8">
                  <c:v>-1.2551533305555558</c:v>
                </c:pt>
                <c:pt idx="9">
                  <c:v>-1.2551533305555558</c:v>
                </c:pt>
                <c:pt idx="10">
                  <c:v>-1.2551533305555558</c:v>
                </c:pt>
                <c:pt idx="11">
                  <c:v>-1.2551533305555558</c:v>
                </c:pt>
                <c:pt idx="12">
                  <c:v>-1.2551533305555558</c:v>
                </c:pt>
                <c:pt idx="13">
                  <c:v>-1.2551533305555558</c:v>
                </c:pt>
                <c:pt idx="14">
                  <c:v>-1.2551533305555558</c:v>
                </c:pt>
                <c:pt idx="15">
                  <c:v>-1.2551533305555558</c:v>
                </c:pt>
                <c:pt idx="16">
                  <c:v>-1.2551533305555558</c:v>
                </c:pt>
                <c:pt idx="17">
                  <c:v>-1.2551533305555558</c:v>
                </c:pt>
                <c:pt idx="18">
                  <c:v>-1.2551533305555558</c:v>
                </c:pt>
                <c:pt idx="19">
                  <c:v>-1.2551533305555558</c:v>
                </c:pt>
                <c:pt idx="20">
                  <c:v>-1.2551533305555558</c:v>
                </c:pt>
                <c:pt idx="21">
                  <c:v>-1.2551533305555558</c:v>
                </c:pt>
                <c:pt idx="22">
                  <c:v>-1.2551533305555558</c:v>
                </c:pt>
                <c:pt idx="23">
                  <c:v>-1.2551533305555558</c:v>
                </c:pt>
                <c:pt idx="24">
                  <c:v>-1.2551533305555558</c:v>
                </c:pt>
                <c:pt idx="25">
                  <c:v>-1.2551533305555558</c:v>
                </c:pt>
                <c:pt idx="26">
                  <c:v>-1.2551533305555558</c:v>
                </c:pt>
                <c:pt idx="27">
                  <c:v>-1.2551533305555558</c:v>
                </c:pt>
                <c:pt idx="28">
                  <c:v>-1.2551533305555558</c:v>
                </c:pt>
                <c:pt idx="29">
                  <c:v>-1.2551533305555558</c:v>
                </c:pt>
                <c:pt idx="30">
                  <c:v>-1.2551533305555558</c:v>
                </c:pt>
                <c:pt idx="31">
                  <c:v>-1.2551533305555558</c:v>
                </c:pt>
                <c:pt idx="32">
                  <c:v>-1.2551533305555558</c:v>
                </c:pt>
                <c:pt idx="33">
                  <c:v>-1.2551533305555558</c:v>
                </c:pt>
                <c:pt idx="34">
                  <c:v>-1.2551533305555558</c:v>
                </c:pt>
                <c:pt idx="35">
                  <c:v>-1.2551533305555558</c:v>
                </c:pt>
                <c:pt idx="36">
                  <c:v>-1.2551533305555558</c:v>
                </c:pt>
                <c:pt idx="37">
                  <c:v>-1.2551533305555558</c:v>
                </c:pt>
                <c:pt idx="38">
                  <c:v>-1.2551533305555558</c:v>
                </c:pt>
                <c:pt idx="39">
                  <c:v>-1.2551533305555558</c:v>
                </c:pt>
                <c:pt idx="40">
                  <c:v>-1.2551533305555558</c:v>
                </c:pt>
                <c:pt idx="41">
                  <c:v>-1.2551533305555558</c:v>
                </c:pt>
                <c:pt idx="42">
                  <c:v>-1.2551533305555558</c:v>
                </c:pt>
                <c:pt idx="43">
                  <c:v>-1.2551533305555558</c:v>
                </c:pt>
                <c:pt idx="44">
                  <c:v>-1.2551533305555558</c:v>
                </c:pt>
                <c:pt idx="45">
                  <c:v>-1.2551533305555558</c:v>
                </c:pt>
                <c:pt idx="46">
                  <c:v>-1.2551533305555558</c:v>
                </c:pt>
                <c:pt idx="47">
                  <c:v>-1.2551533305555558</c:v>
                </c:pt>
                <c:pt idx="48">
                  <c:v>-1.2551533305555558</c:v>
                </c:pt>
                <c:pt idx="49">
                  <c:v>-1.2551533305555558</c:v>
                </c:pt>
                <c:pt idx="50">
                  <c:v>-1.2551533305555558</c:v>
                </c:pt>
                <c:pt idx="51">
                  <c:v>-1.2551533305555558</c:v>
                </c:pt>
                <c:pt idx="52">
                  <c:v>-1.2551533305555558</c:v>
                </c:pt>
                <c:pt idx="53">
                  <c:v>-1.2551533305555558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23-45DF-ABA6-1823714E7499}"/>
            </c:ext>
          </c:extLst>
        </c:ser>
        <c:ser>
          <c:idx val="4"/>
          <c:order val="4"/>
          <c:tx>
            <c:strRef>
              <c:f>Resumo!$K$6</c:f>
              <c:strCache>
                <c:ptCount val="1"/>
                <c:pt idx="0">
                  <c:v>"Média  +Tol.%"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Resumo!$K$7:$K$60</c:f>
              <c:numCache>
                <c:formatCode>General</c:formatCode>
                <c:ptCount val="54"/>
                <c:pt idx="0">
                  <c:v>-1.2589244472222225</c:v>
                </c:pt>
                <c:pt idx="1">
                  <c:v>-1.2589244472222225</c:v>
                </c:pt>
                <c:pt idx="2">
                  <c:v>-1.2589244472222225</c:v>
                </c:pt>
                <c:pt idx="3">
                  <c:v>-1.2589244472222225</c:v>
                </c:pt>
                <c:pt idx="4">
                  <c:v>-1.2589244472222225</c:v>
                </c:pt>
                <c:pt idx="5">
                  <c:v>-1.2589244472222225</c:v>
                </c:pt>
                <c:pt idx="6">
                  <c:v>-1.2589244472222225</c:v>
                </c:pt>
                <c:pt idx="7">
                  <c:v>-1.2589244472222225</c:v>
                </c:pt>
                <c:pt idx="8">
                  <c:v>-1.2589244472222225</c:v>
                </c:pt>
                <c:pt idx="9">
                  <c:v>-1.2589244472222225</c:v>
                </c:pt>
                <c:pt idx="10">
                  <c:v>-1.2589244472222225</c:v>
                </c:pt>
                <c:pt idx="11">
                  <c:v>-1.2589244472222225</c:v>
                </c:pt>
                <c:pt idx="12">
                  <c:v>-1.2589244472222225</c:v>
                </c:pt>
                <c:pt idx="13">
                  <c:v>-1.2589244472222225</c:v>
                </c:pt>
                <c:pt idx="14">
                  <c:v>-1.2589244472222225</c:v>
                </c:pt>
                <c:pt idx="15">
                  <c:v>-1.2589244472222225</c:v>
                </c:pt>
                <c:pt idx="16">
                  <c:v>-1.2589244472222225</c:v>
                </c:pt>
                <c:pt idx="17">
                  <c:v>-1.2589244472222225</c:v>
                </c:pt>
                <c:pt idx="18">
                  <c:v>-1.2589244472222225</c:v>
                </c:pt>
                <c:pt idx="19">
                  <c:v>-1.2589244472222225</c:v>
                </c:pt>
                <c:pt idx="20">
                  <c:v>-1.2589244472222225</c:v>
                </c:pt>
                <c:pt idx="21">
                  <c:v>-1.2589244472222225</c:v>
                </c:pt>
                <c:pt idx="22">
                  <c:v>-1.2589244472222225</c:v>
                </c:pt>
                <c:pt idx="23">
                  <c:v>-1.2589244472222225</c:v>
                </c:pt>
                <c:pt idx="24">
                  <c:v>-1.2589244472222225</c:v>
                </c:pt>
                <c:pt idx="25">
                  <c:v>-1.2589244472222225</c:v>
                </c:pt>
                <c:pt idx="26">
                  <c:v>-1.2589244472222225</c:v>
                </c:pt>
                <c:pt idx="27">
                  <c:v>-1.2589244472222225</c:v>
                </c:pt>
                <c:pt idx="28">
                  <c:v>-1.2589244472222225</c:v>
                </c:pt>
                <c:pt idx="29">
                  <c:v>-1.2589244472222225</c:v>
                </c:pt>
                <c:pt idx="30">
                  <c:v>-1.2589244472222225</c:v>
                </c:pt>
                <c:pt idx="31">
                  <c:v>-1.2589244472222225</c:v>
                </c:pt>
                <c:pt idx="32">
                  <c:v>-1.2589244472222225</c:v>
                </c:pt>
                <c:pt idx="33">
                  <c:v>-1.2589244472222225</c:v>
                </c:pt>
                <c:pt idx="34">
                  <c:v>-1.2589244472222225</c:v>
                </c:pt>
                <c:pt idx="35">
                  <c:v>-1.2589244472222225</c:v>
                </c:pt>
                <c:pt idx="36">
                  <c:v>-1.2589244472222225</c:v>
                </c:pt>
                <c:pt idx="37">
                  <c:v>-1.2589244472222225</c:v>
                </c:pt>
                <c:pt idx="38">
                  <c:v>-1.2589244472222225</c:v>
                </c:pt>
                <c:pt idx="39">
                  <c:v>-1.2589244472222225</c:v>
                </c:pt>
                <c:pt idx="40">
                  <c:v>-1.2589244472222225</c:v>
                </c:pt>
                <c:pt idx="41">
                  <c:v>-1.2589244472222225</c:v>
                </c:pt>
                <c:pt idx="42">
                  <c:v>-1.2589244472222225</c:v>
                </c:pt>
                <c:pt idx="43">
                  <c:v>-1.2589244472222225</c:v>
                </c:pt>
                <c:pt idx="44">
                  <c:v>-1.2589244472222225</c:v>
                </c:pt>
                <c:pt idx="45">
                  <c:v>-1.2589244472222225</c:v>
                </c:pt>
                <c:pt idx="46">
                  <c:v>-1.2589244472222225</c:v>
                </c:pt>
                <c:pt idx="47">
                  <c:v>-1.2589244472222225</c:v>
                </c:pt>
                <c:pt idx="48">
                  <c:v>-1.2589244472222225</c:v>
                </c:pt>
                <c:pt idx="49">
                  <c:v>-1.2589244472222225</c:v>
                </c:pt>
                <c:pt idx="50">
                  <c:v>-1.2589244472222225</c:v>
                </c:pt>
                <c:pt idx="51">
                  <c:v>-1.2589244472222225</c:v>
                </c:pt>
                <c:pt idx="52">
                  <c:v>-1.2589244472222225</c:v>
                </c:pt>
                <c:pt idx="53">
                  <c:v>-1.2589244472222225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23-45DF-ABA6-1823714E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56720"/>
        <c:axId val="318190080"/>
      </c:lineChart>
      <c:catAx>
        <c:axId val="1965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90080"/>
        <c:crossesAt val="-100000"/>
        <c:auto val="1"/>
        <c:lblAlgn val="ctr"/>
        <c:lblOffset val="100"/>
        <c:noMultiLvlLbl val="0"/>
      </c:catAx>
      <c:valAx>
        <c:axId val="318190080"/>
        <c:scaling>
          <c:orientation val="minMax"/>
          <c:max val="-1.2529999999999999"/>
          <c:min val="-1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9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4349907987006E-2"/>
          <c:y val="2.5350836278177854E-2"/>
          <c:w val="0.94433528657354615"/>
          <c:h val="0.90207557476866529"/>
        </c:manualLayout>
      </c:layout>
      <c:lineChart>
        <c:grouping val="standard"/>
        <c:varyColors val="0"/>
        <c:ser>
          <c:idx val="0"/>
          <c:order val="0"/>
          <c:tx>
            <c:strRef>
              <c:f>Resumo!$C$6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Resumo!$C$7:$C$60</c:f>
              <c:numCache>
                <c:formatCode>General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2.4308999999999998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2.4380999999999999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2.4260000000000002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2.4430000000000001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2.4222000000000001</c:v>
                </c:pt>
                <c:pt idx="43">
                  <c:v>2.4236</c:v>
                </c:pt>
                <c:pt idx="44">
                  <c:v>2.4205999999999999</c:v>
                </c:pt>
                <c:pt idx="45">
                  <c:v>2.4253</c:v>
                </c:pt>
                <c:pt idx="46">
                  <c:v>2.4178000000000002</c:v>
                </c:pt>
                <c:pt idx="47">
                  <c:v>2.4327000000000001</c:v>
                </c:pt>
                <c:pt idx="48">
                  <c:v>2.4293</c:v>
                </c:pt>
                <c:pt idx="49">
                  <c:v>2.4241999999999999</c:v>
                </c:pt>
                <c:pt idx="50">
                  <c:v>2.4253999999999998</c:v>
                </c:pt>
                <c:pt idx="51">
                  <c:v>2.4209999999999998</c:v>
                </c:pt>
                <c:pt idx="52">
                  <c:v>2.4201999999999999</c:v>
                </c:pt>
                <c:pt idx="53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EBC-A5C5-BD38AE704496}"/>
            </c:ext>
          </c:extLst>
        </c:ser>
        <c:ser>
          <c:idx val="1"/>
          <c:order val="1"/>
          <c:tx>
            <c:strRef>
              <c:f>Resumo!$L$6</c:f>
              <c:strCache>
                <c:ptCount val="1"/>
                <c:pt idx="0">
                  <c:v>"Nominal  -Tol.%"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Resumo!$L$7:$L$60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EBC-A5C5-BD38AE704496}"/>
            </c:ext>
          </c:extLst>
        </c:ser>
        <c:ser>
          <c:idx val="2"/>
          <c:order val="2"/>
          <c:tx>
            <c:strRef>
              <c:f>Resumo!$M$6</c:f>
              <c:strCache>
                <c:ptCount val="1"/>
                <c:pt idx="0">
                  <c:v>"Nominal  +Tol.%"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Resumo!$M$7:$M$60</c:f>
              <c:numCache>
                <c:formatCode>General</c:formatCode>
                <c:ptCount val="54"/>
                <c:pt idx="0">
                  <c:v>2.5407699999999998</c:v>
                </c:pt>
                <c:pt idx="1">
                  <c:v>2.5407699999999998</c:v>
                </c:pt>
                <c:pt idx="2">
                  <c:v>2.5407699999999998</c:v>
                </c:pt>
                <c:pt idx="3">
                  <c:v>2.5407699999999998</c:v>
                </c:pt>
                <c:pt idx="4">
                  <c:v>2.5407699999999998</c:v>
                </c:pt>
                <c:pt idx="5">
                  <c:v>2.5407699999999998</c:v>
                </c:pt>
                <c:pt idx="6">
                  <c:v>2.5407699999999998</c:v>
                </c:pt>
                <c:pt idx="7">
                  <c:v>2.5407699999999998</c:v>
                </c:pt>
                <c:pt idx="8">
                  <c:v>2.5407699999999998</c:v>
                </c:pt>
                <c:pt idx="9">
                  <c:v>2.5407699999999998</c:v>
                </c:pt>
                <c:pt idx="10">
                  <c:v>2.5407699999999998</c:v>
                </c:pt>
                <c:pt idx="11">
                  <c:v>2.5407699999999998</c:v>
                </c:pt>
                <c:pt idx="12">
                  <c:v>2.5407699999999998</c:v>
                </c:pt>
                <c:pt idx="13">
                  <c:v>2.5407699999999998</c:v>
                </c:pt>
                <c:pt idx="14">
                  <c:v>2.5407699999999998</c:v>
                </c:pt>
                <c:pt idx="15">
                  <c:v>2.5407699999999998</c:v>
                </c:pt>
                <c:pt idx="16">
                  <c:v>2.5407699999999998</c:v>
                </c:pt>
                <c:pt idx="17">
                  <c:v>2.5407699999999998</c:v>
                </c:pt>
                <c:pt idx="18">
                  <c:v>2.5407699999999998</c:v>
                </c:pt>
                <c:pt idx="19">
                  <c:v>2.5407699999999998</c:v>
                </c:pt>
                <c:pt idx="20">
                  <c:v>2.5407699999999998</c:v>
                </c:pt>
                <c:pt idx="21">
                  <c:v>2.5407699999999998</c:v>
                </c:pt>
                <c:pt idx="22">
                  <c:v>2.5407699999999998</c:v>
                </c:pt>
                <c:pt idx="23">
                  <c:v>2.5407699999999998</c:v>
                </c:pt>
                <c:pt idx="24">
                  <c:v>2.5407699999999998</c:v>
                </c:pt>
                <c:pt idx="25">
                  <c:v>2.5407699999999998</c:v>
                </c:pt>
                <c:pt idx="26">
                  <c:v>2.5407699999999998</c:v>
                </c:pt>
                <c:pt idx="27">
                  <c:v>2.5407699999999998</c:v>
                </c:pt>
                <c:pt idx="28">
                  <c:v>2.5407699999999998</c:v>
                </c:pt>
                <c:pt idx="29">
                  <c:v>2.5407699999999998</c:v>
                </c:pt>
                <c:pt idx="30">
                  <c:v>2.5407699999999998</c:v>
                </c:pt>
                <c:pt idx="31">
                  <c:v>2.5407699999999998</c:v>
                </c:pt>
                <c:pt idx="32">
                  <c:v>2.5407699999999998</c:v>
                </c:pt>
                <c:pt idx="33">
                  <c:v>2.5407699999999998</c:v>
                </c:pt>
                <c:pt idx="34">
                  <c:v>2.5407699999999998</c:v>
                </c:pt>
                <c:pt idx="35">
                  <c:v>2.5407699999999998</c:v>
                </c:pt>
                <c:pt idx="36">
                  <c:v>2.5407699999999998</c:v>
                </c:pt>
                <c:pt idx="37">
                  <c:v>2.5407699999999998</c:v>
                </c:pt>
                <c:pt idx="38">
                  <c:v>2.5407699999999998</c:v>
                </c:pt>
                <c:pt idx="39">
                  <c:v>2.5407699999999998</c:v>
                </c:pt>
                <c:pt idx="40">
                  <c:v>2.5407699999999998</c:v>
                </c:pt>
                <c:pt idx="41">
                  <c:v>2.5407699999999998</c:v>
                </c:pt>
                <c:pt idx="42">
                  <c:v>2.5407699999999998</c:v>
                </c:pt>
                <c:pt idx="43">
                  <c:v>2.5407699999999998</c:v>
                </c:pt>
                <c:pt idx="44">
                  <c:v>2.5407699999999998</c:v>
                </c:pt>
                <c:pt idx="45">
                  <c:v>2.5407699999999998</c:v>
                </c:pt>
                <c:pt idx="46">
                  <c:v>2.5407699999999998</c:v>
                </c:pt>
                <c:pt idx="47">
                  <c:v>2.5407699999999998</c:v>
                </c:pt>
                <c:pt idx="48">
                  <c:v>2.5407699999999998</c:v>
                </c:pt>
                <c:pt idx="49">
                  <c:v>2.5407699999999998</c:v>
                </c:pt>
                <c:pt idx="50">
                  <c:v>2.5407699999999998</c:v>
                </c:pt>
                <c:pt idx="51">
                  <c:v>2.5407699999999998</c:v>
                </c:pt>
                <c:pt idx="52">
                  <c:v>2.5407699999999998</c:v>
                </c:pt>
                <c:pt idx="53">
                  <c:v>2.5407699999999998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EBC-A5C5-BD38AE70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56720"/>
        <c:axId val="318190080"/>
      </c:lineChart>
      <c:catAx>
        <c:axId val="1965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90080"/>
        <c:crossesAt val="-100000"/>
        <c:auto val="1"/>
        <c:lblAlgn val="ctr"/>
        <c:lblOffset val="100"/>
        <c:noMultiLvlLbl val="0"/>
      </c:catAx>
      <c:valAx>
        <c:axId val="318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9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4349907987006E-2"/>
          <c:y val="2.5350836278177854E-2"/>
          <c:w val="0.94433528657354615"/>
          <c:h val="0.90207557476866529"/>
        </c:manualLayout>
      </c:layout>
      <c:lineChart>
        <c:grouping val="standard"/>
        <c:varyColors val="0"/>
        <c:ser>
          <c:idx val="0"/>
          <c:order val="0"/>
          <c:tx>
            <c:strRef>
              <c:f>Resumo!$D$6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Resumo!$D$7:$D$60</c:f>
              <c:numCache>
                <c:formatCode>General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26.9358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26.535499999999999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26.468299999999999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26.4712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25.887899999999998</c:v>
                </c:pt>
                <c:pt idx="43">
                  <c:v>26.348800000000001</c:v>
                </c:pt>
                <c:pt idx="44">
                  <c:v>26.2407</c:v>
                </c:pt>
                <c:pt idx="45">
                  <c:v>26.879300000000001</c:v>
                </c:pt>
                <c:pt idx="46">
                  <c:v>26.627099999999999</c:v>
                </c:pt>
                <c:pt idx="47">
                  <c:v>27.003699999999998</c:v>
                </c:pt>
                <c:pt idx="48">
                  <c:v>26.224</c:v>
                </c:pt>
                <c:pt idx="49">
                  <c:v>26.172999999999998</c:v>
                </c:pt>
                <c:pt idx="50">
                  <c:v>26.456199999999999</c:v>
                </c:pt>
                <c:pt idx="51">
                  <c:v>27.156199999999998</c:v>
                </c:pt>
                <c:pt idx="52">
                  <c:v>27.064800000000002</c:v>
                </c:pt>
                <c:pt idx="53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465B-9D1B-842A42A2A321}"/>
            </c:ext>
          </c:extLst>
        </c:ser>
        <c:ser>
          <c:idx val="1"/>
          <c:order val="1"/>
          <c:tx>
            <c:strRef>
              <c:f>Resumo!$P$6</c:f>
              <c:strCache>
                <c:ptCount val="1"/>
                <c:pt idx="0">
                  <c:v>"Nominal  -Tol.%"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Resumo!$A$7:$A$60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Resumo!$P$7:$P$60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F-465B-9D1B-842A42A2A321}"/>
            </c:ext>
          </c:extLst>
        </c:ser>
        <c:ser>
          <c:idx val="2"/>
          <c:order val="2"/>
          <c:tx>
            <c:strRef>
              <c:f>Resumo!$Q$6</c:f>
              <c:strCache>
                <c:ptCount val="1"/>
                <c:pt idx="0">
                  <c:v>"Nominal  +Tol.%"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Resumo!$Q$7:$Q$60</c:f>
              <c:numCache>
                <c:formatCode>General</c:formatCode>
                <c:ptCount val="54"/>
                <c:pt idx="0">
                  <c:v>28.703024000000003</c:v>
                </c:pt>
                <c:pt idx="1">
                  <c:v>28.703024000000003</c:v>
                </c:pt>
                <c:pt idx="2">
                  <c:v>28.703024000000003</c:v>
                </c:pt>
                <c:pt idx="3">
                  <c:v>28.703024000000003</c:v>
                </c:pt>
                <c:pt idx="4">
                  <c:v>28.703024000000003</c:v>
                </c:pt>
                <c:pt idx="5">
                  <c:v>28.703024000000003</c:v>
                </c:pt>
                <c:pt idx="6">
                  <c:v>28.703024000000003</c:v>
                </c:pt>
                <c:pt idx="7">
                  <c:v>28.703024000000003</c:v>
                </c:pt>
                <c:pt idx="8">
                  <c:v>28.703024000000003</c:v>
                </c:pt>
                <c:pt idx="9">
                  <c:v>28.703024000000003</c:v>
                </c:pt>
                <c:pt idx="10">
                  <c:v>28.703024000000003</c:v>
                </c:pt>
                <c:pt idx="11">
                  <c:v>28.703024000000003</c:v>
                </c:pt>
                <c:pt idx="12">
                  <c:v>28.703024000000003</c:v>
                </c:pt>
                <c:pt idx="13">
                  <c:v>28.703024000000003</c:v>
                </c:pt>
                <c:pt idx="14">
                  <c:v>28.703024000000003</c:v>
                </c:pt>
                <c:pt idx="15">
                  <c:v>28.703024000000003</c:v>
                </c:pt>
                <c:pt idx="16">
                  <c:v>28.703024000000003</c:v>
                </c:pt>
                <c:pt idx="17">
                  <c:v>28.703024000000003</c:v>
                </c:pt>
                <c:pt idx="18">
                  <c:v>28.703024000000003</c:v>
                </c:pt>
                <c:pt idx="19">
                  <c:v>28.703024000000003</c:v>
                </c:pt>
                <c:pt idx="20">
                  <c:v>28.703024000000003</c:v>
                </c:pt>
                <c:pt idx="21">
                  <c:v>28.703024000000003</c:v>
                </c:pt>
                <c:pt idx="22">
                  <c:v>28.703024000000003</c:v>
                </c:pt>
                <c:pt idx="23">
                  <c:v>28.703024000000003</c:v>
                </c:pt>
                <c:pt idx="24">
                  <c:v>28.703024000000003</c:v>
                </c:pt>
                <c:pt idx="25">
                  <c:v>28.703024000000003</c:v>
                </c:pt>
                <c:pt idx="26">
                  <c:v>28.703024000000003</c:v>
                </c:pt>
                <c:pt idx="27">
                  <c:v>28.703024000000003</c:v>
                </c:pt>
                <c:pt idx="28">
                  <c:v>28.703024000000003</c:v>
                </c:pt>
                <c:pt idx="29">
                  <c:v>28.703024000000003</c:v>
                </c:pt>
                <c:pt idx="30">
                  <c:v>28.703024000000003</c:v>
                </c:pt>
                <c:pt idx="31">
                  <c:v>28.703024000000003</c:v>
                </c:pt>
                <c:pt idx="32">
                  <c:v>28.703024000000003</c:v>
                </c:pt>
                <c:pt idx="33">
                  <c:v>28.703024000000003</c:v>
                </c:pt>
                <c:pt idx="34">
                  <c:v>28.703024000000003</c:v>
                </c:pt>
                <c:pt idx="35">
                  <c:v>28.703024000000003</c:v>
                </c:pt>
                <c:pt idx="36">
                  <c:v>28.703024000000003</c:v>
                </c:pt>
                <c:pt idx="37">
                  <c:v>28.703024000000003</c:v>
                </c:pt>
                <c:pt idx="38">
                  <c:v>28.703024000000003</c:v>
                </c:pt>
                <c:pt idx="39">
                  <c:v>28.703024000000003</c:v>
                </c:pt>
                <c:pt idx="40">
                  <c:v>28.703024000000003</c:v>
                </c:pt>
                <c:pt idx="41">
                  <c:v>28.703024000000003</c:v>
                </c:pt>
                <c:pt idx="42">
                  <c:v>28.703024000000003</c:v>
                </c:pt>
                <c:pt idx="43">
                  <c:v>28.703024000000003</c:v>
                </c:pt>
                <c:pt idx="44">
                  <c:v>28.703024000000003</c:v>
                </c:pt>
                <c:pt idx="45">
                  <c:v>28.703024000000003</c:v>
                </c:pt>
                <c:pt idx="46">
                  <c:v>28.703024000000003</c:v>
                </c:pt>
                <c:pt idx="47">
                  <c:v>28.703024000000003</c:v>
                </c:pt>
                <c:pt idx="48">
                  <c:v>28.703024000000003</c:v>
                </c:pt>
                <c:pt idx="49">
                  <c:v>28.703024000000003</c:v>
                </c:pt>
                <c:pt idx="50">
                  <c:v>28.703024000000003</c:v>
                </c:pt>
                <c:pt idx="51">
                  <c:v>28.703024000000003</c:v>
                </c:pt>
                <c:pt idx="52">
                  <c:v>28.703024000000003</c:v>
                </c:pt>
                <c:pt idx="53">
                  <c:v>28.703024000000003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F-465B-9D1B-842A42A2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56720"/>
        <c:axId val="318190080"/>
      </c:lineChart>
      <c:catAx>
        <c:axId val="19659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90080"/>
        <c:crossesAt val="-100000"/>
        <c:auto val="1"/>
        <c:lblAlgn val="ctr"/>
        <c:lblOffset val="100"/>
        <c:noMultiLvlLbl val="0"/>
      </c:catAx>
      <c:valAx>
        <c:axId val="318190080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9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Booster'!$AC$7:$AC$60</c:f>
              <c:numCache>
                <c:formatCode>0.0000</c:formatCode>
                <c:ptCount val="54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  <c:pt idx="32">
                  <c:v>-1.2557</c:v>
                </c:pt>
                <c:pt idx="33">
                  <c:v>-1.2589999999999999</c:v>
                </c:pt>
                <c:pt idx="34">
                  <c:v>-1.2565</c:v>
                </c:pt>
                <c:pt idx="35">
                  <c:v>-1.2568999999999999</c:v>
                </c:pt>
                <c:pt idx="36">
                  <c:v>-1.2582</c:v>
                </c:pt>
                <c:pt idx="37">
                  <c:v>-1.2571000000000001</c:v>
                </c:pt>
                <c:pt idx="38">
                  <c:v>-1.2574000000000001</c:v>
                </c:pt>
                <c:pt idx="39">
                  <c:v>-1.2576000000000001</c:v>
                </c:pt>
                <c:pt idx="40">
                  <c:v>-1.258</c:v>
                </c:pt>
                <c:pt idx="41">
                  <c:v>-1.2568999999999999</c:v>
                </c:pt>
                <c:pt idx="42">
                  <c:v>-1.2553000000000001</c:v>
                </c:pt>
                <c:pt idx="43" formatCode="General">
                  <c:v>-1.2585999999999999</c:v>
                </c:pt>
                <c:pt idx="44" formatCode="General">
                  <c:v>-1.2574000000000001</c:v>
                </c:pt>
                <c:pt idx="45" formatCode="General">
                  <c:v>-1.2571000000000001</c:v>
                </c:pt>
                <c:pt idx="46" formatCode="General">
                  <c:v>-1.2583</c:v>
                </c:pt>
                <c:pt idx="47" formatCode="General">
                  <c:v>-1.2585999999999999</c:v>
                </c:pt>
                <c:pt idx="48" formatCode="General">
                  <c:v>-1.2561</c:v>
                </c:pt>
                <c:pt idx="49" formatCode="General">
                  <c:v>-1.2561</c:v>
                </c:pt>
                <c:pt idx="50" formatCode="General">
                  <c:v>-1.2561</c:v>
                </c:pt>
                <c:pt idx="51" formatCode="General">
                  <c:v>-1.2573000000000001</c:v>
                </c:pt>
                <c:pt idx="52" formatCode="General">
                  <c:v>-1.2598</c:v>
                </c:pt>
                <c:pt idx="53" formatCode="General">
                  <c:v>-1.2575000000000001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C-4EAF-901F-4D46776D7410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Booster'!$AW$7:$AW$60</c:f>
              <c:numCache>
                <c:formatCode>General</c:formatCode>
                <c:ptCount val="54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  <c:pt idx="32">
                  <c:v>-1.2593862500000002</c:v>
                </c:pt>
                <c:pt idx="33">
                  <c:v>-1.2593862500000002</c:v>
                </c:pt>
                <c:pt idx="34">
                  <c:v>-1.2593862500000002</c:v>
                </c:pt>
                <c:pt idx="35">
                  <c:v>-1.2593862500000002</c:v>
                </c:pt>
                <c:pt idx="36">
                  <c:v>-1.2593862500000002</c:v>
                </c:pt>
                <c:pt idx="37">
                  <c:v>-1.2593862500000002</c:v>
                </c:pt>
                <c:pt idx="38">
                  <c:v>-1.2593862500000002</c:v>
                </c:pt>
                <c:pt idx="39">
                  <c:v>-1.2593862500000002</c:v>
                </c:pt>
                <c:pt idx="40">
                  <c:v>-1.2593862500000002</c:v>
                </c:pt>
                <c:pt idx="41">
                  <c:v>-1.2593862500000002</c:v>
                </c:pt>
                <c:pt idx="42">
                  <c:v>-1.2593862500000002</c:v>
                </c:pt>
                <c:pt idx="43">
                  <c:v>-1.2593862500000002</c:v>
                </c:pt>
                <c:pt idx="44">
                  <c:v>-1.2593862500000002</c:v>
                </c:pt>
                <c:pt idx="45">
                  <c:v>-1.2593862500000002</c:v>
                </c:pt>
                <c:pt idx="46">
                  <c:v>-1.2593862500000002</c:v>
                </c:pt>
                <c:pt idx="47">
                  <c:v>-1.2593862500000002</c:v>
                </c:pt>
                <c:pt idx="48">
                  <c:v>-1.2593862500000002</c:v>
                </c:pt>
                <c:pt idx="49">
                  <c:v>-1.2593862500000002</c:v>
                </c:pt>
                <c:pt idx="50">
                  <c:v>-1.2593862500000002</c:v>
                </c:pt>
                <c:pt idx="51">
                  <c:v>-1.2593862500000002</c:v>
                </c:pt>
                <c:pt idx="52">
                  <c:v>-1.2593862500000002</c:v>
                </c:pt>
                <c:pt idx="53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C-4EAF-901F-4D46776D7410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Booster'!$AX$7:$AX$60</c:f>
              <c:numCache>
                <c:formatCode>General</c:formatCode>
                <c:ptCount val="54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  <c:pt idx="32">
                  <c:v>-1.25561375</c:v>
                </c:pt>
                <c:pt idx="33">
                  <c:v>-1.25561375</c:v>
                </c:pt>
                <c:pt idx="34">
                  <c:v>-1.25561375</c:v>
                </c:pt>
                <c:pt idx="35">
                  <c:v>-1.25561375</c:v>
                </c:pt>
                <c:pt idx="36">
                  <c:v>-1.25561375</c:v>
                </c:pt>
                <c:pt idx="37">
                  <c:v>-1.25561375</c:v>
                </c:pt>
                <c:pt idx="38">
                  <c:v>-1.25561375</c:v>
                </c:pt>
                <c:pt idx="39">
                  <c:v>-1.25561375</c:v>
                </c:pt>
                <c:pt idx="40">
                  <c:v>-1.25561375</c:v>
                </c:pt>
                <c:pt idx="41">
                  <c:v>-1.25561375</c:v>
                </c:pt>
                <c:pt idx="42">
                  <c:v>-1.25561375</c:v>
                </c:pt>
                <c:pt idx="43">
                  <c:v>-1.25561375</c:v>
                </c:pt>
                <c:pt idx="44">
                  <c:v>-1.25561375</c:v>
                </c:pt>
                <c:pt idx="45">
                  <c:v>-1.25561375</c:v>
                </c:pt>
                <c:pt idx="46">
                  <c:v>-1.25561375</c:v>
                </c:pt>
                <c:pt idx="47">
                  <c:v>-1.25561375</c:v>
                </c:pt>
                <c:pt idx="48">
                  <c:v>-1.25561375</c:v>
                </c:pt>
                <c:pt idx="49">
                  <c:v>-1.25561375</c:v>
                </c:pt>
                <c:pt idx="50">
                  <c:v>-1.25561375</c:v>
                </c:pt>
                <c:pt idx="51">
                  <c:v>-1.25561375</c:v>
                </c:pt>
                <c:pt idx="52">
                  <c:v>-1.25561375</c:v>
                </c:pt>
                <c:pt idx="53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C-4EAF-901F-4D46776D7410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Booster'!$AG$7:$AG$60</c:f>
              <c:numCache>
                <c:formatCode>0.0000</c:formatCode>
                <c:ptCount val="54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  <c:pt idx="42">
                  <c:v>-1.256</c:v>
                </c:pt>
                <c:pt idx="52">
                  <c:v>-1.2596000000000001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C-4EAF-901F-4D46776D7410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Booster'!$AK$7:$AK$60</c:f>
              <c:numCache>
                <c:formatCode>0.0000</c:formatCode>
                <c:ptCount val="54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  <c:pt idx="42">
                  <c:v>-1.256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C-4EAF-901F-4D46776D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Booster'!$AD$7:$AD$60</c:f>
              <c:numCache>
                <c:formatCode>0.0000</c:formatCode>
                <c:ptCount val="54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  <c:pt idx="32">
                  <c:v>2.4230999999999998</c:v>
                </c:pt>
                <c:pt idx="33">
                  <c:v>2.4289999999999998</c:v>
                </c:pt>
                <c:pt idx="34">
                  <c:v>2.4291</c:v>
                </c:pt>
                <c:pt idx="35">
                  <c:v>2.4287000000000001</c:v>
                </c:pt>
                <c:pt idx="36">
                  <c:v>2.4306999999999999</c:v>
                </c:pt>
                <c:pt idx="37">
                  <c:v>2.427</c:v>
                </c:pt>
                <c:pt idx="38">
                  <c:v>2.4241000000000001</c:v>
                </c:pt>
                <c:pt idx="39">
                  <c:v>2.4222999999999999</c:v>
                </c:pt>
                <c:pt idx="40">
                  <c:v>2.4186000000000001</c:v>
                </c:pt>
                <c:pt idx="41">
                  <c:v>2.4266000000000001</c:v>
                </c:pt>
                <c:pt idx="42">
                  <c:v>2.4237000000000002</c:v>
                </c:pt>
                <c:pt idx="43" formatCode="General">
                  <c:v>2.4236</c:v>
                </c:pt>
                <c:pt idx="44" formatCode="General">
                  <c:v>2.4205999999999999</c:v>
                </c:pt>
                <c:pt idx="45" formatCode="General">
                  <c:v>2.4253</c:v>
                </c:pt>
                <c:pt idx="46" formatCode="General">
                  <c:v>2.4178000000000002</c:v>
                </c:pt>
                <c:pt idx="47" formatCode="General">
                  <c:v>2.4327000000000001</c:v>
                </c:pt>
                <c:pt idx="48" formatCode="General">
                  <c:v>2.4293</c:v>
                </c:pt>
                <c:pt idx="49" formatCode="General">
                  <c:v>2.4241999999999999</c:v>
                </c:pt>
                <c:pt idx="50" formatCode="General">
                  <c:v>2.4253999999999998</c:v>
                </c:pt>
                <c:pt idx="51" formatCode="General">
                  <c:v>2.4209999999999998</c:v>
                </c:pt>
                <c:pt idx="52" formatCode="General">
                  <c:v>2.4279999999999999</c:v>
                </c:pt>
                <c:pt idx="53" formatCode="General">
                  <c:v>2.4319000000000002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6-4F93-B0BB-7B16A3A0F85D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Booster'!$AZ$7:$AZ$60</c:f>
              <c:numCache>
                <c:formatCode>General</c:formatCode>
                <c:ptCount val="54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  <c:pt idx="32">
                  <c:v>2.41683</c:v>
                </c:pt>
                <c:pt idx="33">
                  <c:v>2.41683</c:v>
                </c:pt>
                <c:pt idx="34">
                  <c:v>2.41683</c:v>
                </c:pt>
                <c:pt idx="35">
                  <c:v>2.41683</c:v>
                </c:pt>
                <c:pt idx="36">
                  <c:v>2.41683</c:v>
                </c:pt>
                <c:pt idx="37">
                  <c:v>2.41683</c:v>
                </c:pt>
                <c:pt idx="38">
                  <c:v>2.41683</c:v>
                </c:pt>
                <c:pt idx="39">
                  <c:v>2.41683</c:v>
                </c:pt>
                <c:pt idx="40">
                  <c:v>2.41683</c:v>
                </c:pt>
                <c:pt idx="41">
                  <c:v>2.41683</c:v>
                </c:pt>
                <c:pt idx="42">
                  <c:v>2.41683</c:v>
                </c:pt>
                <c:pt idx="43">
                  <c:v>2.41683</c:v>
                </c:pt>
                <c:pt idx="44">
                  <c:v>2.41683</c:v>
                </c:pt>
                <c:pt idx="45">
                  <c:v>2.41683</c:v>
                </c:pt>
                <c:pt idx="46">
                  <c:v>2.41683</c:v>
                </c:pt>
                <c:pt idx="47">
                  <c:v>2.41683</c:v>
                </c:pt>
                <c:pt idx="48">
                  <c:v>2.41683</c:v>
                </c:pt>
                <c:pt idx="49">
                  <c:v>2.41683</c:v>
                </c:pt>
                <c:pt idx="50">
                  <c:v>2.41683</c:v>
                </c:pt>
                <c:pt idx="51">
                  <c:v>2.41683</c:v>
                </c:pt>
                <c:pt idx="52">
                  <c:v>2.41683</c:v>
                </c:pt>
                <c:pt idx="53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6-4F93-B0BB-7B16A3A0F85D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Booster'!$AY$7:$AY$60</c:f>
              <c:numCache>
                <c:formatCode>General</c:formatCode>
                <c:ptCount val="54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  <c:pt idx="32">
                  <c:v>2.5407700000000002</c:v>
                </c:pt>
                <c:pt idx="33">
                  <c:v>2.5407700000000002</c:v>
                </c:pt>
                <c:pt idx="34">
                  <c:v>2.5407700000000002</c:v>
                </c:pt>
                <c:pt idx="35">
                  <c:v>2.5407700000000002</c:v>
                </c:pt>
                <c:pt idx="36">
                  <c:v>2.5407700000000002</c:v>
                </c:pt>
                <c:pt idx="37">
                  <c:v>2.5407700000000002</c:v>
                </c:pt>
                <c:pt idx="38">
                  <c:v>2.5407700000000002</c:v>
                </c:pt>
                <c:pt idx="39">
                  <c:v>2.5407700000000002</c:v>
                </c:pt>
                <c:pt idx="40">
                  <c:v>2.5407700000000002</c:v>
                </c:pt>
                <c:pt idx="41">
                  <c:v>2.5407700000000002</c:v>
                </c:pt>
                <c:pt idx="42">
                  <c:v>2.5407700000000002</c:v>
                </c:pt>
                <c:pt idx="43">
                  <c:v>2.5407700000000002</c:v>
                </c:pt>
                <c:pt idx="44">
                  <c:v>2.5407700000000002</c:v>
                </c:pt>
                <c:pt idx="45">
                  <c:v>2.5407700000000002</c:v>
                </c:pt>
                <c:pt idx="46">
                  <c:v>2.5407700000000002</c:v>
                </c:pt>
                <c:pt idx="47">
                  <c:v>2.5407700000000002</c:v>
                </c:pt>
                <c:pt idx="48">
                  <c:v>2.5407700000000002</c:v>
                </c:pt>
                <c:pt idx="49">
                  <c:v>2.5407700000000002</c:v>
                </c:pt>
                <c:pt idx="50">
                  <c:v>2.5407700000000002</c:v>
                </c:pt>
                <c:pt idx="51">
                  <c:v>2.5407700000000002</c:v>
                </c:pt>
                <c:pt idx="52">
                  <c:v>2.5407700000000002</c:v>
                </c:pt>
                <c:pt idx="53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6-4F93-B0BB-7B16A3A0F85D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Booster'!$AH$7:$AH$60</c:f>
              <c:numCache>
                <c:formatCode>0.0000</c:formatCode>
                <c:ptCount val="54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  <c:pt idx="42">
                  <c:v>2.4205000000000001</c:v>
                </c:pt>
                <c:pt idx="52">
                  <c:v>2.4201999999999999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6-4F93-B0BB-7B16A3A0F85D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Booster'!$AL$7:$AL$60</c:f>
              <c:numCache>
                <c:formatCode>0.0000</c:formatCode>
                <c:ptCount val="54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  <c:pt idx="42">
                  <c:v>2.4222000000000001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6-4F93-B0BB-7B16A3A0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Booster'!$AE$7:$AE$60</c:f>
              <c:numCache>
                <c:formatCode>0.0000</c:formatCode>
                <c:ptCount val="54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  <c:pt idx="32">
                  <c:v>26.800599999999999</c:v>
                </c:pt>
                <c:pt idx="33">
                  <c:v>27.121300000000002</c:v>
                </c:pt>
                <c:pt idx="34">
                  <c:v>25.584</c:v>
                </c:pt>
                <c:pt idx="35">
                  <c:v>28.245999999999999</c:v>
                </c:pt>
                <c:pt idx="36">
                  <c:v>26.806799999999999</c:v>
                </c:pt>
                <c:pt idx="37">
                  <c:v>27.006799999999998</c:v>
                </c:pt>
                <c:pt idx="38">
                  <c:v>26.929300000000001</c:v>
                </c:pt>
                <c:pt idx="39">
                  <c:v>26.709399999999999</c:v>
                </c:pt>
                <c:pt idx="40">
                  <c:v>26.6965</c:v>
                </c:pt>
                <c:pt idx="41">
                  <c:v>25.821000000000002</c:v>
                </c:pt>
                <c:pt idx="42">
                  <c:v>26.070699999999999</c:v>
                </c:pt>
                <c:pt idx="43" formatCode="General">
                  <c:v>26.348800000000001</c:v>
                </c:pt>
                <c:pt idx="44" formatCode="General">
                  <c:v>26.2407</c:v>
                </c:pt>
                <c:pt idx="45" formatCode="General">
                  <c:v>26.879300000000001</c:v>
                </c:pt>
                <c:pt idx="46" formatCode="General">
                  <c:v>26.627099999999999</c:v>
                </c:pt>
                <c:pt idx="47" formatCode="General">
                  <c:v>27.003699999999998</c:v>
                </c:pt>
                <c:pt idx="48" formatCode="General">
                  <c:v>26.224</c:v>
                </c:pt>
                <c:pt idx="49" formatCode="General">
                  <c:v>26.172999999999998</c:v>
                </c:pt>
                <c:pt idx="50" formatCode="General">
                  <c:v>26.456199999999999</c:v>
                </c:pt>
                <c:pt idx="51" formatCode="General">
                  <c:v>27.156199999999998</c:v>
                </c:pt>
                <c:pt idx="52" formatCode="General">
                  <c:v>27.023399999999999</c:v>
                </c:pt>
                <c:pt idx="53" formatCode="General">
                  <c:v>26.083600000000001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C-4287-8C62-A66E3EB74B63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Booster'!$BB$7:$BB$60</c:f>
              <c:numCache>
                <c:formatCode>General</c:formatCode>
                <c:ptCount val="54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  <c:pt idx="32">
                  <c:v>22.552376000000002</c:v>
                </c:pt>
                <c:pt idx="33">
                  <c:v>22.552376000000002</c:v>
                </c:pt>
                <c:pt idx="34">
                  <c:v>22.552376000000002</c:v>
                </c:pt>
                <c:pt idx="35">
                  <c:v>22.552376000000002</c:v>
                </c:pt>
                <c:pt idx="36">
                  <c:v>22.552376000000002</c:v>
                </c:pt>
                <c:pt idx="37">
                  <c:v>22.552376000000002</c:v>
                </c:pt>
                <c:pt idx="38">
                  <c:v>22.552376000000002</c:v>
                </c:pt>
                <c:pt idx="39">
                  <c:v>22.552376000000002</c:v>
                </c:pt>
                <c:pt idx="40">
                  <c:v>22.552376000000002</c:v>
                </c:pt>
                <c:pt idx="41">
                  <c:v>22.552376000000002</c:v>
                </c:pt>
                <c:pt idx="42">
                  <c:v>22.552376000000002</c:v>
                </c:pt>
                <c:pt idx="43">
                  <c:v>22.552376000000002</c:v>
                </c:pt>
                <c:pt idx="44">
                  <c:v>22.552376000000002</c:v>
                </c:pt>
                <c:pt idx="45">
                  <c:v>22.552376000000002</c:v>
                </c:pt>
                <c:pt idx="46">
                  <c:v>22.552376000000002</c:v>
                </c:pt>
                <c:pt idx="47">
                  <c:v>22.552376000000002</c:v>
                </c:pt>
                <c:pt idx="48">
                  <c:v>22.552376000000002</c:v>
                </c:pt>
                <c:pt idx="49">
                  <c:v>22.552376000000002</c:v>
                </c:pt>
                <c:pt idx="50">
                  <c:v>22.552376000000002</c:v>
                </c:pt>
                <c:pt idx="51">
                  <c:v>22.552376000000002</c:v>
                </c:pt>
                <c:pt idx="52">
                  <c:v>22.552376000000002</c:v>
                </c:pt>
                <c:pt idx="53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C-4287-8C62-A66E3EB74B63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Booster'!$BA$7:$BA$60</c:f>
              <c:numCache>
                <c:formatCode>General</c:formatCode>
                <c:ptCount val="54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  <c:pt idx="32">
                  <c:v>28.703023999999999</c:v>
                </c:pt>
                <c:pt idx="33">
                  <c:v>28.703023999999999</c:v>
                </c:pt>
                <c:pt idx="34">
                  <c:v>28.703023999999999</c:v>
                </c:pt>
                <c:pt idx="35">
                  <c:v>28.703023999999999</c:v>
                </c:pt>
                <c:pt idx="36">
                  <c:v>28.703023999999999</c:v>
                </c:pt>
                <c:pt idx="37">
                  <c:v>28.703023999999999</c:v>
                </c:pt>
                <c:pt idx="38">
                  <c:v>28.703023999999999</c:v>
                </c:pt>
                <c:pt idx="39">
                  <c:v>28.703023999999999</c:v>
                </c:pt>
                <c:pt idx="40">
                  <c:v>28.703023999999999</c:v>
                </c:pt>
                <c:pt idx="41">
                  <c:v>28.703023999999999</c:v>
                </c:pt>
                <c:pt idx="42">
                  <c:v>28.703023999999999</c:v>
                </c:pt>
                <c:pt idx="43">
                  <c:v>28.703023999999999</c:v>
                </c:pt>
                <c:pt idx="44">
                  <c:v>28.703023999999999</c:v>
                </c:pt>
                <c:pt idx="45">
                  <c:v>28.703023999999999</c:v>
                </c:pt>
                <c:pt idx="46">
                  <c:v>28.703023999999999</c:v>
                </c:pt>
                <c:pt idx="47">
                  <c:v>28.703023999999999</c:v>
                </c:pt>
                <c:pt idx="48">
                  <c:v>28.703023999999999</c:v>
                </c:pt>
                <c:pt idx="49">
                  <c:v>28.703023999999999</c:v>
                </c:pt>
                <c:pt idx="50">
                  <c:v>28.703023999999999</c:v>
                </c:pt>
                <c:pt idx="51">
                  <c:v>28.703023999999999</c:v>
                </c:pt>
                <c:pt idx="52">
                  <c:v>28.703023999999999</c:v>
                </c:pt>
                <c:pt idx="53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C-4287-8C62-A66E3EB74B63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Booster'!$AI$7:$AI$60</c:f>
              <c:numCache>
                <c:formatCode>0.0000</c:formatCode>
                <c:ptCount val="54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  <c:pt idx="42">
                  <c:v>26.433599999999998</c:v>
                </c:pt>
                <c:pt idx="52">
                  <c:v>27.064800000000002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C-4287-8C62-A66E3EB74B63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Booster'!$AB$7:$AB$60</c:f>
              <c:strCache>
                <c:ptCount val="54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  <c:pt idx="32">
                  <c:v>bd036</c:v>
                </c:pt>
                <c:pt idx="33">
                  <c:v>bd037</c:v>
                </c:pt>
                <c:pt idx="34">
                  <c:v>bd038</c:v>
                </c:pt>
                <c:pt idx="35">
                  <c:v>bd039</c:v>
                </c:pt>
                <c:pt idx="36">
                  <c:v>bd040</c:v>
                </c:pt>
                <c:pt idx="37">
                  <c:v>bd041</c:v>
                </c:pt>
                <c:pt idx="38">
                  <c:v>bd042</c:v>
                </c:pt>
                <c:pt idx="39">
                  <c:v>bd043</c:v>
                </c:pt>
                <c:pt idx="40">
                  <c:v>bd044</c:v>
                </c:pt>
                <c:pt idx="41">
                  <c:v>bd045</c:v>
                </c:pt>
                <c:pt idx="42">
                  <c:v>bd046</c:v>
                </c:pt>
                <c:pt idx="43">
                  <c:v>bd047</c:v>
                </c:pt>
                <c:pt idx="44">
                  <c:v>bd048</c:v>
                </c:pt>
                <c:pt idx="45">
                  <c:v>bd049</c:v>
                </c:pt>
                <c:pt idx="46">
                  <c:v>bd050</c:v>
                </c:pt>
                <c:pt idx="47">
                  <c:v>bd051</c:v>
                </c:pt>
                <c:pt idx="48">
                  <c:v>bd052</c:v>
                </c:pt>
                <c:pt idx="49">
                  <c:v>bd053</c:v>
                </c:pt>
                <c:pt idx="50">
                  <c:v>bd054</c:v>
                </c:pt>
                <c:pt idx="51">
                  <c:v>bd055</c:v>
                </c:pt>
                <c:pt idx="52">
                  <c:v>bd056</c:v>
                </c:pt>
                <c:pt idx="53">
                  <c:v>bd057</c:v>
                </c:pt>
              </c:strCache>
            </c:strRef>
          </c:cat>
          <c:val>
            <c:numRef>
              <c:f>'Produção Dipolos Booster'!$AM$7:$AM$60</c:f>
              <c:numCache>
                <c:formatCode>0.0000</c:formatCode>
                <c:ptCount val="54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  <c:pt idx="42">
                  <c:v>25.887899999999998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C-4287-8C62-A66E3EB7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9525</xdr:colOff>
      <xdr:row>6</xdr:row>
      <xdr:rowOff>180975</xdr:rowOff>
    </xdr:from>
    <xdr:to>
      <xdr:col>47</xdr:col>
      <xdr:colOff>409575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B45E65-25C1-4C96-B01B-7869203A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18</xdr:row>
      <xdr:rowOff>114300</xdr:rowOff>
    </xdr:from>
    <xdr:to>
      <xdr:col>47</xdr:col>
      <xdr:colOff>400050</xdr:colOff>
      <xdr:row>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EBE516-1720-458B-BDAC-6CEDE542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30</xdr:row>
      <xdr:rowOff>28575</xdr:rowOff>
    </xdr:from>
    <xdr:to>
      <xdr:col>47</xdr:col>
      <xdr:colOff>400050</xdr:colOff>
      <xdr:row>41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E6382E-4A82-49E5-8C0E-0FF9AE424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415017</xdr:colOff>
      <xdr:row>11</xdr:row>
      <xdr:rowOff>68036</xdr:rowOff>
    </xdr:from>
    <xdr:to>
      <xdr:col>36</xdr:col>
      <xdr:colOff>517072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31A036-46B8-4A2C-9B63-E9FE9B53A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42</xdr:row>
      <xdr:rowOff>108857</xdr:rowOff>
    </xdr:from>
    <xdr:to>
      <xdr:col>33</xdr:col>
      <xdr:colOff>510268</xdr:colOff>
      <xdr:row>74</xdr:row>
      <xdr:rowOff>24493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7C2055-5DDD-432E-996F-0FD60500A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503465</xdr:colOff>
      <xdr:row>74</xdr:row>
      <xdr:rowOff>122464</xdr:rowOff>
    </xdr:from>
    <xdr:to>
      <xdr:col>33</xdr:col>
      <xdr:colOff>537483</xdr:colOff>
      <xdr:row>106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0AEFB1-0B3B-44E3-A37B-3210CD390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10</xdr:col>
      <xdr:colOff>304799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3F1A0D-C500-4944-9C0F-9E67DBB9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0</xdr:row>
      <xdr:rowOff>0</xdr:rowOff>
    </xdr:from>
    <xdr:to>
      <xdr:col>20</xdr:col>
      <xdr:colOff>609599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C8307C-C864-49AD-91DF-811CB34B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295274</xdr:colOff>
      <xdr:row>23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08F233-C25A-458B-838F-9784022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7681"/>
    <xdr:ext cx="9647903" cy="59992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B8E8FB-181D-4402-866E-6160EF1D6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E80EC-BAAB-49AD-8E4C-53659F71D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991416-F8BE-4B0C-9C5D-2B9CD7D08C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0"/>
  <sheetViews>
    <sheetView topLeftCell="M1" zoomScaleNormal="100" workbookViewId="0">
      <selection activeCell="AB1" sqref="AB1:AE5"/>
    </sheetView>
  </sheetViews>
  <sheetFormatPr defaultRowHeight="15"/>
  <cols>
    <col min="1" max="1" width="10.7109375" bestFit="1" customWidth="1"/>
    <col min="8" max="8" width="10.7109375" bestFit="1" customWidth="1"/>
    <col min="26" max="26" width="15.7109375" bestFit="1" customWidth="1"/>
    <col min="33" max="33" width="7.28515625" bestFit="1" customWidth="1"/>
    <col min="34" max="34" width="6.5703125" bestFit="1" customWidth="1"/>
    <col min="35" max="35" width="7.5703125" bestFit="1" customWidth="1"/>
    <col min="36" max="36" width="8.28515625" bestFit="1" customWidth="1"/>
    <col min="37" max="37" width="7.28515625" bestFit="1" customWidth="1"/>
    <col min="38" max="38" width="6.5703125" bestFit="1" customWidth="1"/>
    <col min="39" max="39" width="7.5703125" bestFit="1" customWidth="1"/>
    <col min="40" max="40" width="8.28515625" bestFit="1" customWidth="1"/>
  </cols>
  <sheetData>
    <row r="1" spans="1:54">
      <c r="A1" t="s">
        <v>8</v>
      </c>
      <c r="B1">
        <v>991.63</v>
      </c>
      <c r="AB1" s="4" t="s">
        <v>1</v>
      </c>
      <c r="AC1" s="4">
        <v>-1.2575000000000001</v>
      </c>
      <c r="AD1" s="4">
        <v>2.4788000000000001</v>
      </c>
      <c r="AE1" s="4">
        <v>25.627700000000001</v>
      </c>
      <c r="AK1">
        <v>3</v>
      </c>
      <c r="AL1">
        <v>51</v>
      </c>
      <c r="AQ1" s="9" t="s">
        <v>42</v>
      </c>
      <c r="AR1" s="9">
        <v>3</v>
      </c>
      <c r="AU1" s="12" t="s">
        <v>79</v>
      </c>
      <c r="AV1" s="12" t="s">
        <v>80</v>
      </c>
      <c r="AW1" s="12"/>
      <c r="AX1" s="12"/>
      <c r="AY1" s="12"/>
    </row>
    <row r="2" spans="1:54">
      <c r="B2" t="s">
        <v>0</v>
      </c>
      <c r="C2" t="s">
        <v>1</v>
      </c>
      <c r="D2" s="1" t="s">
        <v>2</v>
      </c>
      <c r="E2" t="s">
        <v>3</v>
      </c>
      <c r="AB2" s="4" t="s">
        <v>18</v>
      </c>
      <c r="AC2" s="6">
        <v>1.5E-3</v>
      </c>
      <c r="AD2" s="7">
        <v>2.5000000000000001E-2</v>
      </c>
      <c r="AE2" s="8">
        <v>0.12</v>
      </c>
      <c r="AQ2" s="22" t="s">
        <v>37</v>
      </c>
      <c r="AR2" s="22">
        <v>7</v>
      </c>
    </row>
    <row r="3" spans="1:54">
      <c r="B3">
        <v>0</v>
      </c>
      <c r="C3">
        <v>-1.2575000000000001</v>
      </c>
      <c r="D3">
        <v>-1.2569999999999999</v>
      </c>
      <c r="E3">
        <v>-4.3900000000000002E-2</v>
      </c>
      <c r="AB3" s="3" t="s">
        <v>12</v>
      </c>
      <c r="AC3" s="3">
        <f ca="1">AVERAGE(AC7:AC39)</f>
        <v>-1.2568030303030302</v>
      </c>
      <c r="AD3" s="3">
        <f ca="1">AVERAGE(AD7:AD39)</f>
        <v>2.4279181818181823</v>
      </c>
      <c r="AE3" s="3">
        <f ca="1">AVERAGE(AE7:AE39)</f>
        <v>26.600451515151512</v>
      </c>
      <c r="AF3" s="3">
        <f ca="1">AVERAGE(AF7:AF39)</f>
        <v>-5.611818181818181E-2</v>
      </c>
      <c r="AG3" s="43">
        <f ca="1">AVERAGE(AC7:AC9,AC11:AC13,AK14,AC15:AC16,AC19:AC21,AK22,AC23:AC31,AC33:AC36,AC37,AC39:AC48,AK49,AC52,AC57)</f>
        <v>-1.2571924999999999</v>
      </c>
      <c r="AQ3" s="23" t="s">
        <v>38</v>
      </c>
      <c r="AR3" s="23">
        <v>11</v>
      </c>
    </row>
    <row r="4" spans="1:54">
      <c r="B4">
        <v>1</v>
      </c>
      <c r="C4">
        <v>2.4788000000000001</v>
      </c>
      <c r="D4">
        <v>2.4262000000000001</v>
      </c>
      <c r="E4">
        <v>-2.1234000000000002</v>
      </c>
      <c r="AB4" s="3" t="s">
        <v>17</v>
      </c>
      <c r="AC4" s="3">
        <f ca="1">_xlfn.STDEV.S(AC7:AC39)</f>
        <v>1.6016563396381207E-3</v>
      </c>
      <c r="AD4" s="3">
        <f ca="1">_xlfn.STDEV.S(AD7:AD39)</f>
        <v>6.7205121896258442E-3</v>
      </c>
      <c r="AE4" s="3">
        <f ca="1">_xlfn.STDEV.S(AE7:AE39)</f>
        <v>0.40793084594788581</v>
      </c>
      <c r="AF4" s="3">
        <f ca="1">_xlfn.STDEV.S(AF7:AF39)</f>
        <v>0.12801981158824954</v>
      </c>
      <c r="AQ4" s="24" t="s">
        <v>39</v>
      </c>
      <c r="AR4" s="24">
        <v>11</v>
      </c>
    </row>
    <row r="5" spans="1:54">
      <c r="B5">
        <v>2</v>
      </c>
      <c r="C5">
        <v>25.627700000000001</v>
      </c>
      <c r="D5">
        <v>26.6981</v>
      </c>
      <c r="E5">
        <v>4.1767000000000003</v>
      </c>
      <c r="K5" s="2"/>
      <c r="AB5" s="3" t="s">
        <v>18</v>
      </c>
      <c r="AC5" s="27">
        <f ca="1">ABS((AC4/AC3))</f>
        <v>1.274389304465587E-3</v>
      </c>
      <c r="AD5" s="27">
        <f t="shared" ref="AD5:AF5" ca="1" si="0">ABS((AD4/AD3))</f>
        <v>2.7680142765738052E-3</v>
      </c>
      <c r="AE5" s="27">
        <f t="shared" ca="1" si="0"/>
        <v>1.5335485779838362E-2</v>
      </c>
      <c r="AF5" s="27"/>
      <c r="AG5" s="32" t="s">
        <v>45</v>
      </c>
      <c r="AH5" s="32"/>
      <c r="AI5" s="32"/>
      <c r="AJ5" s="36"/>
      <c r="AK5" s="32" t="s">
        <v>46</v>
      </c>
      <c r="AL5" s="32"/>
      <c r="AM5" s="32"/>
      <c r="AN5" s="35"/>
      <c r="AQ5" s="25" t="s">
        <v>40</v>
      </c>
      <c r="AR5" s="25">
        <v>11</v>
      </c>
    </row>
    <row r="6" spans="1:54">
      <c r="A6" t="s">
        <v>8</v>
      </c>
      <c r="B6">
        <v>991.63</v>
      </c>
      <c r="Z6" t="s">
        <v>81</v>
      </c>
      <c r="AB6" s="4" t="s">
        <v>13</v>
      </c>
      <c r="AC6" s="4" t="s">
        <v>14</v>
      </c>
      <c r="AD6" s="4" t="s">
        <v>15</v>
      </c>
      <c r="AE6" s="4" t="s">
        <v>16</v>
      </c>
      <c r="AF6" s="4" t="s">
        <v>43</v>
      </c>
      <c r="AG6" s="33" t="s">
        <v>14</v>
      </c>
      <c r="AH6" s="33" t="s">
        <v>15</v>
      </c>
      <c r="AI6" s="33" t="s">
        <v>16</v>
      </c>
      <c r="AJ6" s="4" t="s">
        <v>43</v>
      </c>
      <c r="AK6" s="33" t="s">
        <v>14</v>
      </c>
      <c r="AL6" s="33" t="s">
        <v>15</v>
      </c>
      <c r="AM6" s="33" t="s">
        <v>16</v>
      </c>
      <c r="AN6" s="4" t="s">
        <v>43</v>
      </c>
      <c r="AQ6" s="26" t="s">
        <v>41</v>
      </c>
      <c r="AR6" s="26">
        <v>11</v>
      </c>
      <c r="AW6" s="4" t="s">
        <v>20</v>
      </c>
      <c r="AX6" s="4" t="s">
        <v>20</v>
      </c>
      <c r="AY6" s="4" t="s">
        <v>21</v>
      </c>
      <c r="AZ6" s="4" t="s">
        <v>21</v>
      </c>
      <c r="BA6" s="4" t="s">
        <v>22</v>
      </c>
      <c r="BB6" s="4" t="s">
        <v>22</v>
      </c>
    </row>
    <row r="7" spans="1:54">
      <c r="B7" t="s">
        <v>0</v>
      </c>
      <c r="C7" t="s">
        <v>1</v>
      </c>
      <c r="D7" s="1" t="s">
        <v>4</v>
      </c>
      <c r="E7" t="s">
        <v>3</v>
      </c>
      <c r="Z7" s="42">
        <f ca="1">($AG$3/AC7)-1</f>
        <v>1.5314240254582501E-4</v>
      </c>
      <c r="AA7">
        <v>2</v>
      </c>
      <c r="AB7" s="9" t="str">
        <f ca="1">INDIRECT(_xlfn.CONCAT("D",AA7))</f>
        <v>bd004</v>
      </c>
      <c r="AC7" s="10">
        <f ca="1">INDIRECT(_xlfn.CONCAT("D",AA7+1))</f>
        <v>-1.2569999999999999</v>
      </c>
      <c r="AD7" s="10">
        <f ca="1">INDIRECT(_xlfn.CONCAT("D",AA7+2))</f>
        <v>2.4262000000000001</v>
      </c>
      <c r="AE7" s="10">
        <f ca="1">INDIRECT(_xlfn.CONCAT("D",AA7+3))</f>
        <v>26.6981</v>
      </c>
      <c r="AF7" s="34">
        <f ca="1">INDIRECT(_xlfn.CONCAT("E",AA7+1))</f>
        <v>-4.3900000000000002E-2</v>
      </c>
      <c r="AG7" s="34"/>
      <c r="AH7" s="34"/>
      <c r="AI7" s="34"/>
      <c r="AJ7" s="34"/>
      <c r="AK7" s="34"/>
      <c r="AL7" s="34"/>
      <c r="AM7" s="34"/>
      <c r="AN7" s="34"/>
      <c r="AR7">
        <f>SUM(AR1:AR6)</f>
        <v>54</v>
      </c>
      <c r="AW7" s="5">
        <f>$AC$1+$AC$1*$AC$2</f>
        <v>-1.2593862500000002</v>
      </c>
      <c r="AX7" s="5">
        <f>$AC$1-$AC$1*$AC$2</f>
        <v>-1.25561375</v>
      </c>
      <c r="AY7" s="5">
        <f>$AD$1+$AD$1*$AD$2</f>
        <v>2.5407700000000002</v>
      </c>
      <c r="AZ7" s="5">
        <f>$AD$1-$AD$1*$AD$2</f>
        <v>2.41683</v>
      </c>
      <c r="BA7" s="5">
        <f>$AE$1+$AE$1*$AE$2</f>
        <v>28.703023999999999</v>
      </c>
      <c r="BB7" s="5">
        <f>$AE$1-$AE$1*$AE$2</f>
        <v>22.552376000000002</v>
      </c>
    </row>
    <row r="8" spans="1:54">
      <c r="B8">
        <v>0</v>
      </c>
      <c r="C8">
        <v>-1.2575000000000001</v>
      </c>
      <c r="D8">
        <v>-1.2575000000000001</v>
      </c>
      <c r="E8">
        <v>2.8E-3</v>
      </c>
      <c r="Z8" s="42">
        <f t="shared" ref="Z8:Z49" ca="1" si="1">($AG$3/AC8)-1</f>
        <v>-2.445328031810412E-4</v>
      </c>
      <c r="AA8">
        <f t="shared" ref="AA8:AA16" si="2">AA7+5</f>
        <v>7</v>
      </c>
      <c r="AB8" s="9" t="str">
        <f ca="1">INDIRECT(_xlfn.CONCAT("D",AA8))</f>
        <v>bd005</v>
      </c>
      <c r="AC8" s="10">
        <f ca="1">INDIRECT(_xlfn.CONCAT("D",AA8+1))</f>
        <v>-1.2575000000000001</v>
      </c>
      <c r="AD8" s="10">
        <f ca="1">INDIRECT(_xlfn.CONCAT("D",AA8+2))</f>
        <v>2.4184999999999999</v>
      </c>
      <c r="AE8" s="10">
        <f ca="1">INDIRECT(_xlfn.CONCAT("D",AA8+3))</f>
        <v>25.741599999999998</v>
      </c>
      <c r="AF8" s="34">
        <f t="shared" ref="AF8:AF41" ca="1" si="3">INDIRECT(_xlfn.CONCAT("E",AA8+1))</f>
        <v>2.8E-3</v>
      </c>
      <c r="AG8" s="34"/>
      <c r="AH8" s="34"/>
      <c r="AI8" s="34"/>
      <c r="AJ8" s="34"/>
      <c r="AK8" s="34"/>
      <c r="AL8" s="34"/>
      <c r="AM8" s="34"/>
      <c r="AN8" s="34"/>
      <c r="AW8" s="5">
        <f>$AC$1+$AC$1*$AC$2</f>
        <v>-1.2593862500000002</v>
      </c>
      <c r="AX8" s="5">
        <f>$AC$1-$AC$1*$AC$2</f>
        <v>-1.25561375</v>
      </c>
      <c r="AY8" s="5">
        <f>$AD$1+$AD$1*$AD$2</f>
        <v>2.5407700000000002</v>
      </c>
      <c r="AZ8" s="5">
        <f>$AD$1-$AD$1*$AD$2</f>
        <v>2.41683</v>
      </c>
      <c r="BA8" s="5">
        <f>$AE$1+$AE$1*$AE$2</f>
        <v>28.703023999999999</v>
      </c>
      <c r="BB8" s="5">
        <f>$AE$1-$AE$1*$AE$2</f>
        <v>22.552376000000002</v>
      </c>
    </row>
    <row r="9" spans="1:54">
      <c r="B9">
        <v>1</v>
      </c>
      <c r="C9">
        <v>2.4788000000000001</v>
      </c>
      <c r="D9">
        <v>2.4184999999999999</v>
      </c>
      <c r="E9">
        <v>-2.4312999999999998</v>
      </c>
      <c r="Z9" s="42">
        <f t="shared" ca="1" si="1"/>
        <v>-6.4189189189189921E-4</v>
      </c>
      <c r="AA9">
        <f t="shared" si="2"/>
        <v>12</v>
      </c>
      <c r="AB9" s="9" t="str">
        <f ca="1">INDIRECT(_xlfn.CONCAT("D",AA9))</f>
        <v>bd006</v>
      </c>
      <c r="AC9" s="10">
        <f ca="1">INDIRECT(_xlfn.CONCAT("D",AA9+1))</f>
        <v>-1.258</v>
      </c>
      <c r="AD9" s="10">
        <f ca="1">INDIRECT(_xlfn.CONCAT("D",AA9+2))</f>
        <v>2.4281000000000001</v>
      </c>
      <c r="AE9" s="10">
        <f ca="1">INDIRECT(_xlfn.CONCAT("D",AA9+3))</f>
        <v>26.648399999999999</v>
      </c>
      <c r="AF9" s="34">
        <f t="shared" ca="1" si="3"/>
        <v>3.8100000000000002E-2</v>
      </c>
      <c r="AG9" s="34">
        <f t="shared" ref="AG9:AG18" ca="1" si="4">INDIRECT(_xlfn.CONCAT("I",AA9+1))</f>
        <v>-1.2573000000000001</v>
      </c>
      <c r="AH9" s="34">
        <f t="shared" ref="AH9:AH18" ca="1" si="5">INDIRECT(_xlfn.CONCAT("i",AA9+2))</f>
        <v>2.4337</v>
      </c>
      <c r="AI9" s="34">
        <f t="shared" ref="AI9:AI18" ca="1" si="6">INDIRECT(_xlfn.CONCAT("I",AA9+3))</f>
        <v>27.203099999999999</v>
      </c>
      <c r="AJ9" s="34">
        <f t="shared" ref="AJ8:AJ60" ca="1" si="7">INDIRECT(_xlfn.CONCAT("j",AA9+1))</f>
        <v>-1.3599999999999999E-2</v>
      </c>
      <c r="AK9" s="34">
        <f ca="1">INDIRECT(_xlfn.CONCAT("n",AA9+1))</f>
        <v>-1.2568999999999999</v>
      </c>
      <c r="AL9" s="34">
        <f ca="1">INDIRECT(_xlfn.CONCAT("n",AA9+2))</f>
        <v>2.4336000000000002</v>
      </c>
      <c r="AM9" s="34">
        <f ca="1">INDIRECT(_xlfn.CONCAT("n",AA9+3))</f>
        <v>26.619499999999999</v>
      </c>
      <c r="AN9" s="34">
        <f ca="1">INDIRECT(_xlfn.CONCAT("o",AA9+1))</f>
        <v>-5.0500000000000003E-2</v>
      </c>
      <c r="AW9" s="5">
        <f>$AC$1+$AC$1*$AC$2</f>
        <v>-1.2593862500000002</v>
      </c>
      <c r="AX9" s="5">
        <f>$AC$1-$AC$1*$AC$2</f>
        <v>-1.25561375</v>
      </c>
      <c r="AY9" s="5">
        <f>$AD$1+$AD$1*$AD$2</f>
        <v>2.5407700000000002</v>
      </c>
      <c r="AZ9" s="5">
        <f>$AD$1-$AD$1*$AD$2</f>
        <v>2.41683</v>
      </c>
      <c r="BA9" s="5">
        <f>$AE$1+$AE$1*$AE$2</f>
        <v>28.703023999999999</v>
      </c>
      <c r="BB9" s="5">
        <f>$AE$1-$AE$1*$AE$2</f>
        <v>22.552376000000002</v>
      </c>
    </row>
    <row r="10" spans="1:54">
      <c r="B10">
        <v>2</v>
      </c>
      <c r="C10">
        <v>25.627700000000001</v>
      </c>
      <c r="D10">
        <v>25.741599999999998</v>
      </c>
      <c r="E10">
        <v>0.4446</v>
      </c>
      <c r="Z10" s="42">
        <f t="shared" ca="1" si="1"/>
        <v>2.2261639030611846E-3</v>
      </c>
      <c r="AA10" s="30">
        <f t="shared" si="2"/>
        <v>17</v>
      </c>
      <c r="AB10" s="20" t="str">
        <f ca="1">INDIRECT(_xlfn.CONCAT("D",AA10))</f>
        <v>bd007</v>
      </c>
      <c r="AC10" s="21">
        <f ca="1">INDIRECT(_xlfn.CONCAT("D",AA10+1))</f>
        <v>-1.2544</v>
      </c>
      <c r="AD10" s="21">
        <f ca="1">INDIRECT(_xlfn.CONCAT("D",AA10+2))</f>
        <v>2.4156</v>
      </c>
      <c r="AE10" s="21">
        <f ca="1">INDIRECT(_xlfn.CONCAT("D",AA10+3))</f>
        <v>26.420500000000001</v>
      </c>
      <c r="AF10" s="34">
        <f t="shared" ca="1" si="3"/>
        <v>-0.24959999999999999</v>
      </c>
      <c r="AG10" s="34">
        <f t="shared" ca="1" si="4"/>
        <v>-1.2544</v>
      </c>
      <c r="AH10" s="34">
        <f t="shared" ca="1" si="5"/>
        <v>2.4411</v>
      </c>
      <c r="AI10" s="34">
        <f t="shared" ca="1" si="6"/>
        <v>27.071400000000001</v>
      </c>
      <c r="AJ10" s="34">
        <f t="shared" ca="1" si="7"/>
        <v>-0.25059999999999999</v>
      </c>
      <c r="AK10" s="34">
        <f t="shared" ref="AK10:AK17" ca="1" si="8">INDIRECT(_xlfn.CONCAT("n",AA10+1))</f>
        <v>-1.2551000000000001</v>
      </c>
      <c r="AL10" s="34">
        <f t="shared" ref="AL10:AL17" ca="1" si="9">INDIRECT(_xlfn.CONCAT("n",AA10+2))</f>
        <v>2.4308999999999998</v>
      </c>
      <c r="AM10" s="34">
        <f t="shared" ref="AM10:AM17" ca="1" si="10">INDIRECT(_xlfn.CONCAT("n",AA10+3))</f>
        <v>26.9358</v>
      </c>
      <c r="AN10" s="34">
        <f ca="1">INDIRECT(_xlfn.CONCAT("o",AA10+1))</f>
        <v>-0.18940000000000001</v>
      </c>
      <c r="AW10" s="5">
        <f>$AC$1+$AC$1*$AC$2</f>
        <v>-1.2593862500000002</v>
      </c>
      <c r="AX10" s="5">
        <f>$AC$1-$AC$1*$AC$2</f>
        <v>-1.25561375</v>
      </c>
      <c r="AY10" s="5">
        <f>$AD$1+$AD$1*$AD$2</f>
        <v>2.5407700000000002</v>
      </c>
      <c r="AZ10" s="5">
        <f>$AD$1-$AD$1*$AD$2</f>
        <v>2.41683</v>
      </c>
      <c r="BA10" s="5">
        <f>$AE$1+$AE$1*$AE$2</f>
        <v>28.703023999999999</v>
      </c>
      <c r="BB10" s="5">
        <f>$AE$1-$AE$1*$AE$2</f>
        <v>22.552376000000002</v>
      </c>
    </row>
    <row r="11" spans="1:54">
      <c r="A11" t="s">
        <v>8</v>
      </c>
      <c r="B11">
        <v>991.63</v>
      </c>
      <c r="F11" t="s">
        <v>8</v>
      </c>
      <c r="G11">
        <v>991.63</v>
      </c>
      <c r="K11" t="s">
        <v>8</v>
      </c>
      <c r="L11">
        <v>991.63</v>
      </c>
      <c r="P11" t="s">
        <v>8</v>
      </c>
      <c r="Q11">
        <v>996.5</v>
      </c>
      <c r="U11" t="s">
        <v>8</v>
      </c>
      <c r="V11">
        <v>991.63</v>
      </c>
      <c r="Z11" s="42">
        <f t="shared" ca="1" si="1"/>
        <v>-1.2770098506513783E-3</v>
      </c>
      <c r="AA11">
        <f t="shared" si="2"/>
        <v>22</v>
      </c>
      <c r="AB11" s="16" t="str">
        <f ca="1">INDIRECT(_xlfn.CONCAT("D",AA11))</f>
        <v>bd008</v>
      </c>
      <c r="AC11" s="17">
        <f ca="1">INDIRECT(_xlfn.CONCAT("D",AA11+1))</f>
        <v>-1.2587999999999999</v>
      </c>
      <c r="AD11" s="17">
        <f ca="1">INDIRECT(_xlfn.CONCAT("D",AA11+2))</f>
        <v>2.4310999999999998</v>
      </c>
      <c r="AE11" s="17">
        <f ca="1">INDIRECT(_xlfn.CONCAT("D",AA11+3))</f>
        <v>26.722899999999999</v>
      </c>
      <c r="AF11" s="34">
        <f t="shared" ca="1" si="3"/>
        <v>0.1046</v>
      </c>
      <c r="AG11" s="34"/>
      <c r="AH11" s="34"/>
      <c r="AI11" s="34"/>
      <c r="AJ11" s="34"/>
      <c r="AK11" s="34"/>
      <c r="AL11" s="34"/>
      <c r="AM11" s="34"/>
      <c r="AN11" s="34"/>
      <c r="AW11" s="5">
        <f>$AC$1+$AC$1*$AC$2</f>
        <v>-1.2593862500000002</v>
      </c>
      <c r="AX11" s="5">
        <f>$AC$1-$AC$1*$AC$2</f>
        <v>-1.25561375</v>
      </c>
      <c r="AY11" s="5">
        <f>$AD$1+$AD$1*$AD$2</f>
        <v>2.5407700000000002</v>
      </c>
      <c r="AZ11" s="5">
        <f>$AD$1-$AD$1*$AD$2</f>
        <v>2.41683</v>
      </c>
      <c r="BA11" s="5">
        <f>$AE$1+$AE$1*$AE$2</f>
        <v>28.703023999999999</v>
      </c>
      <c r="BB11" s="5">
        <f>$AE$1-$AE$1*$AE$2</f>
        <v>22.552376000000002</v>
      </c>
    </row>
    <row r="12" spans="1:54">
      <c r="B12" t="s">
        <v>0</v>
      </c>
      <c r="C12" t="s">
        <v>1</v>
      </c>
      <c r="D12" s="1" t="s">
        <v>5</v>
      </c>
      <c r="E12" t="s">
        <v>3</v>
      </c>
      <c r="G12" t="s">
        <v>0</v>
      </c>
      <c r="H12" t="s">
        <v>1</v>
      </c>
      <c r="I12" s="1" t="s">
        <v>5</v>
      </c>
      <c r="J12" t="s">
        <v>3</v>
      </c>
      <c r="L12" t="s">
        <v>0</v>
      </c>
      <c r="M12" t="s">
        <v>1</v>
      </c>
      <c r="N12" s="1" t="s">
        <v>5</v>
      </c>
      <c r="O12" t="s">
        <v>3</v>
      </c>
      <c r="Q12" t="s">
        <v>0</v>
      </c>
      <c r="R12" t="s">
        <v>1</v>
      </c>
      <c r="S12" s="1" t="s">
        <v>5</v>
      </c>
      <c r="T12" t="s">
        <v>3</v>
      </c>
      <c r="V12" t="s">
        <v>0</v>
      </c>
      <c r="W12" t="s">
        <v>1</v>
      </c>
      <c r="X12" s="1" t="s">
        <v>5</v>
      </c>
      <c r="Y12" t="s">
        <v>3</v>
      </c>
      <c r="Z12" s="42">
        <f t="shared" ca="1" si="1"/>
        <v>4.7151042495618967E-4</v>
      </c>
      <c r="AA12">
        <f t="shared" si="2"/>
        <v>27</v>
      </c>
      <c r="AB12" s="16" t="str">
        <f ca="1">INDIRECT(_xlfn.CONCAT("D",AA12))</f>
        <v>bd009</v>
      </c>
      <c r="AC12" s="17">
        <f ca="1">INDIRECT(_xlfn.CONCAT("D",AA12+1))</f>
        <v>-1.2565999999999999</v>
      </c>
      <c r="AD12" s="17">
        <f ca="1">INDIRECT(_xlfn.CONCAT("D",AA12+2))</f>
        <v>2.4165999999999999</v>
      </c>
      <c r="AE12" s="17">
        <f ca="1">INDIRECT(_xlfn.CONCAT("D",AA12+3))</f>
        <v>26.910900000000002</v>
      </c>
      <c r="AF12" s="34">
        <f t="shared" ca="1" si="3"/>
        <v>-7.0099999999999996E-2</v>
      </c>
      <c r="AG12" s="34"/>
      <c r="AH12" s="34"/>
      <c r="AI12" s="34"/>
      <c r="AJ12" s="34"/>
      <c r="AK12" s="34"/>
      <c r="AL12" s="34"/>
      <c r="AM12" s="34"/>
      <c r="AN12" s="34"/>
      <c r="AW12" s="5">
        <f>$AC$1+$AC$1*$AC$2</f>
        <v>-1.2593862500000002</v>
      </c>
      <c r="AX12" s="5">
        <f>$AC$1-$AC$1*$AC$2</f>
        <v>-1.25561375</v>
      </c>
      <c r="AY12" s="5">
        <f>$AD$1+$AD$1*$AD$2</f>
        <v>2.5407700000000002</v>
      </c>
      <c r="AZ12" s="5">
        <f>$AD$1-$AD$1*$AD$2</f>
        <v>2.41683</v>
      </c>
      <c r="BA12" s="5">
        <f>$AE$1+$AE$1*$AE$2</f>
        <v>28.703023999999999</v>
      </c>
      <c r="BB12" s="5">
        <f>$AE$1-$AE$1*$AE$2</f>
        <v>22.552376000000002</v>
      </c>
    </row>
    <row r="13" spans="1:54">
      <c r="B13">
        <v>0</v>
      </c>
      <c r="C13">
        <v>-1.2575000000000001</v>
      </c>
      <c r="D13">
        <v>-1.258</v>
      </c>
      <c r="E13">
        <v>3.8100000000000002E-2</v>
      </c>
      <c r="G13">
        <v>0</v>
      </c>
      <c r="H13">
        <v>-1.2575000000000001</v>
      </c>
      <c r="I13">
        <v>-1.2573000000000001</v>
      </c>
      <c r="J13">
        <v>-1.3599999999999999E-2</v>
      </c>
      <c r="L13">
        <v>0</v>
      </c>
      <c r="M13">
        <v>-1.2575000000000001</v>
      </c>
      <c r="N13">
        <v>-1.2568999999999999</v>
      </c>
      <c r="O13">
        <v>-5.0500000000000003E-2</v>
      </c>
      <c r="Q13">
        <v>0</v>
      </c>
      <c r="R13">
        <v>-1.2575000000000001</v>
      </c>
      <c r="S13">
        <v>-1.2628999999999999</v>
      </c>
      <c r="T13">
        <v>0.4325</v>
      </c>
      <c r="V13">
        <v>0</v>
      </c>
      <c r="W13">
        <v>-1.2575000000000001</v>
      </c>
      <c r="X13">
        <v>-1.2567999999999999</v>
      </c>
      <c r="Y13">
        <v>-5.6099999999999997E-2</v>
      </c>
      <c r="Z13" s="42">
        <f t="shared" ca="1" si="1"/>
        <v>-1.0389352403655794E-3</v>
      </c>
      <c r="AA13">
        <f t="shared" si="2"/>
        <v>32</v>
      </c>
      <c r="AB13" s="16" t="str">
        <f ca="1">INDIRECT(_xlfn.CONCAT("D",AA13))</f>
        <v>bd010</v>
      </c>
      <c r="AC13" s="17">
        <f ca="1">INDIRECT(_xlfn.CONCAT("D",AA13+1))</f>
        <v>-1.2585</v>
      </c>
      <c r="AD13" s="17">
        <f ca="1">INDIRECT(_xlfn.CONCAT("D",AA13+2))</f>
        <v>2.4213</v>
      </c>
      <c r="AE13" s="17">
        <f ca="1">INDIRECT(_xlfn.CONCAT("D",AA13+3))</f>
        <v>26.671600000000002</v>
      </c>
      <c r="AF13" s="34">
        <f t="shared" ca="1" si="3"/>
        <v>8.0600000000000005E-2</v>
      </c>
      <c r="AG13" s="34"/>
      <c r="AH13" s="34"/>
      <c r="AI13" s="34"/>
      <c r="AJ13" s="34"/>
      <c r="AK13" s="34"/>
      <c r="AL13" s="34"/>
      <c r="AM13" s="34"/>
      <c r="AN13" s="34"/>
      <c r="AW13" s="5">
        <f>$AC$1+$AC$1*$AC$2</f>
        <v>-1.2593862500000002</v>
      </c>
      <c r="AX13" s="5">
        <f>$AC$1-$AC$1*$AC$2</f>
        <v>-1.25561375</v>
      </c>
      <c r="AY13" s="5">
        <f>$AD$1+$AD$1*$AD$2</f>
        <v>2.5407700000000002</v>
      </c>
      <c r="AZ13" s="5">
        <f>$AD$1-$AD$1*$AD$2</f>
        <v>2.41683</v>
      </c>
      <c r="BA13" s="5">
        <f>$AE$1+$AE$1*$AE$2</f>
        <v>28.703023999999999</v>
      </c>
      <c r="BB13" s="5">
        <f>$AE$1-$AE$1*$AE$2</f>
        <v>22.552376000000002</v>
      </c>
    </row>
    <row r="14" spans="1:54">
      <c r="B14">
        <v>1</v>
      </c>
      <c r="C14">
        <v>2.4788000000000001</v>
      </c>
      <c r="D14">
        <v>2.4281000000000001</v>
      </c>
      <c r="E14">
        <v>-2.0468000000000002</v>
      </c>
      <c r="G14">
        <v>1</v>
      </c>
      <c r="H14">
        <v>2.4788000000000001</v>
      </c>
      <c r="I14">
        <v>2.4337</v>
      </c>
      <c r="J14">
        <v>-1.8201000000000001</v>
      </c>
      <c r="L14">
        <v>1</v>
      </c>
      <c r="M14">
        <v>2.4788000000000001</v>
      </c>
      <c r="N14">
        <v>2.4336000000000002</v>
      </c>
      <c r="O14">
        <v>-1.8258000000000001</v>
      </c>
      <c r="Q14">
        <v>1</v>
      </c>
      <c r="R14">
        <v>2.4788000000000001</v>
      </c>
      <c r="S14">
        <v>2.4415</v>
      </c>
      <c r="T14">
        <v>-1.5055000000000001</v>
      </c>
      <c r="V14">
        <v>1</v>
      </c>
      <c r="W14">
        <v>2.4788000000000001</v>
      </c>
      <c r="X14">
        <v>2.4258999999999999</v>
      </c>
      <c r="Y14">
        <v>-2.1335999999999999</v>
      </c>
      <c r="Z14" s="42">
        <f t="shared" ca="1" si="1"/>
        <v>-1.9905533063429015E-3</v>
      </c>
      <c r="AA14">
        <f t="shared" si="2"/>
        <v>37</v>
      </c>
      <c r="AB14" s="16" t="str">
        <f ca="1">INDIRECT(_xlfn.CONCAT("D",AA14))</f>
        <v>bd011</v>
      </c>
      <c r="AC14" s="17">
        <f ca="1">INDIRECT(_xlfn.CONCAT("D",AA14+1))</f>
        <v>-1.2597</v>
      </c>
      <c r="AD14" s="17">
        <f ca="1">INDIRECT(_xlfn.CONCAT("D",AA14+2))</f>
        <v>2.4249000000000001</v>
      </c>
      <c r="AE14" s="17">
        <f ca="1">INDIRECT(_xlfn.CONCAT("D",AA14+3))</f>
        <v>26.555599999999998</v>
      </c>
      <c r="AF14" s="34">
        <f ca="1">INDIRECT(_xlfn.CONCAT("E",AA14+1))</f>
        <v>0.17549999999999999</v>
      </c>
      <c r="AG14" s="34">
        <f ca="1">INDIRECT(_xlfn.CONCAT("n",AA14+1))</f>
        <v>-1.2586999999999999</v>
      </c>
      <c r="AH14" s="34">
        <f ca="1">INDIRECT(_xlfn.CONCAT("n",AA14+2))</f>
        <v>2.4318</v>
      </c>
      <c r="AI14" s="34">
        <f ca="1">INDIRECT(_xlfn.CONCAT("n",AA14+3))</f>
        <v>26.8203</v>
      </c>
      <c r="AJ14" s="34">
        <f t="shared" ca="1" si="7"/>
        <v>0.18329999999999999</v>
      </c>
      <c r="AK14" s="34">
        <f ca="1">INDIRECT(_xlfn.CONCAT("S",AA14+1))</f>
        <v>-1.2589999999999999</v>
      </c>
      <c r="AL14" s="34">
        <f ca="1">INDIRECT(_xlfn.CONCAT("S",AA14+2))</f>
        <v>2.4380999999999999</v>
      </c>
      <c r="AM14" s="34">
        <f ca="1">INDIRECT(_xlfn.CONCAT("S",AA14+3))</f>
        <v>26.535499999999999</v>
      </c>
      <c r="AN14" s="34">
        <f ca="1">INDIRECT(_xlfn.CONCAT("o",AA14+1))</f>
        <v>9.2200000000000004E-2</v>
      </c>
      <c r="AW14" s="5">
        <f>$AC$1+$AC$1*$AC$2</f>
        <v>-1.2593862500000002</v>
      </c>
      <c r="AX14" s="5">
        <f>$AC$1-$AC$1*$AC$2</f>
        <v>-1.25561375</v>
      </c>
      <c r="AY14" s="5">
        <f>$AD$1+$AD$1*$AD$2</f>
        <v>2.5407700000000002</v>
      </c>
      <c r="AZ14" s="5">
        <f>$AD$1-$AD$1*$AD$2</f>
        <v>2.41683</v>
      </c>
      <c r="BA14" s="5">
        <f>$AE$1+$AE$1*$AE$2</f>
        <v>28.703023999999999</v>
      </c>
      <c r="BB14" s="5">
        <f>$AE$1-$AE$1*$AE$2</f>
        <v>22.552376000000002</v>
      </c>
    </row>
    <row r="15" spans="1:54">
      <c r="B15">
        <v>2</v>
      </c>
      <c r="C15">
        <v>25.627700000000001</v>
      </c>
      <c r="D15">
        <v>26.648399999999999</v>
      </c>
      <c r="E15">
        <v>3.9826000000000001</v>
      </c>
      <c r="G15">
        <v>2</v>
      </c>
      <c r="H15">
        <v>25.627700000000001</v>
      </c>
      <c r="I15">
        <v>27.203099999999999</v>
      </c>
      <c r="J15">
        <v>6.1473000000000004</v>
      </c>
      <c r="L15">
        <v>2</v>
      </c>
      <c r="M15">
        <v>25.627700000000001</v>
      </c>
      <c r="N15">
        <v>26.619499999999999</v>
      </c>
      <c r="O15">
        <v>3.8698999999999999</v>
      </c>
      <c r="Q15">
        <v>2</v>
      </c>
      <c r="R15">
        <v>25.627700000000001</v>
      </c>
      <c r="S15">
        <v>26.729399999999998</v>
      </c>
      <c r="T15">
        <v>4.2987000000000002</v>
      </c>
      <c r="V15">
        <v>2</v>
      </c>
      <c r="W15">
        <v>25.627700000000001</v>
      </c>
      <c r="X15">
        <v>26.773700000000002</v>
      </c>
      <c r="Y15">
        <v>4.4717000000000002</v>
      </c>
      <c r="Z15" s="42">
        <f t="shared" ca="1" si="1"/>
        <v>4.7151042495618967E-4</v>
      </c>
      <c r="AA15">
        <f t="shared" si="2"/>
        <v>42</v>
      </c>
      <c r="AB15" s="16" t="str">
        <f ca="1">INDIRECT(_xlfn.CONCAT("D",AA15))</f>
        <v>bd012</v>
      </c>
      <c r="AC15" s="17">
        <f ca="1">INDIRECT(_xlfn.CONCAT("D",AA15+1))</f>
        <v>-1.2565999999999999</v>
      </c>
      <c r="AD15" s="17">
        <f ca="1">INDIRECT(_xlfn.CONCAT("D",AA15+2))</f>
        <v>2.4220000000000002</v>
      </c>
      <c r="AE15" s="17">
        <f ca="1">INDIRECT(_xlfn.CONCAT("D",AA15+3))</f>
        <v>26.0002</v>
      </c>
      <c r="AF15" s="34">
        <f t="shared" ca="1" si="3"/>
        <v>-6.9199999999999998E-2</v>
      </c>
      <c r="AG15" s="34"/>
      <c r="AH15" s="34"/>
      <c r="AI15" s="34"/>
      <c r="AJ15" s="34"/>
      <c r="AK15" s="34"/>
      <c r="AL15" s="34"/>
      <c r="AM15" s="34"/>
      <c r="AN15" s="34"/>
      <c r="AW15" s="5">
        <f>$AC$1+$AC$1*$AC$2</f>
        <v>-1.2593862500000002</v>
      </c>
      <c r="AX15" s="5">
        <f>$AC$1-$AC$1*$AC$2</f>
        <v>-1.25561375</v>
      </c>
      <c r="AY15" s="5">
        <f>$AD$1+$AD$1*$AD$2</f>
        <v>2.5407700000000002</v>
      </c>
      <c r="AZ15" s="5">
        <f>$AD$1-$AD$1*$AD$2</f>
        <v>2.41683</v>
      </c>
      <c r="BA15" s="5">
        <f>$AE$1+$AE$1*$AE$2</f>
        <v>28.703023999999999</v>
      </c>
      <c r="BB15" s="5">
        <f>$AE$1-$AE$1*$AE$2</f>
        <v>22.552376000000002</v>
      </c>
    </row>
    <row r="16" spans="1:54">
      <c r="A16" t="s">
        <v>8</v>
      </c>
      <c r="B16">
        <v>991.63</v>
      </c>
      <c r="F16" t="s">
        <v>8</v>
      </c>
      <c r="G16">
        <v>991.63</v>
      </c>
      <c r="K16" t="s">
        <v>8</v>
      </c>
      <c r="L16">
        <v>991.63</v>
      </c>
      <c r="M16" s="11" t="s">
        <v>44</v>
      </c>
      <c r="N16" s="11"/>
      <c r="O16" s="11"/>
      <c r="Z16" s="42">
        <f t="shared" ca="1" si="1"/>
        <v>4.7151042495618967E-4</v>
      </c>
      <c r="AA16">
        <f t="shared" si="2"/>
        <v>47</v>
      </c>
      <c r="AB16" s="16" t="str">
        <f t="shared" ref="AB16:AB17" ca="1" si="11">INDIRECT(_xlfn.CONCAT("D",AA16))</f>
        <v>bd013</v>
      </c>
      <c r="AC16" s="17">
        <f t="shared" ref="AC16" ca="1" si="12">INDIRECT(_xlfn.CONCAT("D",AA16+1))</f>
        <v>-1.2565999999999999</v>
      </c>
      <c r="AD16" s="17">
        <f t="shared" ref="AD16" ca="1" si="13">INDIRECT(_xlfn.CONCAT("D",AA16+2))</f>
        <v>2.4268999999999998</v>
      </c>
      <c r="AE16" s="17">
        <f t="shared" ref="AE16" ca="1" si="14">INDIRECT(_xlfn.CONCAT("D",AA16+3))</f>
        <v>27.282499999999999</v>
      </c>
      <c r="AF16" s="34">
        <f t="shared" ca="1" si="3"/>
        <v>-7.1300000000000002E-2</v>
      </c>
      <c r="AG16" s="34"/>
      <c r="AH16" s="34"/>
      <c r="AI16" s="34"/>
      <c r="AJ16" s="34"/>
      <c r="AK16" s="34"/>
      <c r="AL16" s="34"/>
      <c r="AM16" s="34"/>
      <c r="AN16" s="34"/>
      <c r="AW16" s="5">
        <f>$AC$1+$AC$1*$AC$2</f>
        <v>-1.2593862500000002</v>
      </c>
      <c r="AX16" s="5">
        <f>$AC$1-$AC$1*$AC$2</f>
        <v>-1.25561375</v>
      </c>
      <c r="AY16" s="5">
        <f>$AD$1+$AD$1*$AD$2</f>
        <v>2.5407700000000002</v>
      </c>
      <c r="AZ16" s="5">
        <f>$AD$1-$AD$1*$AD$2</f>
        <v>2.41683</v>
      </c>
      <c r="BA16" s="5">
        <f>$AE$1+$AE$1*$AE$2</f>
        <v>28.703023999999999</v>
      </c>
      <c r="BB16" s="5">
        <f>$AE$1-$AE$1*$AE$2</f>
        <v>22.552376000000002</v>
      </c>
    </row>
    <row r="17" spans="1:54">
      <c r="B17" t="s">
        <v>0</v>
      </c>
      <c r="C17" t="s">
        <v>1</v>
      </c>
      <c r="D17" s="1" t="s">
        <v>10</v>
      </c>
      <c r="E17" t="s">
        <v>3</v>
      </c>
      <c r="G17" t="s">
        <v>0</v>
      </c>
      <c r="H17" t="s">
        <v>1</v>
      </c>
      <c r="I17" s="1" t="s">
        <v>10</v>
      </c>
      <c r="J17" t="s">
        <v>3</v>
      </c>
      <c r="L17" s="11" t="s">
        <v>0</v>
      </c>
      <c r="M17" s="11" t="s">
        <v>1</v>
      </c>
      <c r="N17" s="1" t="s">
        <v>10</v>
      </c>
      <c r="O17" s="11" t="s">
        <v>3</v>
      </c>
      <c r="Q17" s="37"/>
      <c r="R17" s="37"/>
      <c r="S17" s="38"/>
      <c r="T17" s="37"/>
      <c r="Z17" s="42">
        <f t="shared" ca="1" si="1"/>
        <v>2.3859830967947193E-3</v>
      </c>
      <c r="AA17" s="31">
        <f t="shared" ref="AA17:AA60" si="15">AA16+5</f>
        <v>52</v>
      </c>
      <c r="AB17" s="16" t="str">
        <f t="shared" ca="1" si="11"/>
        <v>bd014</v>
      </c>
      <c r="AC17" s="17">
        <f t="shared" ref="AC17" ca="1" si="16">INDIRECT(_xlfn.CONCAT("D",AA17+1))</f>
        <v>-1.2542</v>
      </c>
      <c r="AD17" s="17">
        <f t="shared" ref="AD17" ca="1" si="17">INDIRECT(_xlfn.CONCAT("D",AA17+2))</f>
        <v>2.4220999999999999</v>
      </c>
      <c r="AE17" s="17">
        <f t="shared" ref="AE17" ca="1" si="18">INDIRECT(_xlfn.CONCAT("D",AA17+3))</f>
        <v>26.881599999999999</v>
      </c>
      <c r="AF17" s="34">
        <f t="shared" ca="1" si="3"/>
        <v>-0.26140000000000002</v>
      </c>
      <c r="AG17" s="34">
        <f t="shared" ca="1" si="4"/>
        <v>-1.2539</v>
      </c>
      <c r="AH17" s="34">
        <f t="shared" ca="1" si="5"/>
        <v>2.4258999999999999</v>
      </c>
      <c r="AI17" s="34">
        <f t="shared" ca="1" si="6"/>
        <v>26.957100000000001</v>
      </c>
      <c r="AJ17" s="34">
        <f t="shared" ca="1" si="7"/>
        <v>-0.28349999999999997</v>
      </c>
      <c r="AK17" s="34">
        <f t="shared" ca="1" si="8"/>
        <v>-1.2545999999999999</v>
      </c>
      <c r="AL17" s="34">
        <f t="shared" ca="1" si="9"/>
        <v>2.4260000000000002</v>
      </c>
      <c r="AM17" s="34">
        <f t="shared" ca="1" si="10"/>
        <v>26.468299999999999</v>
      </c>
      <c r="AN17" s="34">
        <f ca="1">INDIRECT(_xlfn.CONCAT("o",AA17+1))</f>
        <v>-0.2321</v>
      </c>
      <c r="AW17" s="5">
        <f>$AC$1+$AC$1*$AC$2</f>
        <v>-1.2593862500000002</v>
      </c>
      <c r="AX17" s="5">
        <f>$AC$1-$AC$1*$AC$2</f>
        <v>-1.25561375</v>
      </c>
      <c r="AY17" s="5">
        <f>$AD$1+$AD$1*$AD$2</f>
        <v>2.5407700000000002</v>
      </c>
      <c r="AZ17" s="5">
        <f>$AD$1-$AD$1*$AD$2</f>
        <v>2.41683</v>
      </c>
      <c r="BA17" s="5">
        <f>$AE$1+$AE$1*$AE$2</f>
        <v>28.703023999999999</v>
      </c>
      <c r="BB17" s="5">
        <f>$AE$1-$AE$1*$AE$2</f>
        <v>22.552376000000002</v>
      </c>
    </row>
    <row r="18" spans="1:54">
      <c r="B18">
        <v>0</v>
      </c>
      <c r="C18">
        <v>-1.2575000000000001</v>
      </c>
      <c r="D18">
        <v>-1.2544</v>
      </c>
      <c r="E18">
        <v>-0.24959999999999999</v>
      </c>
      <c r="G18">
        <v>0</v>
      </c>
      <c r="H18">
        <v>-1.2575000000000001</v>
      </c>
      <c r="I18">
        <v>-1.2544</v>
      </c>
      <c r="J18">
        <v>-0.25059999999999999</v>
      </c>
      <c r="L18">
        <v>0</v>
      </c>
      <c r="M18">
        <v>-1.2575000000000001</v>
      </c>
      <c r="N18">
        <v>-1.2551000000000001</v>
      </c>
      <c r="O18">
        <v>-0.18940000000000001</v>
      </c>
      <c r="Q18" s="37"/>
      <c r="R18" s="37"/>
      <c r="S18" s="37"/>
      <c r="T18" s="37"/>
      <c r="Z18" s="42">
        <f t="shared" ca="1" si="1"/>
        <v>2.9457518946947037E-3</v>
      </c>
      <c r="AA18" s="31">
        <f t="shared" si="15"/>
        <v>57</v>
      </c>
      <c r="AB18" s="18" t="str">
        <f t="shared" ref="AB18:AB22" ca="1" si="19">INDIRECT(_xlfn.CONCAT("D",AA18))</f>
        <v>bd015</v>
      </c>
      <c r="AC18" s="19">
        <f t="shared" ref="AC18" ca="1" si="20">INDIRECT(_xlfn.CONCAT("D",AA18+1))</f>
        <v>-1.2535000000000001</v>
      </c>
      <c r="AD18" s="19">
        <f t="shared" ref="AD18" ca="1" si="21">INDIRECT(_xlfn.CONCAT("D",AA18+2))</f>
        <v>2.4289000000000001</v>
      </c>
      <c r="AE18" s="19">
        <f t="shared" ref="AE18" ca="1" si="22">INDIRECT(_xlfn.CONCAT("D",AA18+3))</f>
        <v>27.087900000000001</v>
      </c>
      <c r="AF18" s="34">
        <f t="shared" ca="1" si="3"/>
        <v>-0.32219999999999999</v>
      </c>
      <c r="AG18" s="34">
        <f t="shared" ca="1" si="4"/>
        <v>-1.2534000000000001</v>
      </c>
      <c r="AH18" s="34">
        <f t="shared" ca="1" si="5"/>
        <v>2.4291999999999998</v>
      </c>
      <c r="AI18" s="34">
        <f t="shared" ca="1" si="6"/>
        <v>26.309100000000001</v>
      </c>
      <c r="AJ18" s="34">
        <f t="shared" ca="1" si="7"/>
        <v>-0.32300000000000001</v>
      </c>
      <c r="AK18" s="34"/>
      <c r="AL18" s="34"/>
      <c r="AM18" s="34"/>
      <c r="AN18" s="34"/>
      <c r="AW18" s="5">
        <f>$AC$1+$AC$1*$AC$2</f>
        <v>-1.2593862500000002</v>
      </c>
      <c r="AX18" s="5">
        <f>$AC$1-$AC$1*$AC$2</f>
        <v>-1.25561375</v>
      </c>
      <c r="AY18" s="5">
        <f>$AD$1+$AD$1*$AD$2</f>
        <v>2.5407700000000002</v>
      </c>
      <c r="AZ18" s="5">
        <f>$AD$1-$AD$1*$AD$2</f>
        <v>2.41683</v>
      </c>
      <c r="BA18" s="5">
        <f>$AE$1+$AE$1*$AE$2</f>
        <v>28.703023999999999</v>
      </c>
      <c r="BB18" s="5">
        <f>$AE$1-$AE$1*$AE$2</f>
        <v>22.552376000000002</v>
      </c>
    </row>
    <row r="19" spans="1:54">
      <c r="B19">
        <v>1</v>
      </c>
      <c r="C19">
        <v>2.4788000000000001</v>
      </c>
      <c r="D19">
        <v>2.4156</v>
      </c>
      <c r="E19">
        <v>-2.5512999999999999</v>
      </c>
      <c r="G19">
        <v>1</v>
      </c>
      <c r="H19">
        <v>2.4788000000000001</v>
      </c>
      <c r="I19">
        <v>2.4411</v>
      </c>
      <c r="J19">
        <v>-1.5223</v>
      </c>
      <c r="L19">
        <v>1</v>
      </c>
      <c r="M19">
        <v>2.4788000000000001</v>
      </c>
      <c r="N19">
        <v>2.4308999999999998</v>
      </c>
      <c r="O19">
        <v>-1.9341999999999999</v>
      </c>
      <c r="Q19" s="37"/>
      <c r="R19" s="37"/>
      <c r="S19" s="37"/>
      <c r="T19" s="37"/>
      <c r="Z19" s="42">
        <f t="shared" ca="1" si="1"/>
        <v>-4.0351435159424742E-4</v>
      </c>
      <c r="AA19">
        <f t="shared" si="15"/>
        <v>62</v>
      </c>
      <c r="AB19" s="18" t="str">
        <f t="shared" ca="1" si="19"/>
        <v>bd016</v>
      </c>
      <c r="AC19" s="19">
        <f t="shared" ref="AC19" ca="1" si="23">INDIRECT(_xlfn.CONCAT("D",AA19+1))</f>
        <v>-1.2577</v>
      </c>
      <c r="AD19" s="19">
        <f t="shared" ref="AD19" ca="1" si="24">INDIRECT(_xlfn.CONCAT("D",AA19+2))</f>
        <v>2.4359999999999999</v>
      </c>
      <c r="AE19" s="19">
        <f t="shared" ref="AE19" ca="1" si="25">INDIRECT(_xlfn.CONCAT("D",AA19+3))</f>
        <v>26.557500000000001</v>
      </c>
      <c r="AF19" s="34">
        <f t="shared" ca="1" si="3"/>
        <v>1.4E-2</v>
      </c>
      <c r="AG19" s="34"/>
      <c r="AH19" s="34"/>
      <c r="AI19" s="34"/>
      <c r="AJ19" s="34"/>
      <c r="AK19" s="34"/>
      <c r="AL19" s="34"/>
      <c r="AM19" s="34"/>
      <c r="AN19" s="34"/>
      <c r="AW19" s="5">
        <f>$AC$1+$AC$1*$AC$2</f>
        <v>-1.2593862500000002</v>
      </c>
      <c r="AX19" s="5">
        <f>$AC$1-$AC$1*$AC$2</f>
        <v>-1.25561375</v>
      </c>
      <c r="AY19" s="5">
        <f>$AD$1+$AD$1*$AD$2</f>
        <v>2.5407700000000002</v>
      </c>
      <c r="AZ19" s="5">
        <f>$AD$1-$AD$1*$AD$2</f>
        <v>2.41683</v>
      </c>
      <c r="BA19" s="5">
        <f>$AE$1+$AE$1*$AE$2</f>
        <v>28.703023999999999</v>
      </c>
      <c r="BB19" s="5">
        <f>$AE$1-$AE$1*$AE$2</f>
        <v>22.552376000000002</v>
      </c>
    </row>
    <row r="20" spans="1:54">
      <c r="B20">
        <v>2</v>
      </c>
      <c r="C20">
        <v>25.627700000000001</v>
      </c>
      <c r="D20">
        <v>26.420500000000001</v>
      </c>
      <c r="E20">
        <v>3.0933999999999999</v>
      </c>
      <c r="G20">
        <v>2</v>
      </c>
      <c r="H20">
        <v>25.627700000000001</v>
      </c>
      <c r="I20">
        <v>27.071400000000001</v>
      </c>
      <c r="J20">
        <v>5.6334</v>
      </c>
      <c r="L20">
        <v>2</v>
      </c>
      <c r="M20">
        <v>25.627700000000001</v>
      </c>
      <c r="N20">
        <v>26.9358</v>
      </c>
      <c r="O20">
        <v>5.1040999999999999</v>
      </c>
      <c r="Q20" s="37"/>
      <c r="R20" s="37"/>
      <c r="S20" s="37"/>
      <c r="T20" s="37"/>
      <c r="Z20" s="42">
        <f t="shared" ca="1" si="1"/>
        <v>7.358205393348527E-5</v>
      </c>
      <c r="AA20">
        <f t="shared" si="15"/>
        <v>67</v>
      </c>
      <c r="AB20" s="18" t="str">
        <f t="shared" ca="1" si="19"/>
        <v>bd017</v>
      </c>
      <c r="AC20" s="19">
        <f t="shared" ref="AC20" ca="1" si="26">INDIRECT(_xlfn.CONCAT("D",AA20+1))</f>
        <v>-1.2571000000000001</v>
      </c>
      <c r="AD20" s="19">
        <f t="shared" ref="AD20" ca="1" si="27">INDIRECT(_xlfn.CONCAT("D",AA20+2))</f>
        <v>2.427</v>
      </c>
      <c r="AE20" s="19">
        <f t="shared" ref="AE20" ca="1" si="28">INDIRECT(_xlfn.CONCAT("D",AA20+3))</f>
        <v>26.644100000000002</v>
      </c>
      <c r="AF20" s="34">
        <f t="shared" ca="1" si="3"/>
        <v>-3.1399999999999997E-2</v>
      </c>
      <c r="AG20" s="34"/>
      <c r="AH20" s="34"/>
      <c r="AI20" s="34"/>
      <c r="AJ20" s="34"/>
      <c r="AK20" s="34"/>
      <c r="AL20" s="34"/>
      <c r="AM20" s="34"/>
      <c r="AN20" s="34"/>
      <c r="AW20" s="5">
        <f>$AC$1+$AC$1*$AC$2</f>
        <v>-1.2593862500000002</v>
      </c>
      <c r="AX20" s="5">
        <f>$AC$1-$AC$1*$AC$2</f>
        <v>-1.25561375</v>
      </c>
      <c r="AY20" s="5">
        <f>$AD$1+$AD$1*$AD$2</f>
        <v>2.5407700000000002</v>
      </c>
      <c r="AZ20" s="5">
        <f>$AD$1-$AD$1*$AD$2</f>
        <v>2.41683</v>
      </c>
      <c r="BA20" s="5">
        <f>$AE$1+$AE$1*$AE$2</f>
        <v>28.703023999999999</v>
      </c>
      <c r="BB20" s="5">
        <f>$AE$1-$AE$1*$AE$2</f>
        <v>22.552376000000002</v>
      </c>
    </row>
    <row r="21" spans="1:54">
      <c r="A21" t="s">
        <v>8</v>
      </c>
      <c r="B21">
        <v>991.63</v>
      </c>
      <c r="Z21" s="42">
        <f t="shared" ca="1" si="1"/>
        <v>1.1885800748585584E-3</v>
      </c>
      <c r="AA21">
        <f t="shared" si="15"/>
        <v>72</v>
      </c>
      <c r="AB21" s="18" t="str">
        <f t="shared" ca="1" si="19"/>
        <v>bd018</v>
      </c>
      <c r="AC21" s="19">
        <f t="shared" ref="AC21" ca="1" si="29">INDIRECT(_xlfn.CONCAT("D",AA21+1))</f>
        <v>-1.2557</v>
      </c>
      <c r="AD21" s="19">
        <f t="shared" ref="AD21" ca="1" si="30">INDIRECT(_xlfn.CONCAT("D",AA21+2))</f>
        <v>2.4302000000000001</v>
      </c>
      <c r="AE21" s="19">
        <f t="shared" ref="AE21" ca="1" si="31">INDIRECT(_xlfn.CONCAT("D",AA21+3))</f>
        <v>26.831299999999999</v>
      </c>
      <c r="AF21" s="34">
        <f t="shared" ca="1" si="3"/>
        <v>-0.14729999999999999</v>
      </c>
      <c r="AG21" s="34"/>
      <c r="AH21" s="34"/>
      <c r="AI21" s="34"/>
      <c r="AJ21" s="34"/>
      <c r="AK21" s="34"/>
      <c r="AL21" s="34"/>
      <c r="AM21" s="34"/>
      <c r="AN21" s="34"/>
      <c r="AW21" s="5">
        <f>$AC$1+$AC$1*$AC$2</f>
        <v>-1.2593862500000002</v>
      </c>
      <c r="AX21" s="5">
        <f>$AC$1-$AC$1*$AC$2</f>
        <v>-1.25561375</v>
      </c>
      <c r="AY21" s="5">
        <f>$AD$1+$AD$1*$AD$2</f>
        <v>2.5407700000000002</v>
      </c>
      <c r="AZ21" s="5">
        <f>$AD$1-$AD$1*$AD$2</f>
        <v>2.41683</v>
      </c>
      <c r="BA21" s="5">
        <f>$AE$1+$AE$1*$AE$2</f>
        <v>28.703023999999999</v>
      </c>
      <c r="BB21" s="5">
        <f>$AE$1-$AE$1*$AE$2</f>
        <v>22.552376000000002</v>
      </c>
    </row>
    <row r="22" spans="1:54">
      <c r="B22" t="s">
        <v>0</v>
      </c>
      <c r="C22" t="s">
        <v>1</v>
      </c>
      <c r="D22" s="1" t="s">
        <v>9</v>
      </c>
      <c r="E22" t="s">
        <v>3</v>
      </c>
      <c r="Z22" s="42">
        <f t="shared" ca="1" si="1"/>
        <v>-2.3865259482622747E-3</v>
      </c>
      <c r="AA22">
        <f t="shared" si="15"/>
        <v>77</v>
      </c>
      <c r="AB22" s="18" t="str">
        <f t="shared" ca="1" si="19"/>
        <v>bd019</v>
      </c>
      <c r="AC22" s="19">
        <f t="shared" ref="AC22" ca="1" si="32">INDIRECT(_xlfn.CONCAT("D",AA22+1))</f>
        <v>-1.2602</v>
      </c>
      <c r="AD22" s="19">
        <f t="shared" ref="AD22" ca="1" si="33">INDIRECT(_xlfn.CONCAT("D",AA22+2))</f>
        <v>2.4243999999999999</v>
      </c>
      <c r="AE22" s="19">
        <f t="shared" ref="AE22" ca="1" si="34">INDIRECT(_xlfn.CONCAT("D",AA22+3))</f>
        <v>26.3308</v>
      </c>
      <c r="AF22" s="34">
        <f t="shared" ca="1" si="3"/>
        <v>0.21229999999999999</v>
      </c>
      <c r="AG22" s="34">
        <f t="shared" ref="AG22" ca="1" si="35">INDIRECT(_xlfn.CONCAT("I",AA22+1))</f>
        <v>-1.2591000000000001</v>
      </c>
      <c r="AH22" s="34">
        <f t="shared" ref="AH22" ca="1" si="36">INDIRECT(_xlfn.CONCAT("i",AA22+2))</f>
        <v>2.4363999999999999</v>
      </c>
      <c r="AI22" s="34">
        <f t="shared" ref="AI22" ca="1" si="37">INDIRECT(_xlfn.CONCAT("I",AA22+3))</f>
        <v>26.594899999999999</v>
      </c>
      <c r="AJ22" s="34">
        <f t="shared" ca="1" si="7"/>
        <v>0.1293</v>
      </c>
      <c r="AK22" s="34">
        <f t="shared" ref="AK22" ca="1" si="38">INDIRECT(_xlfn.CONCAT("n",AA22+1))</f>
        <v>-1.2591000000000001</v>
      </c>
      <c r="AL22" s="34">
        <f t="shared" ref="AL22" ca="1" si="39">INDIRECT(_xlfn.CONCAT("n",AA22+2))</f>
        <v>2.4430000000000001</v>
      </c>
      <c r="AM22" s="34">
        <f t="shared" ref="AM22" ca="1" si="40">INDIRECT(_xlfn.CONCAT("n",AA22+3))</f>
        <v>26.4712</v>
      </c>
      <c r="AN22" s="34">
        <f ca="1">INDIRECT(_xlfn.CONCAT("o",AA22+1))</f>
        <v>0.12989999999999999</v>
      </c>
      <c r="AW22" s="5">
        <f>$AC$1+$AC$1*$AC$2</f>
        <v>-1.2593862500000002</v>
      </c>
      <c r="AX22" s="5">
        <f>$AC$1-$AC$1*$AC$2</f>
        <v>-1.25561375</v>
      </c>
      <c r="AY22" s="5">
        <f>$AD$1+$AD$1*$AD$2</f>
        <v>2.5407700000000002</v>
      </c>
      <c r="AZ22" s="5">
        <f>$AD$1-$AD$1*$AD$2</f>
        <v>2.41683</v>
      </c>
      <c r="BA22" s="5">
        <f>$AE$1+$AE$1*$AE$2</f>
        <v>28.703023999999999</v>
      </c>
      <c r="BB22" s="5">
        <f>$AE$1-$AE$1*$AE$2</f>
        <v>22.552376000000002</v>
      </c>
    </row>
    <row r="23" spans="1:54">
      <c r="B23">
        <v>0</v>
      </c>
      <c r="C23">
        <v>-1.2575000000000001</v>
      </c>
      <c r="D23">
        <v>-1.2587999999999999</v>
      </c>
      <c r="E23">
        <v>0.1046</v>
      </c>
      <c r="Z23" s="42">
        <f t="shared" ca="1" si="1"/>
        <v>-1.4356632247815027E-3</v>
      </c>
      <c r="AA23">
        <f t="shared" si="15"/>
        <v>82</v>
      </c>
      <c r="AB23" s="18" t="str">
        <f t="shared" ref="AB23" ca="1" si="41">INDIRECT(_xlfn.CONCAT("D",AA23))</f>
        <v>bd020</v>
      </c>
      <c r="AC23" s="19">
        <f t="shared" ref="AC23" ca="1" si="42">INDIRECT(_xlfn.CONCAT("D",AA23+1))</f>
        <v>-1.2589999999999999</v>
      </c>
      <c r="AD23" s="19">
        <f t="shared" ref="AD23" ca="1" si="43">INDIRECT(_xlfn.CONCAT("D",AA23+2))</f>
        <v>2.4428000000000001</v>
      </c>
      <c r="AE23" s="19">
        <f t="shared" ref="AE23" ca="1" si="44">INDIRECT(_xlfn.CONCAT("D",AA23+3))</f>
        <v>26.0943</v>
      </c>
      <c r="AF23" s="34">
        <f t="shared" ca="1" si="3"/>
        <v>0.11990000000000001</v>
      </c>
      <c r="AG23" s="34"/>
      <c r="AH23" s="34"/>
      <c r="AI23" s="34"/>
      <c r="AJ23" s="34"/>
      <c r="AK23" s="34"/>
      <c r="AL23" s="34"/>
      <c r="AM23" s="34"/>
      <c r="AN23" s="34"/>
      <c r="AW23" s="5">
        <f>$AC$1+$AC$1*$AC$2</f>
        <v>-1.2593862500000002</v>
      </c>
      <c r="AX23" s="5">
        <f>$AC$1-$AC$1*$AC$2</f>
        <v>-1.25561375</v>
      </c>
      <c r="AY23" s="5">
        <f>$AD$1+$AD$1*$AD$2</f>
        <v>2.5407700000000002</v>
      </c>
      <c r="AZ23" s="5">
        <f>$AD$1-$AD$1*$AD$2</f>
        <v>2.41683</v>
      </c>
      <c r="BA23" s="5">
        <f>$AE$1+$AE$1*$AE$2</f>
        <v>28.703023999999999</v>
      </c>
      <c r="BB23" s="5">
        <f>$AE$1-$AE$1*$AE$2</f>
        <v>22.552376000000002</v>
      </c>
    </row>
    <row r="24" spans="1:54">
      <c r="B24">
        <v>1</v>
      </c>
      <c r="C24">
        <v>2.4788000000000001</v>
      </c>
      <c r="D24">
        <v>2.4310999999999998</v>
      </c>
      <c r="E24">
        <v>-1.9255</v>
      </c>
      <c r="N24" s="1"/>
      <c r="Z24" s="42">
        <f t="shared" ca="1" si="1"/>
        <v>1.0291424476469579E-3</v>
      </c>
      <c r="AA24">
        <f t="shared" si="15"/>
        <v>87</v>
      </c>
      <c r="AB24" s="18" t="str">
        <f t="shared" ref="AB24:AB26" ca="1" si="45">INDIRECT(_xlfn.CONCAT("D",AA24))</f>
        <v>bd021</v>
      </c>
      <c r="AC24" s="19">
        <f t="shared" ref="AC24" ca="1" si="46">INDIRECT(_xlfn.CONCAT("D",AA24+1))</f>
        <v>-1.2559</v>
      </c>
      <c r="AD24" s="19">
        <f t="shared" ref="AD24" ca="1" si="47">INDIRECT(_xlfn.CONCAT("D",AA24+2))</f>
        <v>2.4321999999999999</v>
      </c>
      <c r="AE24" s="19">
        <f t="shared" ref="AE24" ca="1" si="48">INDIRECT(_xlfn.CONCAT("D",AA24+3))</f>
        <v>26.8156</v>
      </c>
      <c r="AF24" s="34">
        <f t="shared" ca="1" si="3"/>
        <v>-0.13039999999999999</v>
      </c>
      <c r="AG24" s="34"/>
      <c r="AH24" s="34"/>
      <c r="AI24" s="34"/>
      <c r="AJ24" s="34"/>
      <c r="AK24" s="34"/>
      <c r="AL24" s="34"/>
      <c r="AM24" s="34"/>
      <c r="AN24" s="34"/>
      <c r="AW24" s="5">
        <f>$AC$1+$AC$1*$AC$2</f>
        <v>-1.2593862500000002</v>
      </c>
      <c r="AX24" s="5">
        <f>$AC$1-$AC$1*$AC$2</f>
        <v>-1.25561375</v>
      </c>
      <c r="AY24" s="5">
        <f>$AD$1+$AD$1*$AD$2</f>
        <v>2.5407700000000002</v>
      </c>
      <c r="AZ24" s="5">
        <f>$AD$1-$AD$1*$AD$2</f>
        <v>2.41683</v>
      </c>
      <c r="BA24" s="5">
        <f>$AE$1+$AE$1*$AE$2</f>
        <v>28.703023999999999</v>
      </c>
      <c r="BB24" s="5">
        <f>$AE$1-$AE$1*$AE$2</f>
        <v>22.552376000000002</v>
      </c>
    </row>
    <row r="25" spans="1:54">
      <c r="B25">
        <v>2</v>
      </c>
      <c r="C25">
        <v>25.627700000000001</v>
      </c>
      <c r="D25">
        <v>26.722899999999999</v>
      </c>
      <c r="E25">
        <v>4.2735000000000003</v>
      </c>
      <c r="Z25" s="42">
        <f t="shared" ca="1" si="1"/>
        <v>7.1041948579164682E-4</v>
      </c>
      <c r="AA25">
        <f t="shared" si="15"/>
        <v>92</v>
      </c>
      <c r="AB25" s="18" t="str">
        <f t="shared" ca="1" si="45"/>
        <v>bd022</v>
      </c>
      <c r="AC25" s="19">
        <f t="shared" ref="AC25" ca="1" si="49">INDIRECT(_xlfn.CONCAT("D",AA25+1))</f>
        <v>-1.2563</v>
      </c>
      <c r="AD25" s="19">
        <f t="shared" ref="AD25" ca="1" si="50">INDIRECT(_xlfn.CONCAT("D",AA25+2))</f>
        <v>2.4178000000000002</v>
      </c>
      <c r="AE25" s="19">
        <f t="shared" ref="AE25" ca="1" si="51">INDIRECT(_xlfn.CONCAT("D",AA25+3))</f>
        <v>26.536300000000001</v>
      </c>
      <c r="AF25" s="34">
        <f t="shared" ca="1" si="3"/>
        <v>-0.1</v>
      </c>
      <c r="AG25" s="34"/>
      <c r="AH25" s="34"/>
      <c r="AI25" s="34"/>
      <c r="AJ25" s="34"/>
      <c r="AK25" s="34"/>
      <c r="AL25" s="34"/>
      <c r="AM25" s="34"/>
      <c r="AN25" s="34"/>
      <c r="AW25" s="5">
        <f>$AC$1+$AC$1*$AC$2</f>
        <v>-1.2593862500000002</v>
      </c>
      <c r="AX25" s="5">
        <f>$AC$1-$AC$1*$AC$2</f>
        <v>-1.25561375</v>
      </c>
      <c r="AY25" s="5">
        <f>$AD$1+$AD$1*$AD$2</f>
        <v>2.5407700000000002</v>
      </c>
      <c r="AZ25" s="5">
        <f>$AD$1-$AD$1*$AD$2</f>
        <v>2.41683</v>
      </c>
      <c r="BA25" s="5">
        <f>$AE$1+$AE$1*$AE$2</f>
        <v>28.703023999999999</v>
      </c>
      <c r="BB25" s="5">
        <f>$AE$1-$AE$1*$AE$2</f>
        <v>22.552376000000002</v>
      </c>
    </row>
    <row r="26" spans="1:54">
      <c r="A26" t="s">
        <v>8</v>
      </c>
      <c r="B26">
        <v>991.63</v>
      </c>
      <c r="Z26" s="42">
        <f t="shared" ca="1" si="1"/>
        <v>-4.8298616632225233E-4</v>
      </c>
      <c r="AA26">
        <f t="shared" si="15"/>
        <v>97</v>
      </c>
      <c r="AB26" s="18" t="str">
        <f t="shared" ca="1" si="45"/>
        <v>bd023</v>
      </c>
      <c r="AC26" s="19">
        <f t="shared" ref="AC26" ca="1" si="52">INDIRECT(_xlfn.CONCAT("D",AA26+1))</f>
        <v>-1.2578</v>
      </c>
      <c r="AD26" s="19">
        <f t="shared" ref="AD26" ca="1" si="53">INDIRECT(_xlfn.CONCAT("D",AA26+2))</f>
        <v>2.4222999999999999</v>
      </c>
      <c r="AE26" s="19">
        <f t="shared" ref="AE26" ca="1" si="54">INDIRECT(_xlfn.CONCAT("D",AA26+3))</f>
        <v>27.414100000000001</v>
      </c>
      <c r="AF26" s="34">
        <f t="shared" ca="1" si="3"/>
        <v>2.24E-2</v>
      </c>
      <c r="AG26" s="34"/>
      <c r="AH26" s="34"/>
      <c r="AI26" s="34"/>
      <c r="AJ26" s="34"/>
      <c r="AK26" s="34"/>
      <c r="AL26" s="34"/>
      <c r="AM26" s="34"/>
      <c r="AN26" s="34"/>
      <c r="AW26" s="5">
        <f>$AC$1+$AC$1*$AC$2</f>
        <v>-1.2593862500000002</v>
      </c>
      <c r="AX26" s="5">
        <f>$AC$1-$AC$1*$AC$2</f>
        <v>-1.25561375</v>
      </c>
      <c r="AY26" s="5">
        <f>$AD$1+$AD$1*$AD$2</f>
        <v>2.5407700000000002</v>
      </c>
      <c r="AZ26" s="5">
        <f>$AD$1-$AD$1*$AD$2</f>
        <v>2.41683</v>
      </c>
      <c r="BA26" s="5">
        <f>$AE$1+$AE$1*$AE$2</f>
        <v>28.703023999999999</v>
      </c>
      <c r="BB26" s="5">
        <f>$AE$1-$AE$1*$AE$2</f>
        <v>22.552376000000002</v>
      </c>
    </row>
    <row r="27" spans="1:54">
      <c r="B27" t="s">
        <v>0</v>
      </c>
      <c r="C27" t="s">
        <v>1</v>
      </c>
      <c r="D27" s="1" t="s">
        <v>6</v>
      </c>
      <c r="E27" t="s">
        <v>3</v>
      </c>
      <c r="I27" s="14"/>
      <c r="Z27" s="42">
        <f t="shared" ca="1" si="1"/>
        <v>-1.118306054346152E-3</v>
      </c>
      <c r="AA27">
        <f t="shared" si="15"/>
        <v>102</v>
      </c>
      <c r="AB27" s="18" t="str">
        <f ca="1">INDIRECT(_xlfn.CONCAT("D",AA27))</f>
        <v>bd024</v>
      </c>
      <c r="AC27" s="19">
        <f t="shared" ref="AC27:AC28" ca="1" si="55">INDIRECT(_xlfn.CONCAT("D",AA27+1))</f>
        <v>-1.2585999999999999</v>
      </c>
      <c r="AD27" s="19">
        <f t="shared" ref="AD27:AD28" ca="1" si="56">INDIRECT(_xlfn.CONCAT("D",AA27+2))</f>
        <v>2.4277000000000002</v>
      </c>
      <c r="AE27" s="19">
        <f t="shared" ref="AE27:AE28" ca="1" si="57">INDIRECT(_xlfn.CONCAT("D",AA27+3))</f>
        <v>26.977499999999999</v>
      </c>
      <c r="AF27" s="34">
        <f t="shared" ca="1" si="3"/>
        <v>8.5199999999999998E-2</v>
      </c>
      <c r="AG27" s="34"/>
      <c r="AH27" s="34"/>
      <c r="AI27" s="34"/>
      <c r="AJ27" s="34"/>
      <c r="AK27" s="34"/>
      <c r="AL27" s="34"/>
      <c r="AM27" s="34"/>
      <c r="AN27" s="34"/>
      <c r="AW27" s="5">
        <f>$AC$1+$AC$1*$AC$2</f>
        <v>-1.2593862500000002</v>
      </c>
      <c r="AX27" s="5">
        <f>$AC$1-$AC$1*$AC$2</f>
        <v>-1.25561375</v>
      </c>
      <c r="AY27" s="5">
        <f>$AD$1+$AD$1*$AD$2</f>
        <v>2.5407700000000002</v>
      </c>
      <c r="AZ27" s="5">
        <f>$AD$1-$AD$1*$AD$2</f>
        <v>2.41683</v>
      </c>
      <c r="BA27" s="5">
        <f>$AE$1+$AE$1*$AE$2</f>
        <v>28.703023999999999</v>
      </c>
      <c r="BB27" s="5">
        <f>$AE$1-$AE$1*$AE$2</f>
        <v>22.552376000000002</v>
      </c>
    </row>
    <row r="28" spans="1:54">
      <c r="B28">
        <v>0</v>
      </c>
      <c r="C28">
        <v>-1.2575000000000001</v>
      </c>
      <c r="D28">
        <v>-1.2565999999999999</v>
      </c>
      <c r="E28">
        <v>-7.0099999999999996E-2</v>
      </c>
      <c r="Z28" s="42">
        <f t="shared" ca="1" si="1"/>
        <v>3.9189941911366155E-4</v>
      </c>
      <c r="AA28">
        <f t="shared" si="15"/>
        <v>107</v>
      </c>
      <c r="AB28" s="39" t="str">
        <f t="shared" ref="AB28:AB39" ca="1" si="58">INDIRECT(_xlfn.CONCAT("D",AA28))</f>
        <v>bd025</v>
      </c>
      <c r="AC28" s="40">
        <f t="shared" ca="1" si="55"/>
        <v>-1.2566999999999999</v>
      </c>
      <c r="AD28" s="40">
        <f t="shared" ca="1" si="56"/>
        <v>2.4359000000000002</v>
      </c>
      <c r="AE28" s="40">
        <f t="shared" ca="1" si="57"/>
        <v>26.6173</v>
      </c>
      <c r="AF28" s="34">
        <f t="shared" ca="1" si="3"/>
        <v>-6.2399999999999997E-2</v>
      </c>
      <c r="AG28" s="34"/>
      <c r="AH28" s="34"/>
      <c r="AI28" s="34"/>
      <c r="AJ28" s="34"/>
      <c r="AK28" s="34"/>
      <c r="AL28" s="34"/>
      <c r="AM28" s="34"/>
      <c r="AN28" s="34"/>
      <c r="AW28" s="5">
        <f>$AC$1+$AC$1*$AC$2</f>
        <v>-1.2593862500000002</v>
      </c>
      <c r="AX28" s="5">
        <f>$AC$1-$AC$1*$AC$2</f>
        <v>-1.25561375</v>
      </c>
      <c r="AY28" s="5">
        <f>$AD$1+$AD$1*$AD$2</f>
        <v>2.5407700000000002</v>
      </c>
      <c r="AZ28" s="5">
        <f>$AD$1-$AD$1*$AD$2</f>
        <v>2.41683</v>
      </c>
      <c r="BA28" s="5">
        <f>$AE$1+$AE$1*$AE$2</f>
        <v>28.703023999999999</v>
      </c>
      <c r="BB28" s="5">
        <f>$AE$1-$AE$1*$AE$2</f>
        <v>22.552376000000002</v>
      </c>
    </row>
    <row r="29" spans="1:54">
      <c r="B29">
        <v>1</v>
      </c>
      <c r="C29">
        <v>2.4788000000000001</v>
      </c>
      <c r="D29">
        <v>2.4165999999999999</v>
      </c>
      <c r="E29">
        <v>-2.5105</v>
      </c>
      <c r="Z29" s="42">
        <f t="shared" ca="1" si="1"/>
        <v>-2.445328031810412E-4</v>
      </c>
      <c r="AA29">
        <f t="shared" si="15"/>
        <v>112</v>
      </c>
      <c r="AB29" s="39" t="str">
        <f t="shared" ca="1" si="58"/>
        <v>bd026</v>
      </c>
      <c r="AC29" s="40">
        <f t="shared" ref="AC29:AC37" ca="1" si="59">INDIRECT(_xlfn.CONCAT("D",AA29+1))</f>
        <v>-1.2575000000000001</v>
      </c>
      <c r="AD29" s="40">
        <f t="shared" ref="AD29:AD37" ca="1" si="60">INDIRECT(_xlfn.CONCAT("D",AA29+2))</f>
        <v>2.4333999999999998</v>
      </c>
      <c r="AE29" s="40">
        <f t="shared" ref="AE29:AE37" ca="1" si="61">INDIRECT(_xlfn.CONCAT("D",AA29+3))</f>
        <v>26.561800000000002</v>
      </c>
      <c r="AF29" s="34">
        <f t="shared" ca="1" si="3"/>
        <v>3.0000000000000001E-3</v>
      </c>
      <c r="AG29" s="34"/>
      <c r="AH29" s="34"/>
      <c r="AI29" s="34"/>
      <c r="AJ29" s="34"/>
      <c r="AK29" s="34"/>
      <c r="AL29" s="34"/>
      <c r="AM29" s="34"/>
      <c r="AN29" s="34"/>
      <c r="AW29" s="5">
        <f t="shared" ref="AW29:AW60" si="62">$AC$1+$AC$1*$AC$2</f>
        <v>-1.2593862500000002</v>
      </c>
      <c r="AX29" s="5">
        <f t="shared" ref="AX29:AX60" si="63">$AC$1-$AC$1*$AC$2</f>
        <v>-1.25561375</v>
      </c>
      <c r="AY29" s="5">
        <f t="shared" ref="AY29:AY60" si="64">$AD$1+$AD$1*$AD$2</f>
        <v>2.5407700000000002</v>
      </c>
      <c r="AZ29" s="5">
        <f t="shared" ref="AZ29:AZ60" si="65">$AD$1-$AD$1*$AD$2</f>
        <v>2.41683</v>
      </c>
      <c r="BA29" s="5">
        <f t="shared" ref="BA29:BA60" si="66">$AE$1+$AE$1*$AE$2</f>
        <v>28.703023999999999</v>
      </c>
      <c r="BB29" s="5">
        <f t="shared" ref="BB29:BB60" si="67">$AE$1-$AE$1*$AE$2</f>
        <v>22.552376000000002</v>
      </c>
    </row>
    <row r="30" spans="1:54">
      <c r="B30">
        <v>2</v>
      </c>
      <c r="C30">
        <v>25.627700000000001</v>
      </c>
      <c r="D30">
        <v>26.910900000000002</v>
      </c>
      <c r="E30">
        <v>5.0068999999999999</v>
      </c>
      <c r="Z30" s="42">
        <f t="shared" ca="1" si="1"/>
        <v>3.1230108211333096E-4</v>
      </c>
      <c r="AA30">
        <f t="shared" si="15"/>
        <v>117</v>
      </c>
      <c r="AB30" s="39" t="str">
        <f t="shared" ca="1" si="58"/>
        <v>bd027</v>
      </c>
      <c r="AC30" s="40">
        <f t="shared" ref="AC30" ca="1" si="68">INDIRECT(_xlfn.CONCAT("D",AA30+1))</f>
        <v>-1.2567999999999999</v>
      </c>
      <c r="AD30" s="40">
        <f t="shared" ref="AD30" ca="1" si="69">INDIRECT(_xlfn.CONCAT("D",AA30+2))</f>
        <v>2.4315000000000002</v>
      </c>
      <c r="AE30" s="40">
        <f t="shared" ref="AE30" ca="1" si="70">INDIRECT(_xlfn.CONCAT("D",AA30+3))</f>
        <v>27.1432</v>
      </c>
      <c r="AF30" s="34">
        <f t="shared" ca="1" si="3"/>
        <v>-5.5E-2</v>
      </c>
      <c r="AG30" s="34"/>
      <c r="AH30" s="34"/>
      <c r="AI30" s="34"/>
      <c r="AJ30" s="34"/>
      <c r="AK30" s="34"/>
      <c r="AL30" s="34"/>
      <c r="AM30" s="34"/>
      <c r="AN30" s="34"/>
      <c r="AW30" s="5">
        <f t="shared" si="62"/>
        <v>-1.2593862500000002</v>
      </c>
      <c r="AX30" s="5">
        <f t="shared" si="63"/>
        <v>-1.25561375</v>
      </c>
      <c r="AY30" s="5">
        <f t="shared" si="64"/>
        <v>2.5407700000000002</v>
      </c>
      <c r="AZ30" s="5">
        <f t="shared" si="65"/>
        <v>2.41683</v>
      </c>
      <c r="BA30" s="5">
        <f t="shared" si="66"/>
        <v>28.703023999999999</v>
      </c>
      <c r="BB30" s="5">
        <f t="shared" si="67"/>
        <v>22.552376000000002</v>
      </c>
    </row>
    <row r="31" spans="1:54">
      <c r="A31" t="s">
        <v>8</v>
      </c>
      <c r="B31">
        <v>991.63</v>
      </c>
      <c r="Z31" s="42">
        <f t="shared" ca="1" si="1"/>
        <v>4.7151042495618967E-4</v>
      </c>
      <c r="AA31">
        <f t="shared" si="15"/>
        <v>122</v>
      </c>
      <c r="AB31" s="39" t="str">
        <f t="shared" ca="1" si="58"/>
        <v>bd028</v>
      </c>
      <c r="AC31" s="40">
        <f t="shared" ca="1" si="59"/>
        <v>-1.2565999999999999</v>
      </c>
      <c r="AD31" s="40">
        <f t="shared" ca="1" si="60"/>
        <v>2.4355000000000002</v>
      </c>
      <c r="AE31" s="40">
        <f t="shared" ca="1" si="61"/>
        <v>25.814</v>
      </c>
      <c r="AF31" s="34">
        <f t="shared" ca="1" si="3"/>
        <v>-7.4700000000000003E-2</v>
      </c>
      <c r="AG31" s="34"/>
      <c r="AH31" s="34"/>
      <c r="AI31" s="34"/>
      <c r="AJ31" s="34"/>
      <c r="AK31" s="34"/>
      <c r="AL31" s="34"/>
      <c r="AM31" s="34"/>
      <c r="AN31" s="34"/>
      <c r="AW31" s="5">
        <f t="shared" si="62"/>
        <v>-1.2593862500000002</v>
      </c>
      <c r="AX31" s="5">
        <f t="shared" si="63"/>
        <v>-1.25561375</v>
      </c>
      <c r="AY31" s="5">
        <f t="shared" si="64"/>
        <v>2.5407700000000002</v>
      </c>
      <c r="AZ31" s="5">
        <f t="shared" si="65"/>
        <v>2.41683</v>
      </c>
      <c r="BA31" s="5">
        <f t="shared" si="66"/>
        <v>28.703023999999999</v>
      </c>
      <c r="BB31" s="5">
        <f t="shared" si="67"/>
        <v>22.552376000000002</v>
      </c>
    </row>
    <row r="32" spans="1:54">
      <c r="B32" t="s">
        <v>0</v>
      </c>
      <c r="C32" t="s">
        <v>1</v>
      </c>
      <c r="D32" s="1" t="s">
        <v>7</v>
      </c>
      <c r="E32" t="s">
        <v>3</v>
      </c>
      <c r="Z32" s="42">
        <f t="shared" ca="1" si="1"/>
        <v>1.6671978328419712E-3</v>
      </c>
      <c r="AA32" s="31">
        <f t="shared" si="15"/>
        <v>127</v>
      </c>
      <c r="AB32" s="39" t="str">
        <f t="shared" ca="1" si="58"/>
        <v>bd029</v>
      </c>
      <c r="AC32" s="40">
        <f t="shared" ref="AC32" ca="1" si="71">INDIRECT(_xlfn.CONCAT("D",AA32+1))</f>
        <v>-1.2551000000000001</v>
      </c>
      <c r="AD32" s="40">
        <f t="shared" ref="AD32" ca="1" si="72">INDIRECT(_xlfn.CONCAT("D",AA32+2))</f>
        <v>2.4245000000000001</v>
      </c>
      <c r="AE32" s="40">
        <f t="shared" ref="AE32" ca="1" si="73">INDIRECT(_xlfn.CONCAT("D",AA32+3))</f>
        <v>26.348600000000001</v>
      </c>
      <c r="AF32" s="34">
        <f t="shared" ca="1" si="3"/>
        <v>-0.18970000000000001</v>
      </c>
      <c r="AG32" s="34">
        <f t="shared" ref="AG32" ca="1" si="74">INDIRECT(_xlfn.CONCAT("I",AA32+1))</f>
        <v>-1.2546999999999999</v>
      </c>
      <c r="AH32" s="34">
        <f t="shared" ref="AH32" ca="1" si="75">INDIRECT(_xlfn.CONCAT("i",AA32+2))</f>
        <v>2.4356</v>
      </c>
      <c r="AI32" s="34">
        <f t="shared" ref="AI32" ca="1" si="76">INDIRECT(_xlfn.CONCAT("I",AA32+3))</f>
        <v>26.312000000000001</v>
      </c>
      <c r="AJ32" s="34">
        <f t="shared" ca="1" si="7"/>
        <v>-0.2225</v>
      </c>
      <c r="AK32" s="34">
        <f t="shared" ref="AK32" ca="1" si="77">INDIRECT(_xlfn.CONCAT("n",AA32+1))</f>
        <v>-1.2546999999999999</v>
      </c>
      <c r="AL32" s="34">
        <f t="shared" ref="AL32" ca="1" si="78">INDIRECT(_xlfn.CONCAT("n",AA32+2))</f>
        <v>2.4251</v>
      </c>
      <c r="AM32" s="34">
        <f t="shared" ref="AM32" ca="1" si="79">INDIRECT(_xlfn.CONCAT("n",AA32+3))</f>
        <v>26.9861</v>
      </c>
      <c r="AN32" s="34">
        <f ca="1">INDIRECT(_xlfn.CONCAT("o",AA32+1))</f>
        <v>-0.22559999999999999</v>
      </c>
      <c r="AW32" s="5">
        <f t="shared" si="62"/>
        <v>-1.2593862500000002</v>
      </c>
      <c r="AX32" s="5">
        <f t="shared" si="63"/>
        <v>-1.25561375</v>
      </c>
      <c r="AY32" s="5">
        <f t="shared" si="64"/>
        <v>2.5407700000000002</v>
      </c>
      <c r="AZ32" s="5">
        <f t="shared" si="65"/>
        <v>2.41683</v>
      </c>
      <c r="BA32" s="5">
        <f t="shared" si="66"/>
        <v>28.703023999999999</v>
      </c>
      <c r="BB32" s="5">
        <f t="shared" si="67"/>
        <v>22.552376000000002</v>
      </c>
    </row>
    <row r="33" spans="1:54">
      <c r="B33">
        <v>0</v>
      </c>
      <c r="C33">
        <v>-1.2575000000000001</v>
      </c>
      <c r="D33">
        <v>-1.2585</v>
      </c>
      <c r="E33">
        <v>8.0600000000000005E-2</v>
      </c>
      <c r="Z33" s="42">
        <f t="shared" ca="1" si="1"/>
        <v>1.1088549132025616E-3</v>
      </c>
      <c r="AA33">
        <f t="shared" si="15"/>
        <v>132</v>
      </c>
      <c r="AB33" s="39" t="str">
        <f t="shared" ca="1" si="58"/>
        <v>bd030</v>
      </c>
      <c r="AC33" s="40">
        <f t="shared" ca="1" si="59"/>
        <v>-1.2558</v>
      </c>
      <c r="AD33" s="40">
        <f t="shared" ca="1" si="60"/>
        <v>2.4312</v>
      </c>
      <c r="AE33" s="40">
        <f t="shared" ca="1" si="61"/>
        <v>26.6464</v>
      </c>
      <c r="AF33" s="34">
        <f t="shared" ca="1" si="3"/>
        <v>-0.1399</v>
      </c>
      <c r="AG33" s="34"/>
      <c r="AH33" s="34"/>
      <c r="AI33" s="34"/>
      <c r="AJ33" s="34"/>
      <c r="AK33" s="34"/>
      <c r="AL33" s="34"/>
      <c r="AM33" s="34"/>
      <c r="AN33" s="34"/>
      <c r="AW33" s="5">
        <f t="shared" si="62"/>
        <v>-1.2593862500000002</v>
      </c>
      <c r="AX33" s="5">
        <f t="shared" si="63"/>
        <v>-1.25561375</v>
      </c>
      <c r="AY33" s="5">
        <f t="shared" si="64"/>
        <v>2.5407700000000002</v>
      </c>
      <c r="AZ33" s="5">
        <f t="shared" si="65"/>
        <v>2.41683</v>
      </c>
      <c r="BA33" s="5">
        <f t="shared" si="66"/>
        <v>28.703023999999999</v>
      </c>
      <c r="BB33" s="5">
        <f t="shared" si="67"/>
        <v>22.552376000000002</v>
      </c>
    </row>
    <row r="34" spans="1:54">
      <c r="B34">
        <v>1</v>
      </c>
      <c r="C34">
        <v>2.4788000000000001</v>
      </c>
      <c r="D34">
        <v>2.4213</v>
      </c>
      <c r="E34">
        <v>-2.3195000000000001</v>
      </c>
      <c r="Z34" s="42">
        <f t="shared" ca="1" si="1"/>
        <v>3.9189941911366155E-4</v>
      </c>
      <c r="AA34">
        <f t="shared" si="15"/>
        <v>137</v>
      </c>
      <c r="AB34" s="39" t="str">
        <f t="shared" ca="1" si="58"/>
        <v>bd031</v>
      </c>
      <c r="AC34" s="40">
        <f t="shared" ca="1" si="59"/>
        <v>-1.2566999999999999</v>
      </c>
      <c r="AD34" s="40">
        <f t="shared" ca="1" si="60"/>
        <v>2.4260999999999999</v>
      </c>
      <c r="AE34" s="40">
        <f t="shared" ca="1" si="61"/>
        <v>26.664899999999999</v>
      </c>
      <c r="AF34" s="34">
        <f t="shared" ca="1" si="3"/>
        <v>-6.3399999999999998E-2</v>
      </c>
      <c r="AG34" s="34"/>
      <c r="AH34" s="34"/>
      <c r="AI34" s="34"/>
      <c r="AJ34" s="34"/>
      <c r="AK34" s="34"/>
      <c r="AL34" s="34"/>
      <c r="AM34" s="34"/>
      <c r="AN34" s="34"/>
      <c r="AW34" s="5">
        <f t="shared" si="62"/>
        <v>-1.2593862500000002</v>
      </c>
      <c r="AX34" s="5">
        <f t="shared" si="63"/>
        <v>-1.25561375</v>
      </c>
      <c r="AY34" s="5">
        <f t="shared" si="64"/>
        <v>2.5407700000000002</v>
      </c>
      <c r="AZ34" s="5">
        <f t="shared" si="65"/>
        <v>2.41683</v>
      </c>
      <c r="BA34" s="5">
        <f t="shared" si="66"/>
        <v>28.703023999999999</v>
      </c>
      <c r="BB34" s="5">
        <f t="shared" si="67"/>
        <v>22.552376000000002</v>
      </c>
    </row>
    <row r="35" spans="1:54">
      <c r="B35">
        <v>2</v>
      </c>
      <c r="C35">
        <v>25.627700000000001</v>
      </c>
      <c r="D35">
        <v>26.671600000000002</v>
      </c>
      <c r="E35">
        <v>4.0734000000000004</v>
      </c>
      <c r="Z35" s="42">
        <f t="shared" ca="1" si="1"/>
        <v>1.1885800748585584E-3</v>
      </c>
      <c r="AA35">
        <f t="shared" si="15"/>
        <v>142</v>
      </c>
      <c r="AB35" s="39" t="str">
        <f t="shared" ca="1" si="58"/>
        <v>bd032</v>
      </c>
      <c r="AC35" s="40">
        <f t="shared" ca="1" si="59"/>
        <v>-1.2557</v>
      </c>
      <c r="AD35" s="40">
        <f t="shared" ca="1" si="60"/>
        <v>2.4285000000000001</v>
      </c>
      <c r="AE35" s="40">
        <f t="shared" ca="1" si="61"/>
        <v>25.909099999999999</v>
      </c>
      <c r="AF35" s="34">
        <f t="shared" ca="1" si="3"/>
        <v>-0.14280000000000001</v>
      </c>
      <c r="AG35" s="34"/>
      <c r="AH35" s="34"/>
      <c r="AI35" s="34"/>
      <c r="AJ35" s="34"/>
      <c r="AK35" s="34"/>
      <c r="AL35" s="34"/>
      <c r="AM35" s="34"/>
      <c r="AN35" s="34"/>
      <c r="AW35" s="5">
        <f t="shared" si="62"/>
        <v>-1.2593862500000002</v>
      </c>
      <c r="AX35" s="5">
        <f t="shared" si="63"/>
        <v>-1.25561375</v>
      </c>
      <c r="AY35" s="5">
        <f t="shared" si="64"/>
        <v>2.5407700000000002</v>
      </c>
      <c r="AZ35" s="5">
        <f t="shared" si="65"/>
        <v>2.41683</v>
      </c>
      <c r="BA35" s="5">
        <f t="shared" si="66"/>
        <v>28.703023999999999</v>
      </c>
      <c r="BB35" s="5">
        <f t="shared" si="67"/>
        <v>22.552376000000002</v>
      </c>
    </row>
    <row r="36" spans="1:54">
      <c r="A36" t="s">
        <v>8</v>
      </c>
      <c r="B36">
        <v>991.63</v>
      </c>
      <c r="F36" t="s">
        <v>8</v>
      </c>
      <c r="G36">
        <v>991.63</v>
      </c>
      <c r="H36" t="s">
        <v>25</v>
      </c>
      <c r="I36">
        <v>100</v>
      </c>
      <c r="K36" t="s">
        <v>8</v>
      </c>
      <c r="L36">
        <v>991.63</v>
      </c>
      <c r="P36" t="s">
        <v>8</v>
      </c>
      <c r="Q36">
        <v>991.63</v>
      </c>
      <c r="Z36" s="42">
        <f t="shared" ca="1" si="1"/>
        <v>-1.0389352403655794E-3</v>
      </c>
      <c r="AA36">
        <f t="shared" si="15"/>
        <v>147</v>
      </c>
      <c r="AB36" s="39" t="str">
        <f t="shared" ca="1" si="58"/>
        <v>bd033</v>
      </c>
      <c r="AC36" s="40">
        <f t="shared" ca="1" si="59"/>
        <v>-1.2585</v>
      </c>
      <c r="AD36" s="40">
        <f t="shared" ca="1" si="60"/>
        <v>2.4424000000000001</v>
      </c>
      <c r="AE36" s="40">
        <f t="shared" ca="1" si="61"/>
        <v>26.2608</v>
      </c>
      <c r="AF36" s="34">
        <f t="shared" ca="1" si="3"/>
        <v>8.2400000000000001E-2</v>
      </c>
      <c r="AG36" s="34"/>
      <c r="AH36" s="34"/>
      <c r="AI36" s="34"/>
      <c r="AJ36" s="34"/>
      <c r="AK36" s="34"/>
      <c r="AL36" s="34"/>
      <c r="AM36" s="34"/>
      <c r="AN36" s="34"/>
      <c r="AW36" s="5">
        <f t="shared" si="62"/>
        <v>-1.2593862500000002</v>
      </c>
      <c r="AX36" s="5">
        <f t="shared" si="63"/>
        <v>-1.25561375</v>
      </c>
      <c r="AY36" s="5">
        <f t="shared" si="64"/>
        <v>2.5407700000000002</v>
      </c>
      <c r="AZ36" s="5">
        <f t="shared" si="65"/>
        <v>2.41683</v>
      </c>
      <c r="BA36" s="5">
        <f t="shared" si="66"/>
        <v>28.703023999999999</v>
      </c>
      <c r="BB36" s="5">
        <f t="shared" si="67"/>
        <v>22.552376000000002</v>
      </c>
    </row>
    <row r="37" spans="1:54">
      <c r="B37" t="s">
        <v>0</v>
      </c>
      <c r="C37" t="s">
        <v>1</v>
      </c>
      <c r="D37" s="1" t="s">
        <v>11</v>
      </c>
      <c r="E37" t="s">
        <v>3</v>
      </c>
      <c r="G37" t="s">
        <v>0</v>
      </c>
      <c r="H37" t="s">
        <v>1</v>
      </c>
      <c r="I37" s="1" t="s">
        <v>11</v>
      </c>
      <c r="J37" t="s">
        <v>3</v>
      </c>
      <c r="L37" t="s">
        <v>0</v>
      </c>
      <c r="M37" t="s">
        <v>1</v>
      </c>
      <c r="N37" s="1" t="s">
        <v>11</v>
      </c>
      <c r="O37" t="s">
        <v>3</v>
      </c>
      <c r="Q37" t="s">
        <v>0</v>
      </c>
      <c r="R37" t="s">
        <v>1</v>
      </c>
      <c r="S37" s="1" t="s">
        <v>11</v>
      </c>
      <c r="T37" t="s">
        <v>3</v>
      </c>
      <c r="Z37" s="42">
        <f t="shared" ca="1" si="1"/>
        <v>1.6671978328419712E-3</v>
      </c>
      <c r="AA37">
        <f t="shared" si="15"/>
        <v>152</v>
      </c>
      <c r="AB37" s="39" t="str">
        <f t="shared" ca="1" si="58"/>
        <v>bd034</v>
      </c>
      <c r="AC37" s="40">
        <f t="shared" ca="1" si="59"/>
        <v>-1.2551000000000001</v>
      </c>
      <c r="AD37" s="40">
        <f t="shared" ca="1" si="60"/>
        <v>2.4325000000000001</v>
      </c>
      <c r="AE37" s="40">
        <f t="shared" ca="1" si="61"/>
        <v>27.072800000000001</v>
      </c>
      <c r="AF37" s="34">
        <f t="shared" ca="1" si="3"/>
        <v>-0.19009999999999999</v>
      </c>
      <c r="AG37" s="34"/>
      <c r="AH37" s="34"/>
      <c r="AI37" s="34"/>
      <c r="AJ37" s="34"/>
      <c r="AK37" s="34"/>
      <c r="AL37" s="34"/>
      <c r="AM37" s="34"/>
      <c r="AN37" s="34"/>
      <c r="AW37" s="5">
        <f t="shared" si="62"/>
        <v>-1.2593862500000002</v>
      </c>
      <c r="AX37" s="5">
        <f t="shared" si="63"/>
        <v>-1.25561375</v>
      </c>
      <c r="AY37" s="5">
        <f t="shared" si="64"/>
        <v>2.5407700000000002</v>
      </c>
      <c r="AZ37" s="5">
        <f t="shared" si="65"/>
        <v>2.41683</v>
      </c>
      <c r="BA37" s="5">
        <f t="shared" si="66"/>
        <v>28.703023999999999</v>
      </c>
      <c r="BB37" s="5">
        <f t="shared" si="67"/>
        <v>22.552376000000002</v>
      </c>
    </row>
    <row r="38" spans="1:54">
      <c r="B38">
        <v>0</v>
      </c>
      <c r="C38">
        <v>-1.2575000000000001</v>
      </c>
      <c r="D38">
        <v>-1.2597</v>
      </c>
      <c r="E38">
        <v>0.17549999999999999</v>
      </c>
      <c r="G38">
        <v>0</v>
      </c>
      <c r="H38">
        <v>-1.2575000000000001</v>
      </c>
      <c r="I38">
        <v>-1.2598</v>
      </c>
      <c r="J38">
        <v>0.18329999999999999</v>
      </c>
      <c r="L38">
        <v>0</v>
      </c>
      <c r="M38">
        <v>-1.2575000000000001</v>
      </c>
      <c r="N38">
        <v>-1.2586999999999999</v>
      </c>
      <c r="O38">
        <v>9.2200000000000004E-2</v>
      </c>
      <c r="Q38">
        <v>0</v>
      </c>
      <c r="R38">
        <v>-1.2575000000000001</v>
      </c>
      <c r="S38">
        <v>-1.2589999999999999</v>
      </c>
      <c r="T38">
        <v>0.1215</v>
      </c>
      <c r="Z38" s="42">
        <f t="shared" ca="1" si="1"/>
        <v>2.0663956639566106E-3</v>
      </c>
      <c r="AA38" s="31">
        <f t="shared" si="15"/>
        <v>157</v>
      </c>
      <c r="AB38" s="39" t="str">
        <f t="shared" ca="1" si="58"/>
        <v>bd035</v>
      </c>
      <c r="AC38" s="40">
        <f t="shared" ref="AC38:AC40" ca="1" si="80">INDIRECT(_xlfn.CONCAT("D",AA38+1))</f>
        <v>-1.2545999999999999</v>
      </c>
      <c r="AD38" s="40">
        <f t="shared" ref="AD38:AD40" ca="1" si="81">INDIRECT(_xlfn.CONCAT("D",AA38+2))</f>
        <v>2.4340999999999999</v>
      </c>
      <c r="AE38" s="40">
        <f t="shared" ref="AE38:AE40" ca="1" si="82">INDIRECT(_xlfn.CONCAT("D",AA38+3))</f>
        <v>26.152100000000001</v>
      </c>
      <c r="AF38" s="34">
        <f t="shared" ca="1" si="3"/>
        <v>-0.23150000000000001</v>
      </c>
      <c r="AG38" s="34">
        <f t="shared" ref="AG38" ca="1" si="83">INDIRECT(_xlfn.CONCAT("I",AA38+1))</f>
        <v>-1.2545999999999999</v>
      </c>
      <c r="AH38" s="34">
        <f t="shared" ref="AH38" ca="1" si="84">INDIRECT(_xlfn.CONCAT("i",AA38+2))</f>
        <v>2.4239999999999999</v>
      </c>
      <c r="AI38" s="34">
        <f t="shared" ref="AI38" ca="1" si="85">INDIRECT(_xlfn.CONCAT("I",AA38+3))</f>
        <v>26.393999999999998</v>
      </c>
      <c r="AJ38" s="34">
        <f t="shared" ca="1" si="7"/>
        <v>-0.22770000000000001</v>
      </c>
      <c r="AK38" s="34"/>
      <c r="AL38" s="34"/>
      <c r="AM38" s="34"/>
      <c r="AN38" s="34"/>
      <c r="AW38" s="5">
        <f t="shared" si="62"/>
        <v>-1.2593862500000002</v>
      </c>
      <c r="AX38" s="5">
        <f t="shared" si="63"/>
        <v>-1.25561375</v>
      </c>
      <c r="AY38" s="5">
        <f t="shared" si="64"/>
        <v>2.5407700000000002</v>
      </c>
      <c r="AZ38" s="5">
        <f t="shared" si="65"/>
        <v>2.41683</v>
      </c>
      <c r="BA38" s="5">
        <f t="shared" si="66"/>
        <v>28.703023999999999</v>
      </c>
      <c r="BB38" s="5">
        <f t="shared" si="67"/>
        <v>22.552376000000002</v>
      </c>
    </row>
    <row r="39" spans="1:54">
      <c r="B39">
        <v>1</v>
      </c>
      <c r="C39">
        <v>2.4788000000000001</v>
      </c>
      <c r="D39">
        <v>2.4249000000000001</v>
      </c>
      <c r="E39">
        <v>-2.1757</v>
      </c>
      <c r="G39">
        <v>1</v>
      </c>
      <c r="H39">
        <v>2.4788000000000001</v>
      </c>
      <c r="I39">
        <v>2.4281999999999999</v>
      </c>
      <c r="J39">
        <v>-2.0419999999999998</v>
      </c>
      <c r="L39">
        <v>1</v>
      </c>
      <c r="M39">
        <v>2.4788000000000001</v>
      </c>
      <c r="N39">
        <v>2.4318</v>
      </c>
      <c r="O39">
        <v>-1.8959999999999999</v>
      </c>
      <c r="Q39">
        <v>1</v>
      </c>
      <c r="R39">
        <v>2.4788000000000001</v>
      </c>
      <c r="S39">
        <v>2.4380999999999999</v>
      </c>
      <c r="T39">
        <v>-1.6433</v>
      </c>
      <c r="Z39" s="42">
        <f t="shared" ca="1" si="1"/>
        <v>1.1885800748585584E-3</v>
      </c>
      <c r="AA39">
        <f t="shared" si="15"/>
        <v>162</v>
      </c>
      <c r="AB39" s="25" t="str">
        <f t="shared" ref="AB39:AB49" ca="1" si="86">INDIRECT(_xlfn.CONCAT("D",AA39))</f>
        <v>bd036</v>
      </c>
      <c r="AC39" s="41">
        <f t="shared" ca="1" si="80"/>
        <v>-1.2557</v>
      </c>
      <c r="AD39" s="41">
        <f t="shared" ca="1" si="81"/>
        <v>2.4230999999999998</v>
      </c>
      <c r="AE39" s="41">
        <f t="shared" ca="1" si="82"/>
        <v>26.800599999999999</v>
      </c>
      <c r="AF39" s="34">
        <f t="shared" ref="AF39:AF40" ca="1" si="87">INDIRECT(_xlfn.CONCAT("E",AA39+1))</f>
        <v>-0.1464</v>
      </c>
      <c r="AG39" s="34"/>
      <c r="AH39" s="34"/>
      <c r="AI39" s="34"/>
      <c r="AJ39" s="34"/>
      <c r="AK39" s="34"/>
      <c r="AL39" s="34"/>
      <c r="AM39" s="34"/>
      <c r="AN39" s="34"/>
      <c r="AW39" s="5">
        <f t="shared" si="62"/>
        <v>-1.2593862500000002</v>
      </c>
      <c r="AX39" s="5">
        <f t="shared" si="63"/>
        <v>-1.25561375</v>
      </c>
      <c r="AY39" s="5">
        <f t="shared" si="64"/>
        <v>2.5407700000000002</v>
      </c>
      <c r="AZ39" s="5">
        <f t="shared" si="65"/>
        <v>2.41683</v>
      </c>
      <c r="BA39" s="5">
        <f t="shared" si="66"/>
        <v>28.703023999999999</v>
      </c>
      <c r="BB39" s="5">
        <f t="shared" si="67"/>
        <v>22.552376000000002</v>
      </c>
    </row>
    <row r="40" spans="1:54">
      <c r="B40">
        <v>2</v>
      </c>
      <c r="C40">
        <v>25.627700000000001</v>
      </c>
      <c r="D40">
        <v>26.555599999999998</v>
      </c>
      <c r="E40">
        <v>3.6208999999999998</v>
      </c>
      <c r="G40">
        <v>2</v>
      </c>
      <c r="H40">
        <v>25.627700000000001</v>
      </c>
      <c r="I40">
        <v>26.819700000000001</v>
      </c>
      <c r="J40">
        <v>4.6513</v>
      </c>
      <c r="L40">
        <v>2</v>
      </c>
      <c r="M40">
        <v>25.627700000000001</v>
      </c>
      <c r="N40">
        <v>26.8203</v>
      </c>
      <c r="O40">
        <v>4.6536</v>
      </c>
      <c r="Q40">
        <v>2</v>
      </c>
      <c r="R40">
        <v>25.627700000000001</v>
      </c>
      <c r="S40">
        <v>26.535499999999999</v>
      </c>
      <c r="T40">
        <v>3.5421</v>
      </c>
      <c r="Z40" s="42">
        <f t="shared" ca="1" si="1"/>
        <v>-1.4356632247815027E-3</v>
      </c>
      <c r="AA40">
        <f t="shared" si="15"/>
        <v>167</v>
      </c>
      <c r="AB40" s="25" t="str">
        <f t="shared" ca="1" si="86"/>
        <v>bd037</v>
      </c>
      <c r="AC40" s="41">
        <f t="shared" ca="1" si="80"/>
        <v>-1.2589999999999999</v>
      </c>
      <c r="AD40" s="41">
        <f t="shared" ca="1" si="81"/>
        <v>2.4289999999999998</v>
      </c>
      <c r="AE40" s="41">
        <f t="shared" ca="1" si="82"/>
        <v>27.121300000000002</v>
      </c>
      <c r="AF40" s="34">
        <f t="shared" ca="1" si="87"/>
        <v>0.1172</v>
      </c>
      <c r="AG40" s="34"/>
      <c r="AH40" s="34"/>
      <c r="AI40" s="34"/>
      <c r="AJ40" s="34"/>
      <c r="AK40" s="34"/>
      <c r="AL40" s="34"/>
      <c r="AM40" s="34"/>
      <c r="AN40" s="34"/>
      <c r="AW40" s="5">
        <f t="shared" si="62"/>
        <v>-1.2593862500000002</v>
      </c>
      <c r="AX40" s="5">
        <f t="shared" si="63"/>
        <v>-1.25561375</v>
      </c>
      <c r="AY40" s="5">
        <f t="shared" si="64"/>
        <v>2.5407700000000002</v>
      </c>
      <c r="AZ40" s="5">
        <f t="shared" si="65"/>
        <v>2.41683</v>
      </c>
      <c r="BA40" s="5">
        <f t="shared" si="66"/>
        <v>28.703023999999999</v>
      </c>
      <c r="BB40" s="5">
        <f t="shared" si="67"/>
        <v>22.552376000000002</v>
      </c>
    </row>
    <row r="41" spans="1:54">
      <c r="A41" t="s">
        <v>8</v>
      </c>
      <c r="B41">
        <v>991.63</v>
      </c>
      <c r="Z41" s="42">
        <f t="shared" ca="1" si="1"/>
        <v>5.5113410266605101E-4</v>
      </c>
      <c r="AA41">
        <f t="shared" si="15"/>
        <v>172</v>
      </c>
      <c r="AB41" s="25" t="str">
        <f t="shared" ca="1" si="86"/>
        <v>bd038</v>
      </c>
      <c r="AC41" s="41">
        <f t="shared" ref="AC41" ca="1" si="88">INDIRECT(_xlfn.CONCAT("D",AA41+1))</f>
        <v>-1.2565</v>
      </c>
      <c r="AD41" s="41">
        <f t="shared" ref="AD41" ca="1" si="89">INDIRECT(_xlfn.CONCAT("D",AA41+2))</f>
        <v>2.4291</v>
      </c>
      <c r="AE41" s="41">
        <f t="shared" ref="AE41" ca="1" si="90">INDIRECT(_xlfn.CONCAT("D",AA41+3))</f>
        <v>25.584</v>
      </c>
      <c r="AF41" s="34">
        <f t="shared" ca="1" si="3"/>
        <v>-8.4199999999999997E-2</v>
      </c>
      <c r="AG41" s="34"/>
      <c r="AH41" s="34"/>
      <c r="AI41" s="34"/>
      <c r="AJ41" s="34"/>
      <c r="AK41" s="34"/>
      <c r="AL41" s="34"/>
      <c r="AM41" s="34"/>
      <c r="AN41" s="34"/>
      <c r="AW41" s="5">
        <f t="shared" si="62"/>
        <v>-1.2593862500000002</v>
      </c>
      <c r="AX41" s="5">
        <f t="shared" si="63"/>
        <v>-1.25561375</v>
      </c>
      <c r="AY41" s="5">
        <f t="shared" si="64"/>
        <v>2.5407700000000002</v>
      </c>
      <c r="AZ41" s="5">
        <f t="shared" si="65"/>
        <v>2.41683</v>
      </c>
      <c r="BA41" s="5">
        <f t="shared" si="66"/>
        <v>28.703023999999999</v>
      </c>
      <c r="BB41" s="5">
        <f t="shared" si="67"/>
        <v>22.552376000000002</v>
      </c>
    </row>
    <row r="42" spans="1:54">
      <c r="B42" t="s">
        <v>0</v>
      </c>
      <c r="C42" t="s">
        <v>1</v>
      </c>
      <c r="D42" s="1" t="s">
        <v>19</v>
      </c>
      <c r="E42" t="s">
        <v>3</v>
      </c>
      <c r="Z42" s="42">
        <f t="shared" ca="1" si="1"/>
        <v>2.3271541093161652E-4</v>
      </c>
      <c r="AA42">
        <f t="shared" si="15"/>
        <v>177</v>
      </c>
      <c r="AB42" s="25" t="str">
        <f t="shared" ca="1" si="86"/>
        <v>bd039</v>
      </c>
      <c r="AC42" s="41">
        <f t="shared" ref="AC42:AC43" ca="1" si="91">INDIRECT(_xlfn.CONCAT("D",AA42+1))</f>
        <v>-1.2568999999999999</v>
      </c>
      <c r="AD42" s="41">
        <f t="shared" ref="AD42:AD43" ca="1" si="92">INDIRECT(_xlfn.CONCAT("D",AA42+2))</f>
        <v>2.4287000000000001</v>
      </c>
      <c r="AE42" s="41">
        <f t="shared" ref="AE42:AE43" ca="1" si="93">INDIRECT(_xlfn.CONCAT("D",AA42+3))</f>
        <v>28.245999999999999</v>
      </c>
      <c r="AF42" s="34">
        <f t="shared" ref="AF42:AF47" ca="1" si="94">INDIRECT(_xlfn.CONCAT("E",AA42+1))</f>
        <v>-4.8599999999999997E-2</v>
      </c>
      <c r="AG42" s="34"/>
      <c r="AH42" s="34"/>
      <c r="AI42" s="34"/>
      <c r="AJ42" s="34"/>
      <c r="AK42" s="34"/>
      <c r="AL42" s="34"/>
      <c r="AM42" s="34"/>
      <c r="AN42" s="34"/>
      <c r="AW42" s="5">
        <f t="shared" si="62"/>
        <v>-1.2593862500000002</v>
      </c>
      <c r="AX42" s="5">
        <f t="shared" si="63"/>
        <v>-1.25561375</v>
      </c>
      <c r="AY42" s="5">
        <f t="shared" si="64"/>
        <v>2.5407700000000002</v>
      </c>
      <c r="AZ42" s="5">
        <f t="shared" si="65"/>
        <v>2.41683</v>
      </c>
      <c r="BA42" s="5">
        <f t="shared" si="66"/>
        <v>28.703023999999999</v>
      </c>
      <c r="BB42" s="5">
        <f t="shared" si="67"/>
        <v>22.552376000000002</v>
      </c>
    </row>
    <row r="43" spans="1:54">
      <c r="B43">
        <v>0</v>
      </c>
      <c r="C43">
        <v>-1.2575000000000001</v>
      </c>
      <c r="D43">
        <v>-1.2565999999999999</v>
      </c>
      <c r="E43">
        <v>-6.9199999999999998E-2</v>
      </c>
      <c r="Z43" s="42">
        <f t="shared" ca="1" si="1"/>
        <v>-8.0074709903044106E-4</v>
      </c>
      <c r="AA43">
        <f t="shared" si="15"/>
        <v>182</v>
      </c>
      <c r="AB43" s="25" t="str">
        <f t="shared" ca="1" si="86"/>
        <v>bd040</v>
      </c>
      <c r="AC43" s="41">
        <f t="shared" ca="1" si="91"/>
        <v>-1.2582</v>
      </c>
      <c r="AD43" s="41">
        <f t="shared" ca="1" si="92"/>
        <v>2.4306999999999999</v>
      </c>
      <c r="AE43" s="41">
        <f t="shared" ca="1" si="93"/>
        <v>26.806799999999999</v>
      </c>
      <c r="AF43" s="34">
        <f t="shared" ca="1" si="94"/>
        <v>5.2600000000000001E-2</v>
      </c>
      <c r="AG43" s="34"/>
      <c r="AH43" s="34"/>
      <c r="AI43" s="34"/>
      <c r="AJ43" s="34"/>
      <c r="AK43" s="34"/>
      <c r="AL43" s="34"/>
      <c r="AM43" s="34"/>
      <c r="AN43" s="34"/>
      <c r="AW43" s="5">
        <f t="shared" si="62"/>
        <v>-1.2593862500000002</v>
      </c>
      <c r="AX43" s="5">
        <f t="shared" si="63"/>
        <v>-1.25561375</v>
      </c>
      <c r="AY43" s="5">
        <f t="shared" si="64"/>
        <v>2.5407700000000002</v>
      </c>
      <c r="AZ43" s="5">
        <f t="shared" si="65"/>
        <v>2.41683</v>
      </c>
      <c r="BA43" s="5">
        <f t="shared" si="66"/>
        <v>28.703023999999999</v>
      </c>
      <c r="BB43" s="5">
        <f t="shared" si="67"/>
        <v>22.552376000000002</v>
      </c>
    </row>
    <row r="44" spans="1:54">
      <c r="B44">
        <v>1</v>
      </c>
      <c r="C44">
        <v>2.4788000000000001</v>
      </c>
      <c r="D44">
        <v>2.4220000000000002</v>
      </c>
      <c r="E44">
        <v>-2.2913999999999999</v>
      </c>
      <c r="Z44" s="42">
        <f t="shared" ca="1" si="1"/>
        <v>7.358205393348527E-5</v>
      </c>
      <c r="AA44">
        <f t="shared" si="15"/>
        <v>187</v>
      </c>
      <c r="AB44" s="25" t="str">
        <f t="shared" ca="1" si="86"/>
        <v>bd041</v>
      </c>
      <c r="AC44" s="41">
        <f t="shared" ref="AC44:AC45" ca="1" si="95">INDIRECT(_xlfn.CONCAT("D",AA44+1))</f>
        <v>-1.2571000000000001</v>
      </c>
      <c r="AD44" s="41">
        <f t="shared" ref="AD44:AD45" ca="1" si="96">INDIRECT(_xlfn.CONCAT("D",AA44+2))</f>
        <v>2.427</v>
      </c>
      <c r="AE44" s="41">
        <f t="shared" ref="AE44:AE45" ca="1" si="97">INDIRECT(_xlfn.CONCAT("D",AA44+3))</f>
        <v>27.006799999999998</v>
      </c>
      <c r="AF44" s="34">
        <f t="shared" ca="1" si="94"/>
        <v>-2.8799999999999999E-2</v>
      </c>
      <c r="AG44" s="34"/>
      <c r="AH44" s="34"/>
      <c r="AI44" s="34"/>
      <c r="AJ44" s="34"/>
      <c r="AK44" s="34"/>
      <c r="AL44" s="34"/>
      <c r="AM44" s="34"/>
      <c r="AN44" s="34"/>
      <c r="AW44" s="5">
        <f t="shared" si="62"/>
        <v>-1.2593862500000002</v>
      </c>
      <c r="AX44" s="5">
        <f t="shared" si="63"/>
        <v>-1.25561375</v>
      </c>
      <c r="AY44" s="5">
        <f t="shared" si="64"/>
        <v>2.5407700000000002</v>
      </c>
      <c r="AZ44" s="5">
        <f t="shared" si="65"/>
        <v>2.41683</v>
      </c>
      <c r="BA44" s="5">
        <f t="shared" si="66"/>
        <v>28.703023999999999</v>
      </c>
      <c r="BB44" s="5">
        <f t="shared" si="67"/>
        <v>22.552376000000002</v>
      </c>
    </row>
    <row r="45" spans="1:54">
      <c r="B45">
        <v>2</v>
      </c>
      <c r="C45">
        <v>25.627700000000001</v>
      </c>
      <c r="D45">
        <v>26.0002</v>
      </c>
      <c r="E45">
        <v>1.4536</v>
      </c>
      <c r="Z45" s="42">
        <f t="shared" ca="1" si="1"/>
        <v>-1.6502306346444229E-4</v>
      </c>
      <c r="AA45">
        <f t="shared" si="15"/>
        <v>192</v>
      </c>
      <c r="AB45" s="25" t="str">
        <f t="shared" ca="1" si="86"/>
        <v>bd042</v>
      </c>
      <c r="AC45" s="41">
        <f t="shared" ca="1" si="95"/>
        <v>-1.2574000000000001</v>
      </c>
      <c r="AD45" s="41">
        <f t="shared" ca="1" si="96"/>
        <v>2.4241000000000001</v>
      </c>
      <c r="AE45" s="41">
        <f t="shared" ca="1" si="97"/>
        <v>26.929300000000001</v>
      </c>
      <c r="AF45" s="34">
        <f t="shared" ca="1" si="94"/>
        <v>-1.23E-2</v>
      </c>
      <c r="AG45" s="34"/>
      <c r="AH45" s="34"/>
      <c r="AI45" s="34"/>
      <c r="AJ45" s="34"/>
      <c r="AK45" s="34"/>
      <c r="AL45" s="34"/>
      <c r="AM45" s="34"/>
      <c r="AN45" s="34"/>
      <c r="AW45" s="5">
        <f t="shared" si="62"/>
        <v>-1.2593862500000002</v>
      </c>
      <c r="AX45" s="5">
        <f t="shared" si="63"/>
        <v>-1.25561375</v>
      </c>
      <c r="AY45" s="5">
        <f t="shared" si="64"/>
        <v>2.5407700000000002</v>
      </c>
      <c r="AZ45" s="5">
        <f t="shared" si="65"/>
        <v>2.41683</v>
      </c>
      <c r="BA45" s="5">
        <f t="shared" si="66"/>
        <v>28.703023999999999</v>
      </c>
      <c r="BB45" s="5">
        <f t="shared" si="67"/>
        <v>22.552376000000002</v>
      </c>
    </row>
    <row r="46" spans="1:54">
      <c r="A46" t="s">
        <v>8</v>
      </c>
      <c r="B46">
        <v>991.63</v>
      </c>
      <c r="Z46" s="42">
        <f t="shared" ca="1" si="1"/>
        <v>-3.2402989821889161E-4</v>
      </c>
      <c r="AA46">
        <f t="shared" si="15"/>
        <v>197</v>
      </c>
      <c r="AB46" s="25" t="str">
        <f t="shared" ca="1" si="86"/>
        <v>bd043</v>
      </c>
      <c r="AC46" s="41">
        <f t="shared" ref="AC46" ca="1" si="98">INDIRECT(_xlfn.CONCAT("D",AA46+1))</f>
        <v>-1.2576000000000001</v>
      </c>
      <c r="AD46" s="41">
        <f t="shared" ref="AD46" ca="1" si="99">INDIRECT(_xlfn.CONCAT("D",AA46+2))</f>
        <v>2.4222999999999999</v>
      </c>
      <c r="AE46" s="41">
        <f t="shared" ref="AE46" ca="1" si="100">INDIRECT(_xlfn.CONCAT("D",AA46+3))</f>
        <v>26.709399999999999</v>
      </c>
      <c r="AF46" s="34">
        <f t="shared" ref="AF46" ca="1" si="101">INDIRECT(_xlfn.CONCAT("E",AA46+1))</f>
        <v>6.1999999999999998E-3</v>
      </c>
      <c r="AG46" s="34"/>
      <c r="AH46" s="34"/>
      <c r="AI46" s="34"/>
      <c r="AJ46" s="34"/>
      <c r="AK46" s="34"/>
      <c r="AL46" s="34"/>
      <c r="AM46" s="34"/>
      <c r="AN46" s="34"/>
      <c r="AW46" s="5">
        <f t="shared" si="62"/>
        <v>-1.2593862500000002</v>
      </c>
      <c r="AX46" s="5">
        <f t="shared" si="63"/>
        <v>-1.25561375</v>
      </c>
      <c r="AY46" s="5">
        <f t="shared" si="64"/>
        <v>2.5407700000000002</v>
      </c>
      <c r="AZ46" s="5">
        <f t="shared" si="65"/>
        <v>2.41683</v>
      </c>
      <c r="BA46" s="5">
        <f t="shared" si="66"/>
        <v>28.703023999999999</v>
      </c>
      <c r="BB46" s="5">
        <f t="shared" si="67"/>
        <v>22.552376000000002</v>
      </c>
    </row>
    <row r="47" spans="1:54">
      <c r="B47" t="s">
        <v>0</v>
      </c>
      <c r="C47" t="s">
        <v>1</v>
      </c>
      <c r="D47" s="1" t="s">
        <v>23</v>
      </c>
      <c r="E47" t="s">
        <v>3</v>
      </c>
      <c r="Z47" s="42">
        <f t="shared" ca="1" si="1"/>
        <v>-6.4189189189189921E-4</v>
      </c>
      <c r="AA47">
        <f t="shared" si="15"/>
        <v>202</v>
      </c>
      <c r="AB47" s="25" t="str">
        <f t="shared" ca="1" si="86"/>
        <v>bd044</v>
      </c>
      <c r="AC47" s="41">
        <f t="shared" ref="AC47" ca="1" si="102">INDIRECT(_xlfn.CONCAT("D",AA47+1))</f>
        <v>-1.258</v>
      </c>
      <c r="AD47" s="41">
        <f t="shared" ref="AD47" ca="1" si="103">INDIRECT(_xlfn.CONCAT("D",AA47+2))</f>
        <v>2.4186000000000001</v>
      </c>
      <c r="AE47" s="41">
        <f t="shared" ref="AE47" ca="1" si="104">INDIRECT(_xlfn.CONCAT("D",AA47+3))</f>
        <v>26.6965</v>
      </c>
      <c r="AF47" s="34">
        <f t="shared" ca="1" si="94"/>
        <v>3.9600000000000003E-2</v>
      </c>
      <c r="AG47" s="34"/>
      <c r="AH47" s="34"/>
      <c r="AI47" s="34"/>
      <c r="AJ47" s="34"/>
      <c r="AK47" s="34"/>
      <c r="AL47" s="34"/>
      <c r="AM47" s="34"/>
      <c r="AN47" s="34"/>
      <c r="AW47" s="5">
        <f t="shared" si="62"/>
        <v>-1.2593862500000002</v>
      </c>
      <c r="AX47" s="5">
        <f t="shared" si="63"/>
        <v>-1.25561375</v>
      </c>
      <c r="AY47" s="5">
        <f t="shared" si="64"/>
        <v>2.5407700000000002</v>
      </c>
      <c r="AZ47" s="5">
        <f t="shared" si="65"/>
        <v>2.41683</v>
      </c>
      <c r="BA47" s="5">
        <f t="shared" si="66"/>
        <v>28.703023999999999</v>
      </c>
      <c r="BB47" s="5">
        <f t="shared" si="67"/>
        <v>22.552376000000002</v>
      </c>
    </row>
    <row r="48" spans="1:54">
      <c r="B48">
        <v>0</v>
      </c>
      <c r="C48">
        <v>-1.2575000000000001</v>
      </c>
      <c r="D48">
        <v>-1.2565999999999999</v>
      </c>
      <c r="E48">
        <v>-7.1300000000000002E-2</v>
      </c>
      <c r="Z48" s="42">
        <f t="shared" ca="1" si="1"/>
        <v>2.3271541093161652E-4</v>
      </c>
      <c r="AA48">
        <f t="shared" si="15"/>
        <v>207</v>
      </c>
      <c r="AB48" s="25" t="str">
        <f t="shared" ca="1" si="86"/>
        <v>bd045</v>
      </c>
      <c r="AC48" s="41">
        <f t="shared" ref="AC48" ca="1" si="105">INDIRECT(_xlfn.CONCAT("D",AA48+1))</f>
        <v>-1.2568999999999999</v>
      </c>
      <c r="AD48" s="41">
        <f t="shared" ref="AD48" ca="1" si="106">INDIRECT(_xlfn.CONCAT("D",AA48+2))</f>
        <v>2.4266000000000001</v>
      </c>
      <c r="AE48" s="41">
        <f t="shared" ref="AE48" ca="1" si="107">INDIRECT(_xlfn.CONCAT("D",AA48+3))</f>
        <v>25.821000000000002</v>
      </c>
      <c r="AF48" s="34">
        <f t="shared" ref="AF48" ca="1" si="108">INDIRECT(_xlfn.CONCAT("E",AA48+1))</f>
        <v>-4.8599999999999997E-2</v>
      </c>
      <c r="AG48" s="34"/>
      <c r="AH48" s="34"/>
      <c r="AI48" s="34"/>
      <c r="AJ48" s="34"/>
      <c r="AK48" s="34"/>
      <c r="AL48" s="34"/>
      <c r="AM48" s="34"/>
      <c r="AN48" s="34"/>
      <c r="AW48" s="5">
        <f t="shared" si="62"/>
        <v>-1.2593862500000002</v>
      </c>
      <c r="AX48" s="5">
        <f t="shared" si="63"/>
        <v>-1.25561375</v>
      </c>
      <c r="AY48" s="5">
        <f t="shared" si="64"/>
        <v>2.5407700000000002</v>
      </c>
      <c r="AZ48" s="5">
        <f t="shared" si="65"/>
        <v>2.41683</v>
      </c>
      <c r="BA48" s="5">
        <f t="shared" si="66"/>
        <v>28.703023999999999</v>
      </c>
      <c r="BB48" s="5">
        <f t="shared" si="67"/>
        <v>22.552376000000002</v>
      </c>
    </row>
    <row r="49" spans="1:54">
      <c r="B49">
        <v>1</v>
      </c>
      <c r="C49">
        <v>2.4788000000000001</v>
      </c>
      <c r="D49">
        <v>2.4268999999999998</v>
      </c>
      <c r="E49">
        <v>-2.093</v>
      </c>
      <c r="L49" s="11"/>
      <c r="M49" s="11"/>
      <c r="N49" s="11"/>
      <c r="O49" s="11"/>
      <c r="P49" s="11"/>
      <c r="U49" s="11"/>
      <c r="Z49" s="42">
        <f t="shared" ca="1" si="1"/>
        <v>1.5076077431688262E-3</v>
      </c>
      <c r="AA49">
        <f t="shared" si="15"/>
        <v>212</v>
      </c>
      <c r="AB49" s="25" t="str">
        <f t="shared" ca="1" si="86"/>
        <v>bd046</v>
      </c>
      <c r="AC49" s="41">
        <f t="shared" ref="AC49:AC51" ca="1" si="109">INDIRECT(_xlfn.CONCAT("D",AA49+1))</f>
        <v>-1.2553000000000001</v>
      </c>
      <c r="AD49" s="41">
        <f t="shared" ref="AD49:AD51" ca="1" si="110">INDIRECT(_xlfn.CONCAT("D",AA49+2))</f>
        <v>2.4237000000000002</v>
      </c>
      <c r="AE49" s="41">
        <f t="shared" ref="AE49:AE51" ca="1" si="111">INDIRECT(_xlfn.CONCAT("D",AA49+3))</f>
        <v>26.070699999999999</v>
      </c>
      <c r="AF49" s="34">
        <f ca="1">INDIRECT(_xlfn.CONCAT("E",AA49+1))</f>
        <v>-0.17929999999999999</v>
      </c>
      <c r="AG49" s="34">
        <f t="shared" ref="AG49" ca="1" si="112">INDIRECT(_xlfn.CONCAT("I",AA49+1))</f>
        <v>-1.256</v>
      </c>
      <c r="AH49" s="34">
        <f t="shared" ref="AH49" ca="1" si="113">INDIRECT(_xlfn.CONCAT("i",AA49+2))</f>
        <v>2.4205000000000001</v>
      </c>
      <c r="AI49" s="34">
        <f t="shared" ref="AI49" ca="1" si="114">INDIRECT(_xlfn.CONCAT("I",AA49+3))</f>
        <v>26.433599999999998</v>
      </c>
      <c r="AJ49" s="34">
        <f t="shared" ca="1" si="7"/>
        <v>-0.1202</v>
      </c>
      <c r="AK49" s="34">
        <f t="shared" ref="AK49" ca="1" si="115">INDIRECT(_xlfn.CONCAT("n",AA49+1))</f>
        <v>-1.256</v>
      </c>
      <c r="AL49" s="34">
        <f t="shared" ref="AL49" ca="1" si="116">INDIRECT(_xlfn.CONCAT("n",AA49+2))</f>
        <v>2.4222000000000001</v>
      </c>
      <c r="AM49" s="34">
        <f t="shared" ref="AM49" ca="1" si="117">INDIRECT(_xlfn.CONCAT("n",AA49+3))</f>
        <v>25.887899999999998</v>
      </c>
      <c r="AN49" s="34">
        <f ca="1">INDIRECT(_xlfn.CONCAT("o",AA49+1))</f>
        <v>-0.1177</v>
      </c>
      <c r="AW49" s="5">
        <f t="shared" si="62"/>
        <v>-1.2593862500000002</v>
      </c>
      <c r="AX49" s="5">
        <f t="shared" si="63"/>
        <v>-1.25561375</v>
      </c>
      <c r="AY49" s="5">
        <f t="shared" si="64"/>
        <v>2.5407700000000002</v>
      </c>
      <c r="AZ49" s="5">
        <f t="shared" si="65"/>
        <v>2.41683</v>
      </c>
      <c r="BA49" s="5">
        <f t="shared" si="66"/>
        <v>28.703023999999999</v>
      </c>
      <c r="BB49" s="5">
        <f t="shared" si="67"/>
        <v>22.552376000000002</v>
      </c>
    </row>
    <row r="50" spans="1:54">
      <c r="B50">
        <v>2</v>
      </c>
      <c r="C50">
        <v>25.627700000000001</v>
      </c>
      <c r="D50">
        <v>27.282499999999999</v>
      </c>
      <c r="E50">
        <v>6.4570999999999996</v>
      </c>
      <c r="L50" s="11"/>
      <c r="M50" s="11"/>
      <c r="N50" s="11"/>
      <c r="O50" s="11"/>
      <c r="P50" s="11"/>
      <c r="U50" s="11"/>
      <c r="Z50" s="42"/>
      <c r="AA50">
        <f t="shared" si="15"/>
        <v>217</v>
      </c>
      <c r="AB50" s="26" t="str">
        <f ca="1">INDIRECT(_xlfn.CONCAT("D",AA50))</f>
        <v>bd047</v>
      </c>
      <c r="AC50" s="26">
        <f t="shared" ca="1" si="109"/>
        <v>-1.2585999999999999</v>
      </c>
      <c r="AD50" s="26">
        <f t="shared" ca="1" si="110"/>
        <v>2.4236</v>
      </c>
      <c r="AE50" s="26">
        <f t="shared" ca="1" si="111"/>
        <v>26.348800000000001</v>
      </c>
      <c r="AF50" s="34">
        <f ca="1">INDIRECT(_xlfn.CONCAT("E",AA50+1))</f>
        <v>8.8999999999999996E-2</v>
      </c>
      <c r="AG50" s="34"/>
      <c r="AH50" s="34"/>
      <c r="AI50" s="34"/>
      <c r="AJ50" s="34"/>
      <c r="AK50" s="34"/>
      <c r="AL50" s="34"/>
      <c r="AM50" s="34"/>
      <c r="AN50" s="34"/>
      <c r="AW50" s="5">
        <f t="shared" si="62"/>
        <v>-1.2593862500000002</v>
      </c>
      <c r="AX50" s="5">
        <f t="shared" si="63"/>
        <v>-1.25561375</v>
      </c>
      <c r="AY50" s="5">
        <f t="shared" si="64"/>
        <v>2.5407700000000002</v>
      </c>
      <c r="AZ50" s="5">
        <f t="shared" si="65"/>
        <v>2.41683</v>
      </c>
      <c r="BA50" s="5">
        <f t="shared" si="66"/>
        <v>28.703023999999999</v>
      </c>
      <c r="BB50" s="5">
        <f t="shared" si="67"/>
        <v>22.552376000000002</v>
      </c>
    </row>
    <row r="51" spans="1:54">
      <c r="A51" t="s">
        <v>8</v>
      </c>
      <c r="B51">
        <v>991.63</v>
      </c>
      <c r="F51" t="s">
        <v>8</v>
      </c>
      <c r="G51">
        <v>991.63</v>
      </c>
      <c r="K51" t="s">
        <v>8</v>
      </c>
      <c r="L51">
        <v>991.63</v>
      </c>
      <c r="M51" s="11"/>
      <c r="N51" s="11"/>
      <c r="O51" s="11"/>
      <c r="P51" s="11"/>
      <c r="U51" s="11"/>
      <c r="Z51" s="42"/>
      <c r="AA51">
        <f t="shared" si="15"/>
        <v>222</v>
      </c>
      <c r="AB51" s="26" t="str">
        <f t="shared" ref="AB51:AB60" ca="1" si="118">INDIRECT(_xlfn.CONCAT("D",AA51))</f>
        <v>bd048</v>
      </c>
      <c r="AC51" s="26">
        <f t="shared" ca="1" si="109"/>
        <v>-1.2574000000000001</v>
      </c>
      <c r="AD51" s="26">
        <f t="shared" ca="1" si="110"/>
        <v>2.4205999999999999</v>
      </c>
      <c r="AE51" s="26">
        <f t="shared" ca="1" si="111"/>
        <v>26.2407</v>
      </c>
      <c r="AF51" s="34">
        <f ca="1">INDIRECT(_xlfn.CONCAT("E",AA51+1))</f>
        <v>-6.4000000000000003E-3</v>
      </c>
      <c r="AG51" s="34"/>
      <c r="AH51" s="34"/>
      <c r="AI51" s="34"/>
      <c r="AJ51" s="34"/>
      <c r="AK51" s="34"/>
      <c r="AL51" s="34"/>
      <c r="AM51" s="34"/>
      <c r="AN51" s="34"/>
      <c r="AW51" s="5">
        <f t="shared" si="62"/>
        <v>-1.2593862500000002</v>
      </c>
      <c r="AX51" s="5">
        <f t="shared" si="63"/>
        <v>-1.25561375</v>
      </c>
      <c r="AY51" s="5">
        <f t="shared" si="64"/>
        <v>2.5407700000000002</v>
      </c>
      <c r="AZ51" s="5">
        <f t="shared" si="65"/>
        <v>2.41683</v>
      </c>
      <c r="BA51" s="5">
        <f t="shared" si="66"/>
        <v>28.703023999999999</v>
      </c>
      <c r="BB51" s="5">
        <f t="shared" si="67"/>
        <v>22.552376000000002</v>
      </c>
    </row>
    <row r="52" spans="1:54">
      <c r="B52" t="s">
        <v>0</v>
      </c>
      <c r="C52" t="s">
        <v>1</v>
      </c>
      <c r="D52" s="1" t="s">
        <v>24</v>
      </c>
      <c r="E52" t="s">
        <v>3</v>
      </c>
      <c r="G52" t="s">
        <v>0</v>
      </c>
      <c r="H52" t="s">
        <v>1</v>
      </c>
      <c r="I52" s="1" t="s">
        <v>24</v>
      </c>
      <c r="J52" t="s">
        <v>3</v>
      </c>
      <c r="L52" s="11" t="s">
        <v>0</v>
      </c>
      <c r="M52" s="11" t="s">
        <v>1</v>
      </c>
      <c r="N52" s="13" t="s">
        <v>24</v>
      </c>
      <c r="O52" s="11" t="s">
        <v>3</v>
      </c>
      <c r="P52" s="11"/>
      <c r="U52" s="11"/>
      <c r="X52">
        <v>991.63</v>
      </c>
      <c r="Z52" s="42">
        <f t="shared" ref="Z8:Z60" ca="1" si="119">($AC$3/AC52)-1</f>
        <v>-2.362339487470555E-4</v>
      </c>
      <c r="AA52">
        <f t="shared" si="15"/>
        <v>227</v>
      </c>
      <c r="AB52" s="26" t="str">
        <f t="shared" ca="1" si="118"/>
        <v>bd049</v>
      </c>
      <c r="AC52" s="26">
        <f t="shared" ref="AC52" ca="1" si="120">INDIRECT(_xlfn.CONCAT("D",AA52+1))</f>
        <v>-1.2571000000000001</v>
      </c>
      <c r="AD52" s="26">
        <f t="shared" ref="AD52" ca="1" si="121">INDIRECT(_xlfn.CONCAT("D",AA52+2))</f>
        <v>2.4253</v>
      </c>
      <c r="AE52" s="26">
        <f t="shared" ref="AE52" ca="1" si="122">INDIRECT(_xlfn.CONCAT("D",AA52+3))</f>
        <v>26.879300000000001</v>
      </c>
      <c r="AF52" s="34">
        <f ca="1">INDIRECT(_xlfn.CONCAT("E",AA52+1))</f>
        <v>-3.4799999999999998E-2</v>
      </c>
      <c r="AG52" s="34"/>
      <c r="AH52" s="34"/>
      <c r="AI52" s="34"/>
      <c r="AJ52" s="34"/>
      <c r="AK52" s="34"/>
      <c r="AL52" s="34"/>
      <c r="AM52" s="34"/>
      <c r="AN52" s="34"/>
      <c r="AW52" s="5">
        <f t="shared" si="62"/>
        <v>-1.2593862500000002</v>
      </c>
      <c r="AX52" s="5">
        <f t="shared" si="63"/>
        <v>-1.25561375</v>
      </c>
      <c r="AY52" s="5">
        <f t="shared" si="64"/>
        <v>2.5407700000000002</v>
      </c>
      <c r="AZ52" s="5">
        <f t="shared" si="65"/>
        <v>2.41683</v>
      </c>
      <c r="BA52" s="5">
        <f t="shared" si="66"/>
        <v>28.703023999999999</v>
      </c>
      <c r="BB52" s="5">
        <f t="shared" si="67"/>
        <v>22.552376000000002</v>
      </c>
    </row>
    <row r="53" spans="1:54">
      <c r="B53">
        <v>0</v>
      </c>
      <c r="C53">
        <v>-1.2575000000000001</v>
      </c>
      <c r="D53">
        <v>-1.2542</v>
      </c>
      <c r="E53">
        <v>-0.26140000000000002</v>
      </c>
      <c r="G53">
        <v>0</v>
      </c>
      <c r="H53">
        <v>-1.2575000000000001</v>
      </c>
      <c r="I53">
        <v>-1.2539</v>
      </c>
      <c r="J53">
        <v>-0.28349999999999997</v>
      </c>
      <c r="L53" s="11">
        <v>0</v>
      </c>
      <c r="M53" s="11">
        <v>-1.2575000000000001</v>
      </c>
      <c r="N53" s="11">
        <v>-1.2545999999999999</v>
      </c>
      <c r="O53" s="11">
        <v>-0.2321</v>
      </c>
      <c r="P53" s="11"/>
      <c r="U53" s="11"/>
      <c r="X53">
        <f>X52*0.0015</f>
        <v>1.4874450000000001</v>
      </c>
      <c r="Z53" s="42"/>
      <c r="AA53">
        <f t="shared" si="15"/>
        <v>232</v>
      </c>
      <c r="AB53" s="26" t="str">
        <f t="shared" ca="1" si="118"/>
        <v>bd050</v>
      </c>
      <c r="AC53" s="26">
        <f t="shared" ref="AC53" ca="1" si="123">INDIRECT(_xlfn.CONCAT("D",AA53+1))</f>
        <v>-1.2583</v>
      </c>
      <c r="AD53" s="26">
        <f t="shared" ref="AD53" ca="1" si="124">INDIRECT(_xlfn.CONCAT("D",AA53+2))</f>
        <v>2.4178000000000002</v>
      </c>
      <c r="AE53" s="26">
        <f t="shared" ref="AE53" ca="1" si="125">INDIRECT(_xlfn.CONCAT("D",AA53+3))</f>
        <v>26.627099999999999</v>
      </c>
      <c r="AF53" s="34">
        <f ca="1">INDIRECT(_xlfn.CONCAT("E",AA53+1))</f>
        <v>6.4399999999999999E-2</v>
      </c>
      <c r="AG53" s="34"/>
      <c r="AH53" s="34"/>
      <c r="AI53" s="34"/>
      <c r="AJ53" s="34"/>
      <c r="AK53" s="34"/>
      <c r="AL53" s="34"/>
      <c r="AM53" s="34"/>
      <c r="AN53" s="34"/>
      <c r="AW53" s="5">
        <f t="shared" si="62"/>
        <v>-1.2593862500000002</v>
      </c>
      <c r="AX53" s="5">
        <f t="shared" si="63"/>
        <v>-1.25561375</v>
      </c>
      <c r="AY53" s="5">
        <f t="shared" si="64"/>
        <v>2.5407700000000002</v>
      </c>
      <c r="AZ53" s="5">
        <f t="shared" si="65"/>
        <v>2.41683</v>
      </c>
      <c r="BA53" s="5">
        <f t="shared" si="66"/>
        <v>28.703023999999999</v>
      </c>
      <c r="BB53" s="5">
        <f t="shared" si="67"/>
        <v>22.552376000000002</v>
      </c>
    </row>
    <row r="54" spans="1:54">
      <c r="B54">
        <v>1</v>
      </c>
      <c r="C54">
        <v>2.4788000000000001</v>
      </c>
      <c r="D54">
        <v>2.4220999999999999</v>
      </c>
      <c r="E54">
        <v>-2.2875999999999999</v>
      </c>
      <c r="G54">
        <v>1</v>
      </c>
      <c r="H54">
        <v>2.4788000000000001</v>
      </c>
      <c r="I54">
        <v>2.4258999999999999</v>
      </c>
      <c r="J54">
        <v>-2.1349</v>
      </c>
      <c r="L54" s="11">
        <v>1</v>
      </c>
      <c r="M54" s="11">
        <v>2.4788000000000001</v>
      </c>
      <c r="N54" s="11">
        <v>2.4260000000000002</v>
      </c>
      <c r="O54" s="11">
        <v>-2.1286</v>
      </c>
      <c r="P54" s="11"/>
      <c r="U54" s="11"/>
      <c r="Z54" s="42"/>
      <c r="AA54">
        <f t="shared" si="15"/>
        <v>237</v>
      </c>
      <c r="AB54" s="26" t="str">
        <f t="shared" ca="1" si="118"/>
        <v>bd051</v>
      </c>
      <c r="AC54" s="26">
        <f t="shared" ref="AC54" ca="1" si="126">INDIRECT(_xlfn.CONCAT("D",AA54+1))</f>
        <v>-1.2585999999999999</v>
      </c>
      <c r="AD54" s="26">
        <f t="shared" ref="AD54" ca="1" si="127">INDIRECT(_xlfn.CONCAT("D",AA54+2))</f>
        <v>2.4327000000000001</v>
      </c>
      <c r="AE54" s="26">
        <f t="shared" ref="AE54" ca="1" si="128">INDIRECT(_xlfn.CONCAT("D",AA54+3))</f>
        <v>27.003699999999998</v>
      </c>
      <c r="AF54" s="34">
        <f ca="1">INDIRECT(_xlfn.CONCAT("E",AA54+1))</f>
        <v>8.7800000000000003E-2</v>
      </c>
      <c r="AG54" s="34"/>
      <c r="AH54" s="34"/>
      <c r="AI54" s="34"/>
      <c r="AJ54" s="34"/>
      <c r="AK54" s="34"/>
      <c r="AL54" s="34"/>
      <c r="AM54" s="34"/>
      <c r="AN54" s="34"/>
      <c r="AW54" s="5">
        <f t="shared" si="62"/>
        <v>-1.2593862500000002</v>
      </c>
      <c r="AX54" s="5">
        <f t="shared" si="63"/>
        <v>-1.25561375</v>
      </c>
      <c r="AY54" s="5">
        <f t="shared" si="64"/>
        <v>2.5407700000000002</v>
      </c>
      <c r="AZ54" s="5">
        <f t="shared" si="65"/>
        <v>2.41683</v>
      </c>
      <c r="BA54" s="5">
        <f t="shared" si="66"/>
        <v>28.703023999999999</v>
      </c>
      <c r="BB54" s="5">
        <f t="shared" si="67"/>
        <v>22.552376000000002</v>
      </c>
    </row>
    <row r="55" spans="1:54">
      <c r="B55">
        <v>2</v>
      </c>
      <c r="C55">
        <v>25.627700000000001</v>
      </c>
      <c r="D55">
        <v>26.881599999999999</v>
      </c>
      <c r="E55">
        <v>4.8925999999999998</v>
      </c>
      <c r="G55">
        <v>2</v>
      </c>
      <c r="H55">
        <v>25.627700000000001</v>
      </c>
      <c r="I55">
        <v>26.957100000000001</v>
      </c>
      <c r="J55">
        <v>5.1875</v>
      </c>
      <c r="L55" s="11">
        <v>2</v>
      </c>
      <c r="M55" s="11">
        <v>25.627700000000001</v>
      </c>
      <c r="N55" s="11">
        <v>26.468299999999999</v>
      </c>
      <c r="O55" s="11">
        <v>3.28</v>
      </c>
      <c r="P55" s="11"/>
      <c r="U55" s="11"/>
      <c r="Z55" s="42"/>
      <c r="AA55">
        <f t="shared" si="15"/>
        <v>242</v>
      </c>
      <c r="AB55" s="26" t="str">
        <f t="shared" ca="1" si="118"/>
        <v>bd052</v>
      </c>
      <c r="AC55" s="26">
        <f t="shared" ref="AC55" ca="1" si="129">INDIRECT(_xlfn.CONCAT("D",AA55+1))</f>
        <v>-1.2561</v>
      </c>
      <c r="AD55" s="26">
        <f t="shared" ref="AD55" ca="1" si="130">INDIRECT(_xlfn.CONCAT("D",AA55+2))</f>
        <v>2.4293</v>
      </c>
      <c r="AE55" s="26">
        <f t="shared" ref="AE55" ca="1" si="131">INDIRECT(_xlfn.CONCAT("D",AA55+3))</f>
        <v>26.224</v>
      </c>
      <c r="AF55" s="34">
        <f ca="1">INDIRECT(_xlfn.CONCAT("E",AA55+1))</f>
        <v>-0.11119999999999999</v>
      </c>
      <c r="AG55" s="34"/>
      <c r="AH55" s="34"/>
      <c r="AI55" s="34"/>
      <c r="AJ55" s="34"/>
      <c r="AK55" s="34"/>
      <c r="AL55" s="34"/>
      <c r="AM55" s="34"/>
      <c r="AN55" s="34"/>
      <c r="AW55" s="5">
        <f t="shared" si="62"/>
        <v>-1.2593862500000002</v>
      </c>
      <c r="AX55" s="5">
        <f t="shared" si="63"/>
        <v>-1.25561375</v>
      </c>
      <c r="AY55" s="5">
        <f t="shared" si="64"/>
        <v>2.5407700000000002</v>
      </c>
      <c r="AZ55" s="5">
        <f t="shared" si="65"/>
        <v>2.41683</v>
      </c>
      <c r="BA55" s="5">
        <f t="shared" si="66"/>
        <v>28.703023999999999</v>
      </c>
      <c r="BB55" s="5">
        <f t="shared" si="67"/>
        <v>22.552376000000002</v>
      </c>
    </row>
    <row r="56" spans="1:54">
      <c r="A56" t="s">
        <v>8</v>
      </c>
      <c r="B56">
        <v>991.63</v>
      </c>
      <c r="F56" t="s">
        <v>8</v>
      </c>
      <c r="G56">
        <v>991.63</v>
      </c>
      <c r="P56" s="11"/>
      <c r="U56" s="11"/>
      <c r="Z56" s="42"/>
      <c r="AA56">
        <f t="shared" si="15"/>
        <v>247</v>
      </c>
      <c r="AB56" s="26" t="str">
        <f t="shared" ca="1" si="118"/>
        <v>bd053</v>
      </c>
      <c r="AC56" s="26">
        <f t="shared" ref="AC56" ca="1" si="132">INDIRECT(_xlfn.CONCAT("D",AA56+1))</f>
        <v>-1.2561</v>
      </c>
      <c r="AD56" s="26">
        <f t="shared" ref="AD56" ca="1" si="133">INDIRECT(_xlfn.CONCAT("D",AA56+2))</f>
        <v>2.4241999999999999</v>
      </c>
      <c r="AE56" s="26">
        <f t="shared" ref="AE56" ca="1" si="134">INDIRECT(_xlfn.CONCAT("D",AA56+3))</f>
        <v>26.172999999999998</v>
      </c>
      <c r="AF56" s="34">
        <f t="shared" ref="AF56:AF57" ca="1" si="135">INDIRECT(_xlfn.CONCAT("E",AA56+1))</f>
        <v>-0.1128</v>
      </c>
      <c r="AG56" s="34"/>
      <c r="AH56" s="34"/>
      <c r="AI56" s="34"/>
      <c r="AJ56" s="34"/>
      <c r="AK56" s="34"/>
      <c r="AL56" s="34"/>
      <c r="AM56" s="34"/>
      <c r="AN56" s="34"/>
      <c r="AW56" s="5">
        <f t="shared" si="62"/>
        <v>-1.2593862500000002</v>
      </c>
      <c r="AX56" s="5">
        <f t="shared" si="63"/>
        <v>-1.25561375</v>
      </c>
      <c r="AY56" s="5">
        <f t="shared" si="64"/>
        <v>2.5407700000000002</v>
      </c>
      <c r="AZ56" s="5">
        <f t="shared" si="65"/>
        <v>2.41683</v>
      </c>
      <c r="BA56" s="5">
        <f t="shared" si="66"/>
        <v>28.703023999999999</v>
      </c>
      <c r="BB56" s="5">
        <f t="shared" si="67"/>
        <v>22.552376000000002</v>
      </c>
    </row>
    <row r="57" spans="1:54">
      <c r="B57" t="s">
        <v>0</v>
      </c>
      <c r="C57" t="s">
        <v>1</v>
      </c>
      <c r="D57" s="1" t="s">
        <v>26</v>
      </c>
      <c r="E57" t="s">
        <v>3</v>
      </c>
      <c r="G57" t="s">
        <v>0</v>
      </c>
      <c r="H57" t="s">
        <v>1</v>
      </c>
      <c r="I57" s="1" t="s">
        <v>26</v>
      </c>
      <c r="J57" t="s">
        <v>3</v>
      </c>
      <c r="P57" s="11"/>
      <c r="U57" s="11"/>
      <c r="Z57" s="42"/>
      <c r="AA57">
        <f t="shared" si="15"/>
        <v>252</v>
      </c>
      <c r="AB57" s="26" t="str">
        <f t="shared" ca="1" si="118"/>
        <v>bd054</v>
      </c>
      <c r="AC57" s="26">
        <f t="shared" ref="AC57" ca="1" si="136">INDIRECT(_xlfn.CONCAT("D",AA57+1))</f>
        <v>-1.2561</v>
      </c>
      <c r="AD57" s="26">
        <f t="shared" ref="AD57" ca="1" si="137">INDIRECT(_xlfn.CONCAT("D",AA57+2))</f>
        <v>2.4253999999999998</v>
      </c>
      <c r="AE57" s="26">
        <f t="shared" ref="AE57" ca="1" si="138">INDIRECT(_xlfn.CONCAT("D",AA57+3))</f>
        <v>26.456199999999999</v>
      </c>
      <c r="AF57" s="34">
        <f t="shared" ca="1" si="135"/>
        <v>-0.1138</v>
      </c>
      <c r="AG57" s="34"/>
      <c r="AH57" s="34"/>
      <c r="AI57" s="34"/>
      <c r="AJ57" s="34"/>
      <c r="AK57" s="34"/>
      <c r="AL57" s="34"/>
      <c r="AM57" s="34"/>
      <c r="AN57" s="34"/>
      <c r="AW57" s="5">
        <f t="shared" si="62"/>
        <v>-1.2593862500000002</v>
      </c>
      <c r="AX57" s="5">
        <f t="shared" si="63"/>
        <v>-1.25561375</v>
      </c>
      <c r="AY57" s="5">
        <f t="shared" si="64"/>
        <v>2.5407700000000002</v>
      </c>
      <c r="AZ57" s="5">
        <f t="shared" si="65"/>
        <v>2.41683</v>
      </c>
      <c r="BA57" s="5">
        <f t="shared" si="66"/>
        <v>28.703023999999999</v>
      </c>
      <c r="BB57" s="5">
        <f t="shared" si="67"/>
        <v>22.552376000000002</v>
      </c>
    </row>
    <row r="58" spans="1:54">
      <c r="B58">
        <v>0</v>
      </c>
      <c r="C58">
        <v>-1.2575000000000001</v>
      </c>
      <c r="D58">
        <v>-1.2535000000000001</v>
      </c>
      <c r="E58">
        <v>-0.32219999999999999</v>
      </c>
      <c r="G58">
        <v>0</v>
      </c>
      <c r="H58">
        <v>-1.2575000000000001</v>
      </c>
      <c r="I58">
        <v>-1.2534000000000001</v>
      </c>
      <c r="J58" s="29">
        <v>-0.32300000000000001</v>
      </c>
      <c r="Z58" s="42"/>
      <c r="AA58">
        <f t="shared" si="15"/>
        <v>257</v>
      </c>
      <c r="AB58" s="26" t="str">
        <f t="shared" ca="1" si="118"/>
        <v>bd055</v>
      </c>
      <c r="AC58" s="26">
        <f t="shared" ref="AC58" ca="1" si="139">INDIRECT(_xlfn.CONCAT("D",AA58+1))</f>
        <v>-1.2573000000000001</v>
      </c>
      <c r="AD58" s="26">
        <f t="shared" ref="AD58" ca="1" si="140">INDIRECT(_xlfn.CONCAT("D",AA58+2))</f>
        <v>2.4209999999999998</v>
      </c>
      <c r="AE58" s="26">
        <f t="shared" ref="AE58" ca="1" si="141">INDIRECT(_xlfn.CONCAT("D",AA58+3))</f>
        <v>27.156199999999998</v>
      </c>
      <c r="AF58" s="34">
        <f ca="1">INDIRECT(_xlfn.CONCAT("E",AA58+1))</f>
        <v>-1.2800000000000001E-2</v>
      </c>
      <c r="AG58" s="34"/>
      <c r="AH58" s="34"/>
      <c r="AI58" s="34"/>
      <c r="AJ58" s="34"/>
      <c r="AK58" s="34"/>
      <c r="AL58" s="34"/>
      <c r="AM58" s="34"/>
      <c r="AN58" s="34"/>
      <c r="AW58" s="5">
        <f t="shared" si="62"/>
        <v>-1.2593862500000002</v>
      </c>
      <c r="AX58" s="5">
        <f t="shared" si="63"/>
        <v>-1.25561375</v>
      </c>
      <c r="AY58" s="5">
        <f t="shared" si="64"/>
        <v>2.5407700000000002</v>
      </c>
      <c r="AZ58" s="5">
        <f t="shared" si="65"/>
        <v>2.41683</v>
      </c>
      <c r="BA58" s="5">
        <f t="shared" si="66"/>
        <v>28.703023999999999</v>
      </c>
      <c r="BB58" s="5">
        <f t="shared" si="67"/>
        <v>22.552376000000002</v>
      </c>
    </row>
    <row r="59" spans="1:54">
      <c r="B59">
        <v>1</v>
      </c>
      <c r="C59">
        <v>2.4788000000000001</v>
      </c>
      <c r="D59">
        <v>2.4289000000000001</v>
      </c>
      <c r="E59">
        <v>-2.0123000000000002</v>
      </c>
      <c r="G59">
        <v>1</v>
      </c>
      <c r="H59">
        <v>2.4788000000000001</v>
      </c>
      <c r="I59">
        <v>2.4291999999999998</v>
      </c>
      <c r="J59">
        <v>-2.0030999999999999</v>
      </c>
      <c r="Z59" s="42"/>
      <c r="AA59">
        <f t="shared" si="15"/>
        <v>262</v>
      </c>
      <c r="AB59" s="26" t="str">
        <f t="shared" ca="1" si="118"/>
        <v>bd056</v>
      </c>
      <c r="AC59" s="26">
        <f t="shared" ref="AC59" ca="1" si="142">INDIRECT(_xlfn.CONCAT("D",AA59+1))</f>
        <v>-1.2598</v>
      </c>
      <c r="AD59" s="26">
        <f t="shared" ref="AD59" ca="1" si="143">INDIRECT(_xlfn.CONCAT("D",AA59+2))</f>
        <v>2.4279999999999999</v>
      </c>
      <c r="AE59" s="26">
        <f t="shared" ref="AE59" ca="1" si="144">INDIRECT(_xlfn.CONCAT("D",AA59+3))</f>
        <v>27.023399999999999</v>
      </c>
      <c r="AF59" s="34">
        <f ca="1">INDIRECT(_xlfn.CONCAT("E",AA59+1))</f>
        <v>0.18210000000000001</v>
      </c>
      <c r="AG59" s="34">
        <f t="shared" ref="AG59" ca="1" si="145">INDIRECT(_xlfn.CONCAT("I",AA59+1))</f>
        <v>-1.2596000000000001</v>
      </c>
      <c r="AH59" s="34">
        <f t="shared" ref="AH59" ca="1" si="146">INDIRECT(_xlfn.CONCAT("i",AA59+2))</f>
        <v>2.4201999999999999</v>
      </c>
      <c r="AI59" s="34">
        <f t="shared" ref="AI59" ca="1" si="147">INDIRECT(_xlfn.CONCAT("I",AA59+3))</f>
        <v>27.064800000000002</v>
      </c>
      <c r="AJ59" s="34">
        <f t="shared" ref="AJ59" ca="1" si="148">INDIRECT(_xlfn.CONCAT("j",AA59+1))</f>
        <v>0.1681</v>
      </c>
      <c r="AK59" s="34"/>
      <c r="AL59" s="34"/>
      <c r="AM59" s="34"/>
      <c r="AN59" s="34"/>
      <c r="AW59" s="5">
        <f t="shared" si="62"/>
        <v>-1.2593862500000002</v>
      </c>
      <c r="AX59" s="5">
        <f t="shared" si="63"/>
        <v>-1.25561375</v>
      </c>
      <c r="AY59" s="5">
        <f t="shared" si="64"/>
        <v>2.5407700000000002</v>
      </c>
      <c r="AZ59" s="5">
        <f t="shared" si="65"/>
        <v>2.41683</v>
      </c>
      <c r="BA59" s="5">
        <f t="shared" si="66"/>
        <v>28.703023999999999</v>
      </c>
      <c r="BB59" s="5">
        <f t="shared" si="67"/>
        <v>22.552376000000002</v>
      </c>
    </row>
    <row r="60" spans="1:54">
      <c r="B60">
        <v>2</v>
      </c>
      <c r="C60">
        <v>25.627700000000001</v>
      </c>
      <c r="D60">
        <v>27.087900000000001</v>
      </c>
      <c r="E60">
        <v>5.6978999999999997</v>
      </c>
      <c r="G60">
        <v>2</v>
      </c>
      <c r="H60">
        <v>25.627700000000001</v>
      </c>
      <c r="I60">
        <v>26.309100000000001</v>
      </c>
      <c r="J60">
        <v>2.6589999999999998</v>
      </c>
      <c r="Z60" s="42"/>
      <c r="AA60">
        <f t="shared" si="15"/>
        <v>267</v>
      </c>
      <c r="AB60" s="26" t="str">
        <f t="shared" ca="1" si="118"/>
        <v>bd057</v>
      </c>
      <c r="AC60" s="26">
        <f t="shared" ref="AC60" ca="1" si="149">INDIRECT(_xlfn.CONCAT("D",AA60+1))</f>
        <v>-1.2575000000000001</v>
      </c>
      <c r="AD60" s="26">
        <f t="shared" ref="AD60" ca="1" si="150">INDIRECT(_xlfn.CONCAT("D",AA60+2))</f>
        <v>2.4319000000000002</v>
      </c>
      <c r="AE60" s="26">
        <f t="shared" ref="AE60" ca="1" si="151">INDIRECT(_xlfn.CONCAT("D",AA60+3))</f>
        <v>26.083600000000001</v>
      </c>
      <c r="AF60" s="34">
        <f ca="1">INDIRECT(_xlfn.CONCAT("E",AA60+1))</f>
        <v>-2.7000000000000001E-3</v>
      </c>
      <c r="AG60" s="34"/>
      <c r="AH60" s="34"/>
      <c r="AI60" s="34"/>
      <c r="AJ60" s="34"/>
      <c r="AK60" s="34"/>
      <c r="AL60" s="34"/>
      <c r="AM60" s="34"/>
      <c r="AN60" s="34"/>
      <c r="AW60" s="5">
        <f t="shared" si="62"/>
        <v>-1.2593862500000002</v>
      </c>
      <c r="AX60" s="5">
        <f t="shared" si="63"/>
        <v>-1.25561375</v>
      </c>
      <c r="AY60" s="5">
        <f t="shared" si="64"/>
        <v>2.5407700000000002</v>
      </c>
      <c r="AZ60" s="5">
        <f t="shared" si="65"/>
        <v>2.41683</v>
      </c>
      <c r="BA60" s="5">
        <f t="shared" si="66"/>
        <v>28.703023999999999</v>
      </c>
      <c r="BB60" s="5">
        <f t="shared" si="67"/>
        <v>22.552376000000002</v>
      </c>
    </row>
    <row r="61" spans="1:54">
      <c r="A61" t="s">
        <v>8</v>
      </c>
      <c r="B61">
        <v>991.63</v>
      </c>
    </row>
    <row r="62" spans="1:54">
      <c r="B62" t="s">
        <v>0</v>
      </c>
      <c r="C62" t="s">
        <v>1</v>
      </c>
      <c r="D62" s="1" t="s">
        <v>27</v>
      </c>
      <c r="E62" t="s">
        <v>3</v>
      </c>
      <c r="AF62">
        <f ca="1">LARGE(AF7:AF60,1)</f>
        <v>0.21229999999999999</v>
      </c>
    </row>
    <row r="63" spans="1:54">
      <c r="B63">
        <v>0</v>
      </c>
      <c r="C63">
        <v>-1.2575000000000001</v>
      </c>
      <c r="D63">
        <v>-1.2577</v>
      </c>
      <c r="E63">
        <v>1.4E-2</v>
      </c>
      <c r="AF63">
        <f ca="1">SMALL(AF8:AF61,1)</f>
        <v>-0.32219999999999999</v>
      </c>
    </row>
    <row r="64" spans="1:54">
      <c r="B64">
        <v>1</v>
      </c>
      <c r="C64">
        <v>2.4788000000000001</v>
      </c>
      <c r="D64">
        <v>2.4359999999999999</v>
      </c>
      <c r="E64">
        <v>-1.7255</v>
      </c>
    </row>
    <row r="65" spans="1:15">
      <c r="B65">
        <v>2</v>
      </c>
      <c r="C65">
        <v>25.627700000000001</v>
      </c>
      <c r="D65">
        <v>26.557500000000001</v>
      </c>
      <c r="E65">
        <v>3.6282999999999999</v>
      </c>
    </row>
    <row r="66" spans="1:15">
      <c r="A66" t="s">
        <v>8</v>
      </c>
      <c r="B66">
        <v>991.63</v>
      </c>
    </row>
    <row r="67" spans="1:15">
      <c r="B67" t="s">
        <v>0</v>
      </c>
      <c r="C67" t="s">
        <v>1</v>
      </c>
      <c r="D67" s="1" t="s">
        <v>28</v>
      </c>
      <c r="E67" t="s">
        <v>3</v>
      </c>
    </row>
    <row r="68" spans="1:15">
      <c r="B68">
        <v>0</v>
      </c>
      <c r="C68">
        <v>-1.2575000000000001</v>
      </c>
      <c r="D68">
        <v>-1.2571000000000001</v>
      </c>
      <c r="E68">
        <v>-3.1399999999999997E-2</v>
      </c>
    </row>
    <row r="69" spans="1:15">
      <c r="B69">
        <v>1</v>
      </c>
      <c r="C69">
        <v>2.4788000000000001</v>
      </c>
      <c r="D69">
        <v>2.427</v>
      </c>
      <c r="E69">
        <v>-2.0918000000000001</v>
      </c>
    </row>
    <row r="70" spans="1:15">
      <c r="B70">
        <v>2</v>
      </c>
      <c r="C70">
        <v>25.627700000000001</v>
      </c>
      <c r="D70">
        <v>26.644100000000002</v>
      </c>
      <c r="E70">
        <v>3.9661</v>
      </c>
    </row>
    <row r="71" spans="1:15">
      <c r="A71" t="s">
        <v>8</v>
      </c>
      <c r="B71">
        <v>991.63</v>
      </c>
    </row>
    <row r="72" spans="1:15">
      <c r="B72" t="s">
        <v>0</v>
      </c>
      <c r="C72" t="s">
        <v>1</v>
      </c>
      <c r="D72" s="1" t="s">
        <v>29</v>
      </c>
      <c r="E72" t="s">
        <v>3</v>
      </c>
    </row>
    <row r="73" spans="1:15">
      <c r="B73">
        <v>0</v>
      </c>
      <c r="C73">
        <v>-1.2575000000000001</v>
      </c>
      <c r="D73">
        <v>-1.2557</v>
      </c>
      <c r="E73">
        <v>-0.14729999999999999</v>
      </c>
    </row>
    <row r="74" spans="1:15">
      <c r="B74">
        <v>1</v>
      </c>
      <c r="C74">
        <v>2.4788000000000001</v>
      </c>
      <c r="D74">
        <v>2.4302000000000001</v>
      </c>
      <c r="E74">
        <v>-1.9592000000000001</v>
      </c>
    </row>
    <row r="75" spans="1:15">
      <c r="B75">
        <v>2</v>
      </c>
      <c r="C75">
        <v>25.627700000000001</v>
      </c>
      <c r="D75">
        <v>26.831299999999999</v>
      </c>
      <c r="E75">
        <v>4.6965000000000003</v>
      </c>
    </row>
    <row r="76" spans="1:15">
      <c r="A76" t="s">
        <v>8</v>
      </c>
      <c r="B76">
        <v>991.63</v>
      </c>
      <c r="F76" t="s">
        <v>8</v>
      </c>
      <c r="G76">
        <v>991.63</v>
      </c>
      <c r="K76" t="s">
        <v>8</v>
      </c>
      <c r="L76">
        <v>991.63</v>
      </c>
    </row>
    <row r="77" spans="1:15">
      <c r="B77" t="s">
        <v>0</v>
      </c>
      <c r="C77" t="s">
        <v>1</v>
      </c>
      <c r="D77" s="1" t="s">
        <v>30</v>
      </c>
      <c r="E77" t="s">
        <v>3</v>
      </c>
      <c r="G77" t="s">
        <v>0</v>
      </c>
      <c r="H77" t="s">
        <v>1</v>
      </c>
      <c r="I77" s="1" t="s">
        <v>30</v>
      </c>
      <c r="J77" t="s">
        <v>3</v>
      </c>
      <c r="L77" t="s">
        <v>0</v>
      </c>
      <c r="M77" t="s">
        <v>1</v>
      </c>
      <c r="N77" s="1" t="s">
        <v>30</v>
      </c>
      <c r="O77" t="s">
        <v>3</v>
      </c>
    </row>
    <row r="78" spans="1:15">
      <c r="B78">
        <v>0</v>
      </c>
      <c r="C78">
        <v>-1.2575000000000001</v>
      </c>
      <c r="D78">
        <v>-1.2602</v>
      </c>
      <c r="E78">
        <v>0.21229999999999999</v>
      </c>
      <c r="G78">
        <v>0</v>
      </c>
      <c r="H78">
        <v>-1.2575000000000001</v>
      </c>
      <c r="I78">
        <v>-1.2591000000000001</v>
      </c>
      <c r="J78">
        <v>0.1293</v>
      </c>
      <c r="L78">
        <v>0</v>
      </c>
      <c r="M78">
        <v>-1.2575000000000001</v>
      </c>
      <c r="N78">
        <v>-1.2591000000000001</v>
      </c>
      <c r="O78">
        <v>0.12989999999999999</v>
      </c>
    </row>
    <row r="79" spans="1:15">
      <c r="B79">
        <v>1</v>
      </c>
      <c r="C79">
        <v>2.4788000000000001</v>
      </c>
      <c r="D79">
        <v>2.4243999999999999</v>
      </c>
      <c r="E79">
        <v>-2.1932999999999998</v>
      </c>
      <c r="G79">
        <v>1</v>
      </c>
      <c r="H79">
        <v>2.4788000000000001</v>
      </c>
      <c r="I79">
        <v>2.4363999999999999</v>
      </c>
      <c r="J79">
        <v>-1.712</v>
      </c>
      <c r="L79">
        <v>1</v>
      </c>
      <c r="M79">
        <v>2.4788000000000001</v>
      </c>
      <c r="N79">
        <v>2.4430000000000001</v>
      </c>
      <c r="O79">
        <v>-1.4427000000000001</v>
      </c>
    </row>
    <row r="80" spans="1:15">
      <c r="B80">
        <v>2</v>
      </c>
      <c r="C80">
        <v>25.627700000000001</v>
      </c>
      <c r="D80">
        <v>26.3308</v>
      </c>
      <c r="E80">
        <v>2.7435999999999998</v>
      </c>
      <c r="G80">
        <v>2</v>
      </c>
      <c r="H80">
        <v>25.627700000000001</v>
      </c>
      <c r="I80">
        <v>26.594899999999999</v>
      </c>
      <c r="J80">
        <v>3.7740999999999998</v>
      </c>
      <c r="L80">
        <v>2</v>
      </c>
      <c r="M80">
        <v>25.627700000000001</v>
      </c>
      <c r="N80">
        <v>26.4712</v>
      </c>
      <c r="O80">
        <v>3.2911999999999999</v>
      </c>
    </row>
    <row r="81" spans="1:5">
      <c r="A81" t="s">
        <v>8</v>
      </c>
      <c r="B81">
        <v>991.63</v>
      </c>
    </row>
    <row r="82" spans="1:5">
      <c r="B82" t="s">
        <v>0</v>
      </c>
      <c r="C82" t="s">
        <v>1</v>
      </c>
      <c r="D82" s="1" t="s">
        <v>31</v>
      </c>
      <c r="E82" t="s">
        <v>3</v>
      </c>
    </row>
    <row r="83" spans="1:5">
      <c r="B83">
        <v>0</v>
      </c>
      <c r="C83">
        <v>-1.2575000000000001</v>
      </c>
      <c r="D83">
        <v>-1.2589999999999999</v>
      </c>
      <c r="E83">
        <v>0.11990000000000001</v>
      </c>
    </row>
    <row r="84" spans="1:5">
      <c r="B84">
        <v>1</v>
      </c>
      <c r="C84">
        <v>2.4788000000000001</v>
      </c>
      <c r="D84">
        <v>2.4428000000000001</v>
      </c>
      <c r="E84">
        <v>-1.4511000000000001</v>
      </c>
    </row>
    <row r="85" spans="1:5">
      <c r="B85">
        <v>2</v>
      </c>
      <c r="C85">
        <v>25.627700000000001</v>
      </c>
      <c r="D85">
        <v>26.0943</v>
      </c>
      <c r="E85">
        <v>1.8207</v>
      </c>
    </row>
    <row r="86" spans="1:5">
      <c r="A86" t="s">
        <v>8</v>
      </c>
      <c r="B86">
        <v>991.63</v>
      </c>
    </row>
    <row r="87" spans="1:5">
      <c r="B87" t="s">
        <v>0</v>
      </c>
      <c r="C87" t="s">
        <v>1</v>
      </c>
      <c r="D87" s="1" t="s">
        <v>33</v>
      </c>
      <c r="E87" t="s">
        <v>3</v>
      </c>
    </row>
    <row r="88" spans="1:5">
      <c r="B88">
        <v>0</v>
      </c>
      <c r="C88">
        <v>-1.2575000000000001</v>
      </c>
      <c r="D88">
        <v>-1.2559</v>
      </c>
      <c r="E88">
        <v>-0.13039999999999999</v>
      </c>
    </row>
    <row r="89" spans="1:5">
      <c r="B89">
        <v>1</v>
      </c>
      <c r="C89">
        <v>2.4788000000000001</v>
      </c>
      <c r="D89">
        <v>2.4321999999999999</v>
      </c>
      <c r="E89">
        <v>-1.8785000000000001</v>
      </c>
    </row>
    <row r="90" spans="1:5">
      <c r="B90">
        <v>2</v>
      </c>
      <c r="C90">
        <v>25.627700000000001</v>
      </c>
      <c r="D90">
        <v>26.8156</v>
      </c>
      <c r="E90">
        <v>4.6351000000000004</v>
      </c>
    </row>
    <row r="91" spans="1:5">
      <c r="A91" t="s">
        <v>8</v>
      </c>
      <c r="B91">
        <v>991.63</v>
      </c>
    </row>
    <row r="92" spans="1:5">
      <c r="B92" t="s">
        <v>0</v>
      </c>
      <c r="C92" t="s">
        <v>1</v>
      </c>
      <c r="D92" s="1" t="s">
        <v>34</v>
      </c>
      <c r="E92" t="s">
        <v>3</v>
      </c>
    </row>
    <row r="93" spans="1:5">
      <c r="B93">
        <v>0</v>
      </c>
      <c r="C93">
        <v>-1.2575000000000001</v>
      </c>
      <c r="D93" s="15">
        <v>-1.2563</v>
      </c>
      <c r="E93">
        <v>-0.1</v>
      </c>
    </row>
    <row r="94" spans="1:5">
      <c r="B94">
        <v>1</v>
      </c>
      <c r="C94">
        <v>2.4788000000000001</v>
      </c>
      <c r="D94">
        <v>2.4178000000000002</v>
      </c>
      <c r="E94">
        <v>-2.4601999999999999</v>
      </c>
    </row>
    <row r="95" spans="1:5">
      <c r="B95">
        <v>2</v>
      </c>
      <c r="C95">
        <v>25.627700000000001</v>
      </c>
      <c r="D95">
        <v>26.536300000000001</v>
      </c>
      <c r="E95">
        <v>3.5455000000000001</v>
      </c>
    </row>
    <row r="96" spans="1:5">
      <c r="A96" t="s">
        <v>8</v>
      </c>
      <c r="B96">
        <v>991.63</v>
      </c>
    </row>
    <row r="97" spans="1:5">
      <c r="B97" t="s">
        <v>0</v>
      </c>
      <c r="C97" t="s">
        <v>1</v>
      </c>
      <c r="D97" s="1" t="s">
        <v>32</v>
      </c>
      <c r="E97" t="s">
        <v>3</v>
      </c>
    </row>
    <row r="98" spans="1:5">
      <c r="B98">
        <v>0</v>
      </c>
      <c r="C98">
        <v>-1.2575000000000001</v>
      </c>
      <c r="D98">
        <v>-1.2578</v>
      </c>
      <c r="E98">
        <v>2.24E-2</v>
      </c>
    </row>
    <row r="99" spans="1:5">
      <c r="B99">
        <v>1</v>
      </c>
      <c r="C99">
        <v>2.4788000000000001</v>
      </c>
      <c r="D99">
        <v>2.4222999999999999</v>
      </c>
      <c r="E99">
        <v>-2.2816999999999998</v>
      </c>
    </row>
    <row r="100" spans="1:5">
      <c r="B100">
        <v>2</v>
      </c>
      <c r="C100">
        <v>25.627700000000001</v>
      </c>
      <c r="D100">
        <v>27.414100000000001</v>
      </c>
      <c r="E100">
        <v>6.9705000000000004</v>
      </c>
    </row>
    <row r="101" spans="1:5">
      <c r="A101" t="s">
        <v>8</v>
      </c>
      <c r="B101">
        <v>991.63</v>
      </c>
    </row>
    <row r="102" spans="1:5">
      <c r="B102" t="s">
        <v>0</v>
      </c>
      <c r="C102" t="s">
        <v>1</v>
      </c>
      <c r="D102" s="1" t="s">
        <v>35</v>
      </c>
      <c r="E102" t="s">
        <v>3</v>
      </c>
    </row>
    <row r="103" spans="1:5">
      <c r="B103">
        <v>0</v>
      </c>
      <c r="C103">
        <v>-1.2575000000000001</v>
      </c>
      <c r="D103" s="15">
        <v>-1.2585999999999999</v>
      </c>
      <c r="E103">
        <v>8.5199999999999998E-2</v>
      </c>
    </row>
    <row r="104" spans="1:5">
      <c r="B104">
        <v>1</v>
      </c>
      <c r="C104">
        <v>2.4788000000000001</v>
      </c>
      <c r="D104">
        <v>2.4277000000000002</v>
      </c>
      <c r="E104">
        <v>-2.0621999999999998</v>
      </c>
    </row>
    <row r="105" spans="1:5">
      <c r="B105">
        <v>2</v>
      </c>
      <c r="C105">
        <v>25.627700000000001</v>
      </c>
      <c r="D105">
        <v>26.977499999999999</v>
      </c>
      <c r="E105">
        <v>5.2668999999999997</v>
      </c>
    </row>
    <row r="106" spans="1:5">
      <c r="A106" t="s">
        <v>8</v>
      </c>
      <c r="B106">
        <v>991.63</v>
      </c>
    </row>
    <row r="107" spans="1:5">
      <c r="B107" t="s">
        <v>0</v>
      </c>
      <c r="C107" t="s">
        <v>1</v>
      </c>
      <c r="D107" s="1" t="s">
        <v>36</v>
      </c>
      <c r="E107" t="s">
        <v>3</v>
      </c>
    </row>
    <row r="108" spans="1:5">
      <c r="B108">
        <v>0</v>
      </c>
      <c r="C108">
        <v>-1.2575000000000001</v>
      </c>
      <c r="D108" s="15">
        <v>-1.2566999999999999</v>
      </c>
      <c r="E108">
        <v>-6.2399999999999997E-2</v>
      </c>
    </row>
    <row r="109" spans="1:5">
      <c r="B109">
        <v>1</v>
      </c>
      <c r="C109">
        <v>2.4788000000000001</v>
      </c>
      <c r="D109">
        <v>2.4359000000000002</v>
      </c>
      <c r="E109">
        <v>-1.7323999999999999</v>
      </c>
    </row>
    <row r="110" spans="1:5">
      <c r="B110">
        <v>2</v>
      </c>
      <c r="C110">
        <v>25.627700000000001</v>
      </c>
      <c r="D110">
        <v>26.6173</v>
      </c>
      <c r="E110">
        <v>3.8613</v>
      </c>
    </row>
    <row r="111" spans="1:5">
      <c r="A111" t="s">
        <v>8</v>
      </c>
      <c r="B111">
        <v>991.63</v>
      </c>
    </row>
    <row r="112" spans="1:5">
      <c r="B112" t="s">
        <v>0</v>
      </c>
      <c r="C112" t="s">
        <v>1</v>
      </c>
      <c r="D112" s="1" t="s">
        <v>48</v>
      </c>
      <c r="E112" t="s">
        <v>3</v>
      </c>
    </row>
    <row r="113" spans="1:15">
      <c r="B113">
        <v>0</v>
      </c>
      <c r="C113">
        <v>-1.2575000000000001</v>
      </c>
      <c r="D113" s="15">
        <v>-1.2575000000000001</v>
      </c>
      <c r="E113">
        <v>3.0000000000000001E-3</v>
      </c>
    </row>
    <row r="114" spans="1:15">
      <c r="B114">
        <v>1</v>
      </c>
      <c r="C114">
        <v>2.4788000000000001</v>
      </c>
      <c r="D114">
        <v>2.4333999999999998</v>
      </c>
      <c r="E114">
        <v>-1.8320000000000001</v>
      </c>
    </row>
    <row r="115" spans="1:15">
      <c r="B115">
        <v>2</v>
      </c>
      <c r="C115">
        <v>25.627700000000001</v>
      </c>
      <c r="D115">
        <v>26.561800000000002</v>
      </c>
      <c r="E115">
        <v>3.645</v>
      </c>
    </row>
    <row r="116" spans="1:15">
      <c r="A116" t="s">
        <v>8</v>
      </c>
      <c r="B116">
        <v>991.63</v>
      </c>
    </row>
    <row r="117" spans="1:15">
      <c r="B117" t="s">
        <v>0</v>
      </c>
      <c r="C117" t="s">
        <v>1</v>
      </c>
      <c r="D117" s="1" t="s">
        <v>49</v>
      </c>
      <c r="E117" t="s">
        <v>3</v>
      </c>
    </row>
    <row r="118" spans="1:15">
      <c r="B118">
        <v>0</v>
      </c>
      <c r="C118">
        <v>-1.2575000000000001</v>
      </c>
      <c r="D118">
        <v>-1.2567999999999999</v>
      </c>
      <c r="E118">
        <v>-5.5E-2</v>
      </c>
    </row>
    <row r="119" spans="1:15">
      <c r="B119">
        <v>1</v>
      </c>
      <c r="C119">
        <v>2.4788000000000001</v>
      </c>
      <c r="D119">
        <v>2.4315000000000002</v>
      </c>
      <c r="E119">
        <v>-1.9083000000000001</v>
      </c>
    </row>
    <row r="120" spans="1:15">
      <c r="B120">
        <v>2</v>
      </c>
      <c r="C120">
        <v>25.627700000000001</v>
      </c>
      <c r="D120">
        <v>27.1432</v>
      </c>
      <c r="E120">
        <v>5.9137000000000004</v>
      </c>
    </row>
    <row r="121" spans="1:15">
      <c r="A121" t="s">
        <v>8</v>
      </c>
      <c r="B121">
        <v>991.63</v>
      </c>
    </row>
    <row r="122" spans="1:15">
      <c r="B122" t="s">
        <v>0</v>
      </c>
      <c r="C122" t="s">
        <v>1</v>
      </c>
      <c r="D122" s="1" t="s">
        <v>47</v>
      </c>
      <c r="E122" t="s">
        <v>3</v>
      </c>
    </row>
    <row r="123" spans="1:15">
      <c r="B123">
        <v>0</v>
      </c>
      <c r="C123">
        <v>-1.2575000000000001</v>
      </c>
      <c r="D123">
        <v>-1.2565999999999999</v>
      </c>
      <c r="E123">
        <v>-7.4700000000000003E-2</v>
      </c>
    </row>
    <row r="124" spans="1:15">
      <c r="B124">
        <v>1</v>
      </c>
      <c r="C124">
        <v>2.4788000000000001</v>
      </c>
      <c r="D124">
        <v>2.4355000000000002</v>
      </c>
      <c r="E124">
        <v>-1.7454000000000001</v>
      </c>
    </row>
    <row r="125" spans="1:15">
      <c r="B125">
        <v>2</v>
      </c>
      <c r="C125">
        <v>25.627700000000001</v>
      </c>
      <c r="D125">
        <v>25.814</v>
      </c>
      <c r="E125">
        <v>0.7268</v>
      </c>
    </row>
    <row r="126" spans="1:15">
      <c r="A126" t="s">
        <v>8</v>
      </c>
      <c r="B126">
        <v>991.63</v>
      </c>
      <c r="F126" t="s">
        <v>8</v>
      </c>
      <c r="G126">
        <v>991.63</v>
      </c>
      <c r="K126" t="s">
        <v>8</v>
      </c>
      <c r="L126">
        <v>991.63</v>
      </c>
    </row>
    <row r="127" spans="1:15">
      <c r="B127" t="s">
        <v>0</v>
      </c>
      <c r="C127" t="s">
        <v>1</v>
      </c>
      <c r="D127" s="1" t="s">
        <v>51</v>
      </c>
      <c r="E127" t="s">
        <v>3</v>
      </c>
      <c r="G127" t="s">
        <v>0</v>
      </c>
      <c r="H127" t="s">
        <v>1</v>
      </c>
      <c r="I127" s="1" t="s">
        <v>51</v>
      </c>
      <c r="J127" t="s">
        <v>3</v>
      </c>
      <c r="L127" t="s">
        <v>0</v>
      </c>
      <c r="M127" t="s">
        <v>1</v>
      </c>
      <c r="N127" s="1" t="s">
        <v>51</v>
      </c>
      <c r="O127" t="s">
        <v>3</v>
      </c>
    </row>
    <row r="128" spans="1:15">
      <c r="B128">
        <v>0</v>
      </c>
      <c r="C128">
        <v>-1.2575000000000001</v>
      </c>
      <c r="D128">
        <v>-1.2551000000000001</v>
      </c>
      <c r="E128">
        <v>-0.18970000000000001</v>
      </c>
      <c r="G128">
        <v>0</v>
      </c>
      <c r="H128">
        <v>-1.2575000000000001</v>
      </c>
      <c r="I128">
        <v>-1.2546999999999999</v>
      </c>
      <c r="J128">
        <v>-0.2225</v>
      </c>
      <c r="L128">
        <v>0</v>
      </c>
      <c r="M128">
        <v>-1.2575000000000001</v>
      </c>
      <c r="N128">
        <v>-1.2546999999999999</v>
      </c>
      <c r="O128">
        <v>-0.22559999999999999</v>
      </c>
    </row>
    <row r="129" spans="1:15">
      <c r="B129">
        <v>1</v>
      </c>
      <c r="C129">
        <v>2.4788000000000001</v>
      </c>
      <c r="D129">
        <v>2.4245000000000001</v>
      </c>
      <c r="E129">
        <v>-2.1922999999999999</v>
      </c>
      <c r="G129">
        <v>1</v>
      </c>
      <c r="H129">
        <v>2.4788000000000001</v>
      </c>
      <c r="I129">
        <v>2.4356</v>
      </c>
      <c r="J129">
        <v>-1.7424999999999999</v>
      </c>
      <c r="L129">
        <v>1</v>
      </c>
      <c r="M129">
        <v>2.4788000000000001</v>
      </c>
      <c r="N129">
        <v>2.4251</v>
      </c>
      <c r="O129">
        <v>-2.1650999999999998</v>
      </c>
    </row>
    <row r="130" spans="1:15">
      <c r="B130">
        <v>2</v>
      </c>
      <c r="C130">
        <v>25.627700000000001</v>
      </c>
      <c r="D130">
        <v>26.348600000000001</v>
      </c>
      <c r="E130">
        <v>2.8132000000000001</v>
      </c>
      <c r="G130">
        <v>2</v>
      </c>
      <c r="H130">
        <v>25.627700000000001</v>
      </c>
      <c r="I130">
        <v>26.312000000000001</v>
      </c>
      <c r="J130">
        <v>2.67</v>
      </c>
      <c r="L130">
        <v>2</v>
      </c>
      <c r="M130">
        <v>25.627700000000001</v>
      </c>
      <c r="N130">
        <v>26.9861</v>
      </c>
      <c r="O130">
        <v>5.3003999999999998</v>
      </c>
    </row>
    <row r="131" spans="1:15">
      <c r="A131" t="s">
        <v>8</v>
      </c>
      <c r="B131">
        <v>991.63</v>
      </c>
    </row>
    <row r="132" spans="1:15">
      <c r="B132" t="s">
        <v>0</v>
      </c>
      <c r="C132" t="s">
        <v>1</v>
      </c>
      <c r="D132" s="1" t="s">
        <v>52</v>
      </c>
      <c r="E132" t="s">
        <v>3</v>
      </c>
    </row>
    <row r="133" spans="1:15">
      <c r="B133">
        <v>0</v>
      </c>
      <c r="C133">
        <v>-1.2575000000000001</v>
      </c>
      <c r="D133">
        <v>-1.2558</v>
      </c>
      <c r="E133">
        <v>-0.1399</v>
      </c>
    </row>
    <row r="134" spans="1:15">
      <c r="B134">
        <v>1</v>
      </c>
      <c r="C134">
        <v>2.4788000000000001</v>
      </c>
      <c r="D134">
        <v>2.4312</v>
      </c>
      <c r="E134">
        <v>-1.9198</v>
      </c>
    </row>
    <row r="135" spans="1:15">
      <c r="B135">
        <v>2</v>
      </c>
      <c r="C135">
        <v>25.627700000000001</v>
      </c>
      <c r="D135">
        <v>26.6464</v>
      </c>
      <c r="E135">
        <v>3.9748000000000001</v>
      </c>
    </row>
    <row r="136" spans="1:15">
      <c r="A136" t="s">
        <v>8</v>
      </c>
      <c r="B136">
        <v>991.63</v>
      </c>
    </row>
    <row r="137" spans="1:15">
      <c r="B137" t="s">
        <v>0</v>
      </c>
      <c r="C137" t="s">
        <v>1</v>
      </c>
      <c r="D137" s="1" t="s">
        <v>53</v>
      </c>
      <c r="E137" t="s">
        <v>3</v>
      </c>
    </row>
    <row r="138" spans="1:15">
      <c r="B138">
        <v>0</v>
      </c>
      <c r="C138">
        <v>-1.2575000000000001</v>
      </c>
      <c r="D138">
        <v>-1.2566999999999999</v>
      </c>
      <c r="E138">
        <v>-6.3399999999999998E-2</v>
      </c>
    </row>
    <row r="139" spans="1:15">
      <c r="B139">
        <v>1</v>
      </c>
      <c r="C139">
        <v>2.4788000000000001</v>
      </c>
      <c r="D139">
        <v>2.4260999999999999</v>
      </c>
      <c r="E139">
        <v>-2.1265999999999998</v>
      </c>
    </row>
    <row r="140" spans="1:15">
      <c r="B140">
        <v>2</v>
      </c>
      <c r="C140">
        <v>25.627700000000001</v>
      </c>
      <c r="D140">
        <v>26.664899999999999</v>
      </c>
      <c r="E140">
        <v>4.0471000000000004</v>
      </c>
    </row>
    <row r="141" spans="1:15">
      <c r="A141" t="s">
        <v>8</v>
      </c>
      <c r="B141">
        <v>991.63</v>
      </c>
    </row>
    <row r="142" spans="1:15">
      <c r="B142" t="s">
        <v>0</v>
      </c>
      <c r="C142" t="s">
        <v>1</v>
      </c>
      <c r="D142" s="1" t="s">
        <v>54</v>
      </c>
      <c r="E142" t="s">
        <v>3</v>
      </c>
    </row>
    <row r="143" spans="1:15">
      <c r="B143">
        <v>0</v>
      </c>
      <c r="C143">
        <v>-1.2575000000000001</v>
      </c>
      <c r="D143">
        <v>-1.2557</v>
      </c>
      <c r="E143">
        <v>-0.14280000000000001</v>
      </c>
    </row>
    <row r="144" spans="1:15">
      <c r="B144">
        <v>1</v>
      </c>
      <c r="C144">
        <v>2.4788000000000001</v>
      </c>
      <c r="D144">
        <v>2.4285000000000001</v>
      </c>
      <c r="E144">
        <v>-2.0310000000000001</v>
      </c>
    </row>
    <row r="145" spans="1:25">
      <c r="B145">
        <v>2</v>
      </c>
      <c r="C145">
        <v>25.627700000000001</v>
      </c>
      <c r="D145">
        <v>25.909099999999999</v>
      </c>
      <c r="E145">
        <v>1.0979000000000001</v>
      </c>
    </row>
    <row r="146" spans="1:25">
      <c r="A146" t="s">
        <v>8</v>
      </c>
      <c r="B146">
        <v>991.63</v>
      </c>
    </row>
    <row r="147" spans="1:25">
      <c r="B147" t="s">
        <v>0</v>
      </c>
      <c r="C147" t="s">
        <v>1</v>
      </c>
      <c r="D147" s="1" t="s">
        <v>50</v>
      </c>
      <c r="E147" t="s">
        <v>3</v>
      </c>
    </row>
    <row r="148" spans="1:25">
      <c r="B148">
        <v>0</v>
      </c>
      <c r="C148">
        <v>-1.2575000000000001</v>
      </c>
      <c r="D148">
        <v>-1.2585</v>
      </c>
      <c r="E148">
        <v>8.2400000000000001E-2</v>
      </c>
    </row>
    <row r="149" spans="1:25">
      <c r="B149">
        <v>1</v>
      </c>
      <c r="C149">
        <v>2.4788000000000001</v>
      </c>
      <c r="D149">
        <v>2.4424000000000001</v>
      </c>
      <c r="E149">
        <v>-1.4681999999999999</v>
      </c>
    </row>
    <row r="150" spans="1:25">
      <c r="B150">
        <v>2</v>
      </c>
      <c r="C150">
        <v>25.627700000000001</v>
      </c>
      <c r="D150">
        <v>26.2608</v>
      </c>
      <c r="E150">
        <v>2.4702000000000002</v>
      </c>
    </row>
    <row r="151" spans="1:25">
      <c r="A151" t="s">
        <v>8</v>
      </c>
      <c r="B151">
        <v>991.63</v>
      </c>
    </row>
    <row r="152" spans="1:25">
      <c r="B152" t="s">
        <v>0</v>
      </c>
      <c r="C152" t="s">
        <v>1</v>
      </c>
      <c r="D152" s="1" t="s">
        <v>55</v>
      </c>
      <c r="E152" t="s">
        <v>3</v>
      </c>
    </row>
    <row r="153" spans="1:25">
      <c r="B153">
        <v>0</v>
      </c>
      <c r="C153">
        <v>-1.2575000000000001</v>
      </c>
      <c r="D153">
        <v>-1.2551000000000001</v>
      </c>
      <c r="E153">
        <v>-0.19009999999999999</v>
      </c>
    </row>
    <row r="154" spans="1:25">
      <c r="B154">
        <v>1</v>
      </c>
      <c r="C154">
        <v>2.4788000000000001</v>
      </c>
      <c r="D154">
        <v>2.4325000000000001</v>
      </c>
      <c r="E154">
        <v>-1.8702000000000001</v>
      </c>
    </row>
    <row r="155" spans="1:25">
      <c r="B155">
        <v>2</v>
      </c>
      <c r="C155">
        <v>25.627700000000001</v>
      </c>
      <c r="D155">
        <v>27.072800000000001</v>
      </c>
      <c r="E155">
        <v>5.6390000000000002</v>
      </c>
    </row>
    <row r="156" spans="1:25">
      <c r="A156" t="s">
        <v>8</v>
      </c>
      <c r="B156">
        <v>991.63</v>
      </c>
      <c r="F156" t="s">
        <v>8</v>
      </c>
      <c r="G156">
        <v>991.63</v>
      </c>
      <c r="K156" t="s">
        <v>8</v>
      </c>
      <c r="L156">
        <v>991.63</v>
      </c>
      <c r="P156" t="s">
        <v>8</v>
      </c>
      <c r="Q156">
        <v>991.63</v>
      </c>
      <c r="U156" t="s">
        <v>8</v>
      </c>
      <c r="V156">
        <v>991.63</v>
      </c>
    </row>
    <row r="157" spans="1:25">
      <c r="B157" t="s">
        <v>0</v>
      </c>
      <c r="C157" t="s">
        <v>1</v>
      </c>
      <c r="D157" s="1" t="s">
        <v>56</v>
      </c>
      <c r="E157" t="s">
        <v>3</v>
      </c>
      <c r="G157" t="s">
        <v>0</v>
      </c>
      <c r="H157" t="s">
        <v>1</v>
      </c>
      <c r="I157" s="1" t="s">
        <v>56</v>
      </c>
      <c r="J157" t="s">
        <v>3</v>
      </c>
      <c r="L157" t="s">
        <v>0</v>
      </c>
      <c r="M157" t="s">
        <v>1</v>
      </c>
      <c r="N157" s="1" t="s">
        <v>56</v>
      </c>
      <c r="O157" t="s">
        <v>3</v>
      </c>
      <c r="Q157" t="s">
        <v>0</v>
      </c>
      <c r="R157" t="s">
        <v>1</v>
      </c>
      <c r="S157" s="1" t="s">
        <v>56</v>
      </c>
      <c r="T157" t="s">
        <v>3</v>
      </c>
      <c r="V157" t="s">
        <v>0</v>
      </c>
      <c r="W157" t="s">
        <v>1</v>
      </c>
      <c r="X157" s="1" t="s">
        <v>56</v>
      </c>
      <c r="Y157" t="s">
        <v>3</v>
      </c>
    </row>
    <row r="158" spans="1:25">
      <c r="B158">
        <v>0</v>
      </c>
      <c r="C158">
        <v>-1.2575000000000001</v>
      </c>
      <c r="D158">
        <v>-1.2545999999999999</v>
      </c>
      <c r="E158">
        <v>-0.23150000000000001</v>
      </c>
      <c r="G158">
        <v>0</v>
      </c>
      <c r="H158">
        <v>-1.2575000000000001</v>
      </c>
      <c r="I158">
        <v>-1.2545999999999999</v>
      </c>
      <c r="J158">
        <v>-0.22770000000000001</v>
      </c>
      <c r="L158">
        <v>0</v>
      </c>
      <c r="M158">
        <v>-1.2575000000000001</v>
      </c>
      <c r="N158">
        <v>-1.2546999999999999</v>
      </c>
      <c r="O158">
        <v>-0.22409999999999999</v>
      </c>
      <c r="Q158">
        <v>0</v>
      </c>
      <c r="R158">
        <v>-1.2575000000000001</v>
      </c>
      <c r="S158">
        <v>-1.2544999999999999</v>
      </c>
      <c r="T158">
        <v>-0.2419</v>
      </c>
      <c r="V158">
        <v>0</v>
      </c>
      <c r="W158">
        <v>-1.2575000000000001</v>
      </c>
      <c r="X158">
        <v>-1.2547999999999999</v>
      </c>
      <c r="Y158">
        <v>-0.2167</v>
      </c>
    </row>
    <row r="159" spans="1:25">
      <c r="B159">
        <v>1</v>
      </c>
      <c r="C159">
        <v>2.4788000000000001</v>
      </c>
      <c r="D159">
        <v>2.4340999999999999</v>
      </c>
      <c r="E159">
        <v>-1.8029999999999999</v>
      </c>
      <c r="G159">
        <v>1</v>
      </c>
      <c r="H159">
        <v>2.4788000000000001</v>
      </c>
      <c r="I159">
        <v>2.4239999999999999</v>
      </c>
      <c r="J159">
        <v>-2.2130000000000001</v>
      </c>
      <c r="L159">
        <v>1</v>
      </c>
      <c r="M159">
        <v>2.4788000000000001</v>
      </c>
      <c r="N159">
        <v>2.4258000000000002</v>
      </c>
      <c r="O159">
        <v>-2.1404999999999998</v>
      </c>
      <c r="Q159">
        <v>1</v>
      </c>
      <c r="R159">
        <v>2.4788000000000001</v>
      </c>
      <c r="S159">
        <v>2.4262000000000001</v>
      </c>
      <c r="T159">
        <v>-2.1219999999999999</v>
      </c>
      <c r="V159">
        <v>1</v>
      </c>
      <c r="W159">
        <v>2.4788000000000001</v>
      </c>
      <c r="X159">
        <v>2.4235000000000002</v>
      </c>
      <c r="Y159">
        <v>-2.2292999999999998</v>
      </c>
    </row>
    <row r="160" spans="1:25">
      <c r="B160">
        <v>2</v>
      </c>
      <c r="C160">
        <v>25.627700000000001</v>
      </c>
      <c r="D160">
        <v>26.152100000000001</v>
      </c>
      <c r="E160">
        <v>2.0463</v>
      </c>
      <c r="G160">
        <v>2</v>
      </c>
      <c r="H160">
        <v>25.627700000000001</v>
      </c>
      <c r="I160">
        <v>26.393999999999998</v>
      </c>
      <c r="J160">
        <v>2.9902000000000002</v>
      </c>
      <c r="L160">
        <v>2</v>
      </c>
      <c r="M160">
        <v>25.627700000000001</v>
      </c>
      <c r="N160">
        <v>26.4802</v>
      </c>
      <c r="O160">
        <v>3.3266</v>
      </c>
      <c r="Q160">
        <v>2</v>
      </c>
      <c r="R160">
        <v>25.627700000000001</v>
      </c>
      <c r="S160">
        <v>26.372399999999999</v>
      </c>
      <c r="T160">
        <v>2.9058000000000002</v>
      </c>
      <c r="V160">
        <v>2</v>
      </c>
      <c r="W160">
        <v>25.627700000000001</v>
      </c>
      <c r="X160">
        <v>26.680399999999999</v>
      </c>
      <c r="Y160">
        <v>4.1075999999999997</v>
      </c>
    </row>
    <row r="161" spans="1:5">
      <c r="A161" t="s">
        <v>8</v>
      </c>
      <c r="B161">
        <v>991.63</v>
      </c>
    </row>
    <row r="162" spans="1:5">
      <c r="B162" t="s">
        <v>0</v>
      </c>
      <c r="C162" t="s">
        <v>1</v>
      </c>
      <c r="D162" s="1" t="s">
        <v>58</v>
      </c>
      <c r="E162" t="s">
        <v>3</v>
      </c>
    </row>
    <row r="163" spans="1:5">
      <c r="B163">
        <v>0</v>
      </c>
      <c r="C163">
        <v>-1.2575000000000001</v>
      </c>
      <c r="D163">
        <v>-1.2557</v>
      </c>
      <c r="E163">
        <v>-0.1464</v>
      </c>
    </row>
    <row r="164" spans="1:5">
      <c r="B164">
        <v>1</v>
      </c>
      <c r="C164">
        <v>2.4788000000000001</v>
      </c>
      <c r="D164">
        <v>2.4230999999999998</v>
      </c>
      <c r="E164">
        <v>-2.2458999999999998</v>
      </c>
    </row>
    <row r="165" spans="1:5">
      <c r="B165">
        <v>2</v>
      </c>
      <c r="C165">
        <v>25.627700000000001</v>
      </c>
      <c r="D165">
        <v>26.800599999999999</v>
      </c>
      <c r="E165">
        <v>4.5766</v>
      </c>
    </row>
    <row r="166" spans="1:5">
      <c r="A166" t="s">
        <v>8</v>
      </c>
      <c r="B166">
        <v>991.63</v>
      </c>
    </row>
    <row r="167" spans="1:5">
      <c r="B167" t="s">
        <v>0</v>
      </c>
      <c r="C167" t="s">
        <v>1</v>
      </c>
      <c r="D167" s="1" t="s">
        <v>59</v>
      </c>
      <c r="E167" t="s">
        <v>3</v>
      </c>
    </row>
    <row r="168" spans="1:5">
      <c r="B168">
        <v>0</v>
      </c>
      <c r="C168">
        <v>-1.2575000000000001</v>
      </c>
      <c r="D168">
        <v>-1.2589999999999999</v>
      </c>
      <c r="E168">
        <v>0.1172</v>
      </c>
    </row>
    <row r="169" spans="1:5">
      <c r="B169">
        <v>1</v>
      </c>
      <c r="C169">
        <v>2.4788000000000001</v>
      </c>
      <c r="D169">
        <v>2.4289999999999998</v>
      </c>
      <c r="E169">
        <v>-2.0110999999999999</v>
      </c>
    </row>
    <row r="170" spans="1:5">
      <c r="B170">
        <v>2</v>
      </c>
      <c r="C170">
        <v>25.627700000000001</v>
      </c>
      <c r="D170">
        <v>27.121300000000002</v>
      </c>
      <c r="E170">
        <v>5.8280000000000003</v>
      </c>
    </row>
    <row r="171" spans="1:5">
      <c r="A171" t="s">
        <v>8</v>
      </c>
      <c r="B171">
        <v>991.63</v>
      </c>
    </row>
    <row r="172" spans="1:5">
      <c r="B172" t="s">
        <v>0</v>
      </c>
      <c r="C172" t="s">
        <v>1</v>
      </c>
      <c r="D172" s="1" t="s">
        <v>57</v>
      </c>
      <c r="E172" t="s">
        <v>3</v>
      </c>
    </row>
    <row r="173" spans="1:5">
      <c r="B173">
        <v>0</v>
      </c>
      <c r="C173">
        <v>-1.2575000000000001</v>
      </c>
      <c r="D173">
        <v>-1.2565</v>
      </c>
      <c r="E173">
        <v>-8.4199999999999997E-2</v>
      </c>
    </row>
    <row r="174" spans="1:5">
      <c r="B174">
        <v>1</v>
      </c>
      <c r="C174">
        <v>2.4788000000000001</v>
      </c>
      <c r="D174">
        <v>2.4291</v>
      </c>
      <c r="E174">
        <v>-2.0045999999999999</v>
      </c>
    </row>
    <row r="175" spans="1:5">
      <c r="B175">
        <v>2</v>
      </c>
      <c r="C175">
        <v>25.627700000000001</v>
      </c>
      <c r="D175">
        <v>25.584</v>
      </c>
      <c r="E175">
        <v>-0.17069999999999999</v>
      </c>
    </row>
    <row r="176" spans="1:5">
      <c r="A176" t="s">
        <v>8</v>
      </c>
      <c r="B176">
        <v>991.63</v>
      </c>
    </row>
    <row r="177" spans="1:5">
      <c r="B177" t="s">
        <v>0</v>
      </c>
      <c r="C177" t="s">
        <v>1</v>
      </c>
      <c r="D177" s="1" t="s">
        <v>60</v>
      </c>
      <c r="E177" t="s">
        <v>3</v>
      </c>
    </row>
    <row r="178" spans="1:5">
      <c r="B178">
        <v>0</v>
      </c>
      <c r="C178">
        <v>-1.2575000000000001</v>
      </c>
      <c r="D178">
        <v>-1.2568999999999999</v>
      </c>
      <c r="E178">
        <v>-4.8599999999999997E-2</v>
      </c>
    </row>
    <row r="179" spans="1:5">
      <c r="B179">
        <v>1</v>
      </c>
      <c r="C179">
        <v>2.4788000000000001</v>
      </c>
      <c r="D179">
        <v>2.4287000000000001</v>
      </c>
      <c r="E179">
        <v>-2.0209999999999999</v>
      </c>
    </row>
    <row r="180" spans="1:5">
      <c r="B180">
        <v>2</v>
      </c>
      <c r="C180">
        <v>25.627700000000001</v>
      </c>
      <c r="D180">
        <v>28.245999999999999</v>
      </c>
      <c r="E180">
        <v>10.216699999999999</v>
      </c>
    </row>
    <row r="181" spans="1:5">
      <c r="A181" t="s">
        <v>8</v>
      </c>
      <c r="B181">
        <v>991.63</v>
      </c>
    </row>
    <row r="182" spans="1:5">
      <c r="B182" t="s">
        <v>0</v>
      </c>
      <c r="C182" t="s">
        <v>1</v>
      </c>
      <c r="D182" s="1" t="s">
        <v>61</v>
      </c>
      <c r="E182" t="s">
        <v>3</v>
      </c>
    </row>
    <row r="183" spans="1:5">
      <c r="B183">
        <v>0</v>
      </c>
      <c r="C183">
        <v>-1.2575000000000001</v>
      </c>
      <c r="D183">
        <v>-1.2582</v>
      </c>
      <c r="E183">
        <v>5.2600000000000001E-2</v>
      </c>
    </row>
    <row r="184" spans="1:5">
      <c r="B184">
        <v>1</v>
      </c>
      <c r="C184">
        <v>2.4788000000000001</v>
      </c>
      <c r="D184">
        <v>2.4306999999999999</v>
      </c>
      <c r="E184">
        <v>-1.9399</v>
      </c>
    </row>
    <row r="185" spans="1:5">
      <c r="B185">
        <v>2</v>
      </c>
      <c r="C185">
        <v>25.627700000000001</v>
      </c>
      <c r="D185">
        <v>26.806799999999999</v>
      </c>
      <c r="E185">
        <v>4.601</v>
      </c>
    </row>
    <row r="186" spans="1:5">
      <c r="A186" t="s">
        <v>8</v>
      </c>
      <c r="B186">
        <v>991.63</v>
      </c>
    </row>
    <row r="187" spans="1:5">
      <c r="B187" t="s">
        <v>0</v>
      </c>
      <c r="C187" t="s">
        <v>1</v>
      </c>
      <c r="D187" s="1" t="s">
        <v>62</v>
      </c>
      <c r="E187" t="s">
        <v>3</v>
      </c>
    </row>
    <row r="188" spans="1:5">
      <c r="B188">
        <v>0</v>
      </c>
      <c r="C188">
        <v>-1.2575000000000001</v>
      </c>
      <c r="D188">
        <v>-1.2571000000000001</v>
      </c>
      <c r="E188">
        <v>-2.8799999999999999E-2</v>
      </c>
    </row>
    <row r="189" spans="1:5">
      <c r="B189">
        <v>1</v>
      </c>
      <c r="C189">
        <v>2.4788000000000001</v>
      </c>
      <c r="D189">
        <v>2.427</v>
      </c>
      <c r="E189">
        <v>-2.089</v>
      </c>
    </row>
    <row r="190" spans="1:5">
      <c r="B190">
        <v>2</v>
      </c>
      <c r="C190">
        <v>25.627700000000001</v>
      </c>
      <c r="D190">
        <v>27.006799999999998</v>
      </c>
      <c r="E190">
        <v>5.3811999999999998</v>
      </c>
    </row>
    <row r="191" spans="1:5">
      <c r="A191" t="s">
        <v>8</v>
      </c>
      <c r="B191">
        <v>991.63</v>
      </c>
    </row>
    <row r="192" spans="1:5">
      <c r="B192" t="s">
        <v>0</v>
      </c>
      <c r="C192" t="s">
        <v>1</v>
      </c>
      <c r="D192" s="1" t="s">
        <v>63</v>
      </c>
      <c r="E192" t="s">
        <v>3</v>
      </c>
    </row>
    <row r="193" spans="1:5">
      <c r="B193">
        <v>0</v>
      </c>
      <c r="C193">
        <v>-1.2575000000000001</v>
      </c>
      <c r="D193">
        <v>-1.2574000000000001</v>
      </c>
      <c r="E193">
        <v>-1.23E-2</v>
      </c>
    </row>
    <row r="194" spans="1:5">
      <c r="B194">
        <v>1</v>
      </c>
      <c r="C194">
        <v>2.4788000000000001</v>
      </c>
      <c r="D194">
        <v>2.4241000000000001</v>
      </c>
      <c r="E194">
        <v>-2.2071999999999998</v>
      </c>
    </row>
    <row r="195" spans="1:5">
      <c r="B195">
        <v>2</v>
      </c>
      <c r="C195">
        <v>25.627700000000001</v>
      </c>
      <c r="D195">
        <v>26.929300000000001</v>
      </c>
      <c r="E195">
        <v>5.0788000000000002</v>
      </c>
    </row>
    <row r="196" spans="1:5">
      <c r="A196" t="s">
        <v>8</v>
      </c>
      <c r="B196">
        <v>991.63</v>
      </c>
    </row>
    <row r="197" spans="1:5">
      <c r="B197" t="s">
        <v>0</v>
      </c>
      <c r="C197" t="s">
        <v>1</v>
      </c>
      <c r="D197" s="1" t="s">
        <v>64</v>
      </c>
      <c r="E197" t="s">
        <v>3</v>
      </c>
    </row>
    <row r="198" spans="1:5">
      <c r="B198">
        <v>0</v>
      </c>
      <c r="C198">
        <v>-1.2575000000000001</v>
      </c>
      <c r="D198">
        <v>-1.2576000000000001</v>
      </c>
      <c r="E198">
        <v>6.1999999999999998E-3</v>
      </c>
    </row>
    <row r="199" spans="1:5">
      <c r="B199">
        <v>1</v>
      </c>
      <c r="C199">
        <v>2.4788000000000001</v>
      </c>
      <c r="D199">
        <v>2.4222999999999999</v>
      </c>
      <c r="E199">
        <v>-2.2805</v>
      </c>
    </row>
    <row r="200" spans="1:5">
      <c r="B200">
        <v>2</v>
      </c>
      <c r="C200">
        <v>25.627700000000001</v>
      </c>
      <c r="D200">
        <v>26.709399999999999</v>
      </c>
      <c r="E200">
        <v>4.2207999999999997</v>
      </c>
    </row>
    <row r="201" spans="1:5">
      <c r="A201" t="s">
        <v>8</v>
      </c>
      <c r="B201">
        <v>991.63</v>
      </c>
    </row>
    <row r="202" spans="1:5">
      <c r="B202" t="s">
        <v>0</v>
      </c>
      <c r="C202" t="s">
        <v>1</v>
      </c>
      <c r="D202" s="1" t="s">
        <v>65</v>
      </c>
      <c r="E202" t="s">
        <v>3</v>
      </c>
    </row>
    <row r="203" spans="1:5">
      <c r="B203">
        <v>0</v>
      </c>
      <c r="C203">
        <v>-1.2575000000000001</v>
      </c>
      <c r="D203">
        <v>-1.258</v>
      </c>
      <c r="E203">
        <v>3.9600000000000003E-2</v>
      </c>
    </row>
    <row r="204" spans="1:5">
      <c r="B204">
        <v>1</v>
      </c>
      <c r="C204">
        <v>2.4788000000000001</v>
      </c>
      <c r="D204">
        <v>2.4186000000000001</v>
      </c>
      <c r="E204">
        <v>-2.4289999999999998</v>
      </c>
    </row>
    <row r="205" spans="1:5">
      <c r="B205">
        <v>2</v>
      </c>
      <c r="C205">
        <v>25.627700000000001</v>
      </c>
      <c r="D205">
        <v>26.6965</v>
      </c>
      <c r="E205">
        <v>4.1706000000000003</v>
      </c>
    </row>
    <row r="206" spans="1:5">
      <c r="A206" t="s">
        <v>8</v>
      </c>
      <c r="B206">
        <v>991.63</v>
      </c>
    </row>
    <row r="207" spans="1:5">
      <c r="B207" t="s">
        <v>0</v>
      </c>
      <c r="C207" t="s">
        <v>1</v>
      </c>
      <c r="D207" s="1" t="s">
        <v>66</v>
      </c>
      <c r="E207" t="s">
        <v>3</v>
      </c>
    </row>
    <row r="208" spans="1:5">
      <c r="B208">
        <v>0</v>
      </c>
      <c r="C208">
        <v>-1.2575000000000001</v>
      </c>
      <c r="D208">
        <v>-1.2568999999999999</v>
      </c>
      <c r="E208">
        <v>-4.8599999999999997E-2</v>
      </c>
    </row>
    <row r="209" spans="1:15">
      <c r="B209">
        <v>1</v>
      </c>
      <c r="C209">
        <v>2.4788000000000001</v>
      </c>
      <c r="D209">
        <v>2.4266000000000001</v>
      </c>
      <c r="E209">
        <v>-2.1080999999999999</v>
      </c>
    </row>
    <row r="210" spans="1:15">
      <c r="B210">
        <v>2</v>
      </c>
      <c r="C210">
        <v>25.627700000000001</v>
      </c>
      <c r="D210">
        <v>25.821000000000002</v>
      </c>
      <c r="E210">
        <v>0.75439999999999996</v>
      </c>
    </row>
    <row r="211" spans="1:15">
      <c r="A211" t="s">
        <v>8</v>
      </c>
      <c r="B211">
        <v>991.63</v>
      </c>
      <c r="F211" t="s">
        <v>8</v>
      </c>
      <c r="G211">
        <v>991.63</v>
      </c>
      <c r="K211" t="s">
        <v>8</v>
      </c>
      <c r="L211">
        <v>991.63</v>
      </c>
    </row>
    <row r="212" spans="1:15">
      <c r="B212" t="s">
        <v>0</v>
      </c>
      <c r="C212" t="s">
        <v>1</v>
      </c>
      <c r="D212" s="1" t="s">
        <v>67</v>
      </c>
      <c r="E212" t="s">
        <v>3</v>
      </c>
      <c r="G212" t="s">
        <v>0</v>
      </c>
      <c r="H212" t="s">
        <v>1</v>
      </c>
      <c r="I212" s="1" t="s">
        <v>67</v>
      </c>
      <c r="J212" t="s">
        <v>3</v>
      </c>
      <c r="L212" t="s">
        <v>0</v>
      </c>
      <c r="M212" t="s">
        <v>1</v>
      </c>
      <c r="N212" s="1" t="s">
        <v>67</v>
      </c>
      <c r="O212" t="s">
        <v>3</v>
      </c>
    </row>
    <row r="213" spans="1:15">
      <c r="B213">
        <v>0</v>
      </c>
      <c r="C213">
        <v>-1.2575000000000001</v>
      </c>
      <c r="D213">
        <v>-1.2553000000000001</v>
      </c>
      <c r="E213">
        <v>-0.17929999999999999</v>
      </c>
      <c r="G213">
        <v>0</v>
      </c>
      <c r="H213">
        <v>-1.2575000000000001</v>
      </c>
      <c r="I213">
        <v>-1.256</v>
      </c>
      <c r="J213">
        <v>-0.1202</v>
      </c>
      <c r="L213">
        <v>0</v>
      </c>
      <c r="M213">
        <v>-1.2575000000000001</v>
      </c>
      <c r="N213">
        <v>-1.256</v>
      </c>
      <c r="O213">
        <v>-0.1177</v>
      </c>
    </row>
    <row r="214" spans="1:15">
      <c r="B214">
        <v>1</v>
      </c>
      <c r="C214">
        <v>2.4788000000000001</v>
      </c>
      <c r="D214">
        <v>2.4237000000000002</v>
      </c>
      <c r="E214">
        <v>-2.2248999999999999</v>
      </c>
      <c r="G214">
        <v>1</v>
      </c>
      <c r="H214">
        <v>2.4788000000000001</v>
      </c>
      <c r="I214">
        <v>2.4205000000000001</v>
      </c>
      <c r="J214">
        <v>-2.3511000000000002</v>
      </c>
      <c r="L214">
        <v>1</v>
      </c>
      <c r="M214">
        <v>2.4788000000000001</v>
      </c>
      <c r="N214">
        <v>2.4222000000000001</v>
      </c>
      <c r="O214">
        <v>-2.2835000000000001</v>
      </c>
    </row>
    <row r="215" spans="1:15">
      <c r="B215">
        <v>2</v>
      </c>
      <c r="C215">
        <v>25.627700000000001</v>
      </c>
      <c r="D215">
        <v>26.070699999999999</v>
      </c>
      <c r="E215">
        <v>1.7285999999999999</v>
      </c>
      <c r="G215">
        <v>2</v>
      </c>
      <c r="H215">
        <v>25.627700000000001</v>
      </c>
      <c r="I215">
        <v>26.433599999999998</v>
      </c>
      <c r="J215">
        <v>3.1444999999999999</v>
      </c>
      <c r="L215">
        <v>2</v>
      </c>
      <c r="M215">
        <v>25.627700000000001</v>
      </c>
      <c r="N215">
        <v>25.887899999999998</v>
      </c>
      <c r="O215">
        <v>1.0152000000000001</v>
      </c>
    </row>
    <row r="216" spans="1:15">
      <c r="A216" t="s">
        <v>8</v>
      </c>
      <c r="B216">
        <v>991.63</v>
      </c>
    </row>
    <row r="217" spans="1:15">
      <c r="B217" t="s">
        <v>0</v>
      </c>
      <c r="C217" t="s">
        <v>1</v>
      </c>
      <c r="D217" s="1" t="s">
        <v>68</v>
      </c>
      <c r="E217" t="s">
        <v>3</v>
      </c>
    </row>
    <row r="218" spans="1:15">
      <c r="B218">
        <v>0</v>
      </c>
      <c r="C218">
        <v>-1.2575000000000001</v>
      </c>
      <c r="D218">
        <v>-1.2585999999999999</v>
      </c>
      <c r="E218">
        <v>8.8999999999999996E-2</v>
      </c>
    </row>
    <row r="219" spans="1:15">
      <c r="B219">
        <v>1</v>
      </c>
      <c r="C219">
        <v>2.4788000000000001</v>
      </c>
      <c r="D219">
        <v>2.4236</v>
      </c>
      <c r="E219">
        <v>-2.2265000000000001</v>
      </c>
    </row>
    <row r="220" spans="1:15">
      <c r="B220">
        <v>2</v>
      </c>
      <c r="C220">
        <v>25.627700000000001</v>
      </c>
      <c r="D220">
        <v>26.348800000000001</v>
      </c>
      <c r="E220">
        <v>2.8138999999999998</v>
      </c>
    </row>
    <row r="221" spans="1:15">
      <c r="A221" t="s">
        <v>8</v>
      </c>
      <c r="B221">
        <v>991.63</v>
      </c>
    </row>
    <row r="222" spans="1:15">
      <c r="B222" t="s">
        <v>0</v>
      </c>
      <c r="C222" t="s">
        <v>1</v>
      </c>
      <c r="D222" s="1" t="s">
        <v>69</v>
      </c>
      <c r="E222" t="s">
        <v>3</v>
      </c>
    </row>
    <row r="223" spans="1:15">
      <c r="B223">
        <v>0</v>
      </c>
      <c r="C223">
        <v>-1.2575000000000001</v>
      </c>
      <c r="D223">
        <v>-1.2574000000000001</v>
      </c>
      <c r="E223">
        <v>-6.4000000000000003E-3</v>
      </c>
    </row>
    <row r="224" spans="1:15">
      <c r="B224">
        <v>1</v>
      </c>
      <c r="C224">
        <v>2.4788000000000001</v>
      </c>
      <c r="D224">
        <v>2.4205999999999999</v>
      </c>
      <c r="E224">
        <v>-2.3496000000000001</v>
      </c>
    </row>
    <row r="225" spans="1:5">
      <c r="B225">
        <v>2</v>
      </c>
      <c r="C225">
        <v>25.627700000000001</v>
      </c>
      <c r="D225">
        <v>26.2407</v>
      </c>
      <c r="E225">
        <v>2.3917999999999999</v>
      </c>
    </row>
    <row r="226" spans="1:5">
      <c r="A226" t="s">
        <v>8</v>
      </c>
      <c r="B226">
        <v>991.63</v>
      </c>
    </row>
    <row r="227" spans="1:5">
      <c r="B227" t="s">
        <v>0</v>
      </c>
      <c r="C227" t="s">
        <v>1</v>
      </c>
      <c r="D227" s="1" t="s">
        <v>70</v>
      </c>
      <c r="E227" t="s">
        <v>3</v>
      </c>
    </row>
    <row r="228" spans="1:5">
      <c r="B228">
        <v>0</v>
      </c>
      <c r="C228">
        <v>-1.2575000000000001</v>
      </c>
      <c r="D228">
        <v>-1.2571000000000001</v>
      </c>
      <c r="E228">
        <v>-3.4799999999999998E-2</v>
      </c>
    </row>
    <row r="229" spans="1:5">
      <c r="B229">
        <v>1</v>
      </c>
      <c r="C229">
        <v>2.4788000000000001</v>
      </c>
      <c r="D229">
        <v>2.4253</v>
      </c>
      <c r="E229">
        <v>-2.157</v>
      </c>
    </row>
    <row r="230" spans="1:5">
      <c r="B230">
        <v>2</v>
      </c>
      <c r="C230">
        <v>25.627700000000001</v>
      </c>
      <c r="D230">
        <v>26.879300000000001</v>
      </c>
      <c r="E230">
        <v>4.8837999999999999</v>
      </c>
    </row>
    <row r="231" spans="1:5">
      <c r="A231" t="s">
        <v>8</v>
      </c>
      <c r="B231">
        <v>991.63</v>
      </c>
    </row>
    <row r="232" spans="1:5">
      <c r="B232" t="s">
        <v>0</v>
      </c>
      <c r="C232" t="s">
        <v>1</v>
      </c>
      <c r="D232" s="1" t="s">
        <v>71</v>
      </c>
      <c r="E232" t="s">
        <v>3</v>
      </c>
    </row>
    <row r="233" spans="1:5">
      <c r="B233">
        <v>0</v>
      </c>
      <c r="C233">
        <v>-1.2575000000000001</v>
      </c>
      <c r="D233">
        <v>-1.2583</v>
      </c>
      <c r="E233">
        <v>6.4399999999999999E-2</v>
      </c>
    </row>
    <row r="234" spans="1:5">
      <c r="B234">
        <v>1</v>
      </c>
      <c r="C234">
        <v>2.4788000000000001</v>
      </c>
      <c r="D234">
        <v>2.4178000000000002</v>
      </c>
      <c r="E234">
        <v>-2.4603999999999999</v>
      </c>
    </row>
    <row r="235" spans="1:5">
      <c r="B235">
        <v>2</v>
      </c>
      <c r="C235">
        <v>25.627700000000001</v>
      </c>
      <c r="D235">
        <v>26.627099999999999</v>
      </c>
      <c r="E235">
        <v>3.8997999999999999</v>
      </c>
    </row>
    <row r="236" spans="1:5">
      <c r="A236" t="s">
        <v>8</v>
      </c>
      <c r="B236">
        <v>991.63</v>
      </c>
    </row>
    <row r="237" spans="1:5">
      <c r="B237" t="s">
        <v>0</v>
      </c>
      <c r="C237" t="s">
        <v>1</v>
      </c>
      <c r="D237" s="1" t="s">
        <v>72</v>
      </c>
      <c r="E237" t="s">
        <v>3</v>
      </c>
    </row>
    <row r="238" spans="1:5">
      <c r="B238">
        <v>0</v>
      </c>
      <c r="C238">
        <v>-1.2575000000000001</v>
      </c>
      <c r="D238">
        <v>-1.2585999999999999</v>
      </c>
      <c r="E238">
        <v>8.7800000000000003E-2</v>
      </c>
    </row>
    <row r="239" spans="1:5">
      <c r="B239">
        <v>1</v>
      </c>
      <c r="C239">
        <v>2.4788000000000001</v>
      </c>
      <c r="D239">
        <v>2.4327000000000001</v>
      </c>
      <c r="E239">
        <v>-1.8588</v>
      </c>
    </row>
    <row r="240" spans="1:5">
      <c r="B240">
        <v>2</v>
      </c>
      <c r="C240">
        <v>25.627700000000001</v>
      </c>
      <c r="D240">
        <v>27.003699999999998</v>
      </c>
      <c r="E240">
        <v>5.3691000000000004</v>
      </c>
    </row>
    <row r="241" spans="1:5">
      <c r="A241" t="s">
        <v>8</v>
      </c>
      <c r="B241">
        <v>991.63</v>
      </c>
    </row>
    <row r="242" spans="1:5">
      <c r="B242" t="s">
        <v>0</v>
      </c>
      <c r="C242" t="s">
        <v>1</v>
      </c>
      <c r="D242" s="1" t="s">
        <v>73</v>
      </c>
      <c r="E242" t="s">
        <v>3</v>
      </c>
    </row>
    <row r="243" spans="1:5">
      <c r="B243">
        <v>0</v>
      </c>
      <c r="C243">
        <v>-1.2575000000000001</v>
      </c>
      <c r="D243">
        <v>-1.2561</v>
      </c>
      <c r="E243">
        <v>-0.11119999999999999</v>
      </c>
    </row>
    <row r="244" spans="1:5">
      <c r="B244">
        <v>1</v>
      </c>
      <c r="C244">
        <v>2.4788000000000001</v>
      </c>
      <c r="D244">
        <v>2.4293</v>
      </c>
      <c r="E244">
        <v>-1.9972000000000001</v>
      </c>
    </row>
    <row r="245" spans="1:5">
      <c r="B245">
        <v>2</v>
      </c>
      <c r="C245">
        <v>25.627700000000001</v>
      </c>
      <c r="D245">
        <v>26.224</v>
      </c>
      <c r="E245">
        <v>2.3266</v>
      </c>
    </row>
    <row r="246" spans="1:5">
      <c r="A246" t="s">
        <v>8</v>
      </c>
      <c r="B246">
        <v>991.63</v>
      </c>
    </row>
    <row r="247" spans="1:5">
      <c r="B247" t="s">
        <v>0</v>
      </c>
      <c r="C247" t="s">
        <v>1</v>
      </c>
      <c r="D247" s="1" t="s">
        <v>74</v>
      </c>
      <c r="E247" t="s">
        <v>3</v>
      </c>
    </row>
    <row r="248" spans="1:5">
      <c r="B248">
        <v>0</v>
      </c>
      <c r="C248">
        <v>-1.2575000000000001</v>
      </c>
      <c r="D248">
        <v>-1.2561</v>
      </c>
      <c r="E248">
        <v>-0.1128</v>
      </c>
    </row>
    <row r="249" spans="1:5">
      <c r="B249">
        <v>1</v>
      </c>
      <c r="C249">
        <v>2.4788000000000001</v>
      </c>
      <c r="D249">
        <v>2.4241999999999999</v>
      </c>
      <c r="E249">
        <v>-2.2039</v>
      </c>
    </row>
    <row r="250" spans="1:5">
      <c r="B250">
        <v>2</v>
      </c>
      <c r="C250">
        <v>25.627700000000001</v>
      </c>
      <c r="D250">
        <v>26.172999999999998</v>
      </c>
      <c r="E250">
        <v>2.1278999999999999</v>
      </c>
    </row>
    <row r="251" spans="1:5">
      <c r="A251" t="s">
        <v>8</v>
      </c>
      <c r="B251">
        <v>991.63</v>
      </c>
    </row>
    <row r="252" spans="1:5">
      <c r="B252" t="s">
        <v>0</v>
      </c>
      <c r="C252" t="s">
        <v>1</v>
      </c>
      <c r="D252" s="1" t="s">
        <v>75</v>
      </c>
      <c r="E252" t="s">
        <v>3</v>
      </c>
    </row>
    <row r="253" spans="1:5">
      <c r="B253">
        <v>0</v>
      </c>
      <c r="C253">
        <v>-1.2575000000000001</v>
      </c>
      <c r="D253">
        <v>-1.2561</v>
      </c>
      <c r="E253">
        <v>-0.1138</v>
      </c>
    </row>
    <row r="254" spans="1:5">
      <c r="B254">
        <v>1</v>
      </c>
      <c r="C254">
        <v>2.4788000000000001</v>
      </c>
      <c r="D254">
        <v>2.4253999999999998</v>
      </c>
      <c r="E254">
        <v>-2.1530999999999998</v>
      </c>
    </row>
    <row r="255" spans="1:5">
      <c r="B255">
        <v>2</v>
      </c>
      <c r="C255">
        <v>25.627700000000001</v>
      </c>
      <c r="D255">
        <v>26.456199999999999</v>
      </c>
      <c r="E255">
        <v>3.2328000000000001</v>
      </c>
    </row>
    <row r="256" spans="1:5">
      <c r="A256" t="s">
        <v>8</v>
      </c>
      <c r="B256">
        <v>991.63</v>
      </c>
    </row>
    <row r="257" spans="1:10">
      <c r="B257" t="s">
        <v>0</v>
      </c>
      <c r="C257" t="s">
        <v>1</v>
      </c>
      <c r="D257" s="1" t="s">
        <v>76</v>
      </c>
      <c r="E257" t="s">
        <v>3</v>
      </c>
    </row>
    <row r="258" spans="1:10">
      <c r="B258">
        <v>0</v>
      </c>
      <c r="C258">
        <v>-1.2575000000000001</v>
      </c>
      <c r="D258">
        <v>-1.2573000000000001</v>
      </c>
      <c r="E258">
        <v>-1.2800000000000001E-2</v>
      </c>
    </row>
    <row r="259" spans="1:10">
      <c r="B259">
        <v>1</v>
      </c>
      <c r="C259">
        <v>2.4788000000000001</v>
      </c>
      <c r="D259">
        <v>2.4209999999999998</v>
      </c>
      <c r="E259">
        <v>-2.3302</v>
      </c>
    </row>
    <row r="260" spans="1:10">
      <c r="B260">
        <v>2</v>
      </c>
      <c r="C260">
        <v>25.627700000000001</v>
      </c>
      <c r="D260">
        <v>27.156199999999998</v>
      </c>
      <c r="E260">
        <v>5.9641000000000002</v>
      </c>
    </row>
    <row r="261" spans="1:10">
      <c r="A261" t="s">
        <v>8</v>
      </c>
      <c r="B261">
        <v>991.63</v>
      </c>
      <c r="F261" t="s">
        <v>8</v>
      </c>
      <c r="G261">
        <v>991.63</v>
      </c>
    </row>
    <row r="262" spans="1:10">
      <c r="B262" t="s">
        <v>0</v>
      </c>
      <c r="C262" t="s">
        <v>1</v>
      </c>
      <c r="D262" s="1" t="s">
        <v>77</v>
      </c>
      <c r="E262" t="s">
        <v>3</v>
      </c>
      <c r="G262" t="s">
        <v>0</v>
      </c>
      <c r="H262" t="s">
        <v>1</v>
      </c>
      <c r="I262" s="1" t="s">
        <v>77</v>
      </c>
      <c r="J262" t="s">
        <v>3</v>
      </c>
    </row>
    <row r="263" spans="1:10">
      <c r="B263">
        <v>0</v>
      </c>
      <c r="C263">
        <v>-1.2575000000000001</v>
      </c>
      <c r="D263">
        <v>-1.2598</v>
      </c>
      <c r="E263">
        <v>0.18210000000000001</v>
      </c>
      <c r="G263">
        <v>0</v>
      </c>
      <c r="H263">
        <v>-1.2575000000000001</v>
      </c>
      <c r="I263">
        <v>-1.2596000000000001</v>
      </c>
      <c r="J263">
        <v>0.1681</v>
      </c>
    </row>
    <row r="264" spans="1:10">
      <c r="B264">
        <v>1</v>
      </c>
      <c r="C264">
        <v>2.4788000000000001</v>
      </c>
      <c r="D264">
        <v>2.4279999999999999</v>
      </c>
      <c r="E264">
        <v>-2.0506000000000002</v>
      </c>
      <c r="G264">
        <v>1</v>
      </c>
      <c r="H264">
        <v>2.4788000000000001</v>
      </c>
      <c r="I264">
        <v>2.4201999999999999</v>
      </c>
      <c r="J264">
        <v>-2.3654000000000002</v>
      </c>
    </row>
    <row r="265" spans="1:10">
      <c r="B265">
        <v>2</v>
      </c>
      <c r="C265">
        <v>25.627700000000001</v>
      </c>
      <c r="D265">
        <v>27.023399999999999</v>
      </c>
      <c r="E265">
        <v>5.4461000000000004</v>
      </c>
      <c r="G265">
        <v>2</v>
      </c>
      <c r="H265">
        <v>25.627700000000001</v>
      </c>
      <c r="I265">
        <v>27.064800000000002</v>
      </c>
      <c r="J265">
        <v>5.6075999999999997</v>
      </c>
    </row>
    <row r="266" spans="1:10">
      <c r="A266" t="s">
        <v>8</v>
      </c>
      <c r="B266">
        <v>991.63</v>
      </c>
    </row>
    <row r="267" spans="1:10">
      <c r="B267" t="s">
        <v>0</v>
      </c>
      <c r="C267" t="s">
        <v>1</v>
      </c>
      <c r="D267" s="1" t="s">
        <v>78</v>
      </c>
      <c r="E267" t="s">
        <v>3</v>
      </c>
    </row>
    <row r="268" spans="1:10">
      <c r="B268">
        <v>0</v>
      </c>
      <c r="C268">
        <v>-1.2575000000000001</v>
      </c>
      <c r="D268">
        <v>-1.2575000000000001</v>
      </c>
      <c r="E268">
        <v>-2.7000000000000001E-3</v>
      </c>
    </row>
    <row r="269" spans="1:10">
      <c r="B269">
        <v>1</v>
      </c>
      <c r="C269">
        <v>2.4788000000000001</v>
      </c>
      <c r="D269">
        <v>2.4319000000000002</v>
      </c>
      <c r="E269">
        <v>-1.8942000000000001</v>
      </c>
    </row>
    <row r="270" spans="1:10">
      <c r="B270">
        <v>2</v>
      </c>
      <c r="C270">
        <v>25.627700000000001</v>
      </c>
      <c r="D270">
        <v>26.083600000000001</v>
      </c>
      <c r="E270">
        <v>1.7787999999999999</v>
      </c>
    </row>
  </sheetData>
  <mergeCells count="2">
    <mergeCell ref="AG5:AI5"/>
    <mergeCell ref="AK5:AM5"/>
  </mergeCells>
  <conditionalFormatting sqref="AF7:AF49 AJ7:AJ58 AN7:AN60 AF52:AF53 AF58:AF60 AJ60">
    <cfRule type="cellIs" dxfId="10" priority="12" operator="notBetween">
      <formula>-$AC$2*100</formula>
      <formula>$AC$2*100</formula>
    </cfRule>
  </conditionalFormatting>
  <conditionalFormatting sqref="Z7:Z60">
    <cfRule type="cellIs" dxfId="9" priority="10" operator="notBetween">
      <formula>-$AC$2</formula>
      <formula>$AC$2</formula>
    </cfRule>
  </conditionalFormatting>
  <conditionalFormatting sqref="AF53">
    <cfRule type="cellIs" dxfId="8" priority="8" operator="notBetween">
      <formula>-$AC$2*100</formula>
      <formula>$AC$2*100</formula>
    </cfRule>
  </conditionalFormatting>
  <conditionalFormatting sqref="AF50">
    <cfRule type="cellIs" dxfId="7" priority="7" operator="notBetween">
      <formula>-$AC$2*100</formula>
      <formula>$AC$2*100</formula>
    </cfRule>
  </conditionalFormatting>
  <conditionalFormatting sqref="AF54">
    <cfRule type="cellIs" dxfId="6" priority="2" operator="notBetween">
      <formula>-$AC$2*100</formula>
      <formula>$AC$2*100</formula>
    </cfRule>
  </conditionalFormatting>
  <conditionalFormatting sqref="AF55:AF57">
    <cfRule type="cellIs" dxfId="5" priority="5" operator="notBetween">
      <formula>-$AC$2*100</formula>
      <formula>$AC$2*100</formula>
    </cfRule>
  </conditionalFormatting>
  <conditionalFormatting sqref="AF51">
    <cfRule type="cellIs" dxfId="4" priority="4" operator="notBetween">
      <formula>-$AC$2*100</formula>
      <formula>$AC$2*100</formula>
    </cfRule>
  </conditionalFormatting>
  <conditionalFormatting sqref="AF54">
    <cfRule type="cellIs" dxfId="3" priority="3" operator="notBetween">
      <formula>-$AC$2*100</formula>
      <formula>$AC$2*100</formula>
    </cfRule>
  </conditionalFormatting>
  <conditionalFormatting sqref="AJ59">
    <cfRule type="cellIs" dxfId="1" priority="1" operator="notBetween">
      <formula>-$AC$2*100</formula>
      <formula>$AC$2*100</formula>
    </cfRule>
  </conditionalFormatting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zoomScale="70" zoomScaleNormal="70" workbookViewId="0">
      <selection activeCell="J10" sqref="J10"/>
    </sheetView>
  </sheetViews>
  <sheetFormatPr defaultRowHeight="15"/>
  <cols>
    <col min="1" max="1" width="10.7109375" style="28" bestFit="1" customWidth="1"/>
    <col min="2" max="2" width="11.5703125" style="28" bestFit="1" customWidth="1"/>
    <col min="3" max="4" width="12" style="28" bestFit="1" customWidth="1"/>
    <col min="5" max="5" width="9.140625" style="28"/>
    <col min="6" max="6" width="18.85546875" style="28" bestFit="1" customWidth="1"/>
    <col min="7" max="7" width="16.42578125" style="28" bestFit="1" customWidth="1"/>
    <col min="8" max="8" width="22" style="28" bestFit="1" customWidth="1"/>
    <col min="9" max="9" width="22.140625" style="28" bestFit="1" customWidth="1"/>
    <col min="10" max="10" width="19.28515625" style="28" bestFit="1" customWidth="1"/>
    <col min="11" max="11" width="19.5703125" style="28" bestFit="1" customWidth="1"/>
    <col min="12" max="12" width="22" style="28" bestFit="1" customWidth="1"/>
    <col min="13" max="13" width="22.140625" style="28" bestFit="1" customWidth="1"/>
    <col min="14" max="14" width="19.28515625" style="28" bestFit="1" customWidth="1"/>
    <col min="15" max="15" width="19.5703125" style="28" bestFit="1" customWidth="1"/>
    <col min="16" max="16" width="22" style="28" bestFit="1" customWidth="1"/>
    <col min="17" max="17" width="22.140625" style="28" bestFit="1" customWidth="1"/>
    <col min="18" max="18" width="19.28515625" style="28" bestFit="1" customWidth="1"/>
    <col min="19" max="19" width="19.5703125" style="28" bestFit="1" customWidth="1"/>
    <col min="20" max="16384" width="9.140625" style="28"/>
  </cols>
  <sheetData>
    <row r="1" spans="1:19">
      <c r="A1" s="4" t="s">
        <v>1</v>
      </c>
      <c r="B1" s="4">
        <v>-1.2575000000000001</v>
      </c>
      <c r="C1" s="4">
        <v>2.4788000000000001</v>
      </c>
      <c r="D1" s="4">
        <v>25.627700000000001</v>
      </c>
    </row>
    <row r="2" spans="1:19">
      <c r="A2" s="4" t="s">
        <v>18</v>
      </c>
      <c r="B2" s="6">
        <v>1.5E-3</v>
      </c>
      <c r="C2" s="7">
        <v>2.5000000000000001E-2</v>
      </c>
      <c r="D2" s="8">
        <v>0.12</v>
      </c>
    </row>
    <row r="3" spans="1:19">
      <c r="A3" s="3" t="s">
        <v>12</v>
      </c>
      <c r="B3" s="43">
        <f>AVERAGE(B7:B60)</f>
        <v>-1.257038888888889</v>
      </c>
      <c r="C3" s="43">
        <f t="shared" ref="C3:D3" si="0">AVERAGE(C7:C60)</f>
        <v>2.4278259259259261</v>
      </c>
      <c r="D3" s="43">
        <f t="shared" si="0"/>
        <v>26.613029629629619</v>
      </c>
    </row>
    <row r="4" spans="1:19">
      <c r="A4" s="3" t="s">
        <v>17</v>
      </c>
      <c r="B4" s="43">
        <f>_xlfn.STDEV.S(B7:B60)</f>
        <v>1.32955045128633E-3</v>
      </c>
      <c r="C4" s="43">
        <f t="shared" ref="C4:D4" si="1">_xlfn.STDEV.S(C7:C60)</f>
        <v>6.3100454558415921E-3</v>
      </c>
      <c r="D4" s="43">
        <f t="shared" si="1"/>
        <v>0.48206254922952851</v>
      </c>
    </row>
    <row r="5" spans="1:19">
      <c r="A5" s="3" t="s">
        <v>18</v>
      </c>
      <c r="B5" s="27">
        <f>ABS((B4/B3))</f>
        <v>1.0576844225253324E-3</v>
      </c>
      <c r="C5" s="27">
        <f t="shared" ref="C5:D5" si="2">ABS((C4/C3))</f>
        <v>2.5990518465342865E-3</v>
      </c>
      <c r="D5" s="27">
        <f t="shared" si="2"/>
        <v>1.8113779450830512E-2</v>
      </c>
      <c r="H5" s="47" t="s">
        <v>14</v>
      </c>
      <c r="I5" s="47"/>
      <c r="J5" s="47"/>
      <c r="K5" s="47"/>
      <c r="L5" s="47" t="s">
        <v>15</v>
      </c>
      <c r="M5" s="47"/>
      <c r="N5" s="47"/>
      <c r="O5" s="47"/>
      <c r="P5" s="47" t="s">
        <v>16</v>
      </c>
      <c r="Q5" s="47"/>
      <c r="R5" s="47"/>
      <c r="S5" s="47"/>
    </row>
    <row r="6" spans="1:19">
      <c r="A6" s="44" t="s">
        <v>13</v>
      </c>
      <c r="B6" s="44" t="s">
        <v>14</v>
      </c>
      <c r="C6" s="44" t="s">
        <v>15</v>
      </c>
      <c r="D6" s="44" t="s">
        <v>16</v>
      </c>
      <c r="E6" s="44" t="s">
        <v>43</v>
      </c>
      <c r="F6" s="44" t="s">
        <v>82</v>
      </c>
      <c r="G6" s="44" t="s">
        <v>83</v>
      </c>
      <c r="H6" s="48" t="s">
        <v>84</v>
      </c>
      <c r="I6" s="48" t="s">
        <v>85</v>
      </c>
      <c r="J6" s="48" t="s">
        <v>86</v>
      </c>
      <c r="K6" s="48" t="s">
        <v>87</v>
      </c>
      <c r="L6" s="48" t="s">
        <v>84</v>
      </c>
      <c r="M6" s="48" t="s">
        <v>85</v>
      </c>
      <c r="N6" s="48" t="s">
        <v>86</v>
      </c>
      <c r="O6" s="48" t="s">
        <v>87</v>
      </c>
      <c r="P6" s="48" t="s">
        <v>84</v>
      </c>
      <c r="Q6" s="48" t="s">
        <v>85</v>
      </c>
      <c r="R6" s="48" t="s">
        <v>86</v>
      </c>
      <c r="S6" s="48" t="s">
        <v>87</v>
      </c>
    </row>
    <row r="7" spans="1:19">
      <c r="A7" s="28" t="s">
        <v>2</v>
      </c>
      <c r="B7" s="28">
        <v>-1.2569999999999999</v>
      </c>
      <c r="C7" s="28">
        <v>2.4262000000000001</v>
      </c>
      <c r="D7" s="28">
        <v>26.6981</v>
      </c>
      <c r="E7" s="46">
        <v>-4.3900000000000002E-2</v>
      </c>
      <c r="F7" s="45">
        <f>(B7/$B$1)-1</f>
        <v>-3.9761431411544645E-4</v>
      </c>
      <c r="G7" s="45">
        <f>(B7/$B$3)-1</f>
        <v>-3.0936901978861897E-5</v>
      </c>
      <c r="H7" s="28">
        <f>$B$1*(1-$B$2)</f>
        <v>-1.2556137500000002</v>
      </c>
      <c r="I7" s="28">
        <f>$B$1*(1+$B$2)</f>
        <v>-1.2593862500000002</v>
      </c>
      <c r="J7" s="28">
        <f>$B$3*(1-$B$2)</f>
        <v>-1.2551533305555558</v>
      </c>
      <c r="K7" s="28">
        <f>$B$3*(1+$B$2)</f>
        <v>-1.2589244472222225</v>
      </c>
      <c r="L7" s="28">
        <f>$C$1*(1-$C$2)</f>
        <v>2.41683</v>
      </c>
      <c r="M7" s="28">
        <f>$C$1*(1+$C$2)</f>
        <v>2.5407699999999998</v>
      </c>
      <c r="N7" s="28">
        <f>$C$3*(1-$C$2)</f>
        <v>2.3671302777777781</v>
      </c>
      <c r="O7" s="28">
        <f>$C$3*(1+$C$2)</f>
        <v>2.488521574074074</v>
      </c>
      <c r="P7" s="28">
        <f>$D$1*(1-$D$2)</f>
        <v>22.552376000000002</v>
      </c>
      <c r="Q7" s="28">
        <f>$D$1*(1+$D$2)</f>
        <v>28.703024000000003</v>
      </c>
      <c r="R7" s="28">
        <f>$D$3*(1-$D$2)</f>
        <v>23.419466074074066</v>
      </c>
      <c r="S7" s="28">
        <f>$D$3*(1+$D$2)</f>
        <v>29.806593185185175</v>
      </c>
    </row>
    <row r="8" spans="1:19">
      <c r="A8" s="28" t="s">
        <v>4</v>
      </c>
      <c r="B8" s="28">
        <v>-1.2575000000000001</v>
      </c>
      <c r="C8" s="28">
        <v>2.4184999999999999</v>
      </c>
      <c r="D8" s="28">
        <v>25.741599999999998</v>
      </c>
      <c r="E8" s="46">
        <v>2.8E-3</v>
      </c>
      <c r="F8" s="45">
        <f t="shared" ref="F8:F60" si="3">(B8/$B$1)-1</f>
        <v>0</v>
      </c>
      <c r="G8" s="45">
        <f t="shared" ref="G8:G60" si="4">(B8/$B$3)-1</f>
        <v>3.6682326631809481E-4</v>
      </c>
      <c r="H8" s="28">
        <f t="shared" ref="H8:H60" si="5">$B$1*(1-$B$2)</f>
        <v>-1.2556137500000002</v>
      </c>
      <c r="I8" s="28">
        <f t="shared" ref="I8:I60" si="6">$B$1*(1+$B$2)</f>
        <v>-1.2593862500000002</v>
      </c>
      <c r="J8" s="28">
        <f t="shared" ref="J8:J60" si="7">$B$3*(1-$B$2)</f>
        <v>-1.2551533305555558</v>
      </c>
      <c r="K8" s="28">
        <f t="shared" ref="K8:K60" si="8">$B$3*(1+$B$2)</f>
        <v>-1.2589244472222225</v>
      </c>
      <c r="L8" s="28">
        <f t="shared" ref="L8:L60" si="9">$C$1*(1-$C$2)</f>
        <v>2.41683</v>
      </c>
      <c r="M8" s="28">
        <f t="shared" ref="M8:M60" si="10">$C$1*(1+$C$2)</f>
        <v>2.5407699999999998</v>
      </c>
      <c r="N8" s="28">
        <f t="shared" ref="N8:N60" si="11">$C$3*(1-$C$2)</f>
        <v>2.3671302777777781</v>
      </c>
      <c r="O8" s="28">
        <f t="shared" ref="O8:O60" si="12">$C$3*(1+$C$2)</f>
        <v>2.488521574074074</v>
      </c>
      <c r="P8" s="28">
        <f t="shared" ref="P8:P60" si="13">$D$1*(1-$D$2)</f>
        <v>22.552376000000002</v>
      </c>
      <c r="Q8" s="28">
        <f t="shared" ref="Q8:Q60" si="14">$D$1*(1+$D$2)</f>
        <v>28.703024000000003</v>
      </c>
      <c r="R8" s="28">
        <f t="shared" ref="R8:R60" si="15">$D$3*(1-$D$2)</f>
        <v>23.419466074074066</v>
      </c>
      <c r="S8" s="28">
        <f t="shared" ref="S8:S60" si="16">$D$3*(1+$D$2)</f>
        <v>29.806593185185175</v>
      </c>
    </row>
    <row r="9" spans="1:19">
      <c r="A9" s="28" t="s">
        <v>5</v>
      </c>
      <c r="B9" s="28">
        <v>-1.258</v>
      </c>
      <c r="C9" s="28">
        <v>2.4281000000000001</v>
      </c>
      <c r="D9" s="28">
        <v>26.648399999999999</v>
      </c>
      <c r="E9" s="46">
        <v>3.8100000000000002E-2</v>
      </c>
      <c r="F9" s="45">
        <f t="shared" si="3"/>
        <v>3.9761431411533543E-4</v>
      </c>
      <c r="G9" s="45">
        <f t="shared" si="4"/>
        <v>7.6458343461482947E-4</v>
      </c>
      <c r="H9" s="28">
        <f t="shared" si="5"/>
        <v>-1.2556137500000002</v>
      </c>
      <c r="I9" s="28">
        <f t="shared" si="6"/>
        <v>-1.2593862500000002</v>
      </c>
      <c r="J9" s="28">
        <f t="shared" si="7"/>
        <v>-1.2551533305555558</v>
      </c>
      <c r="K9" s="28">
        <f t="shared" si="8"/>
        <v>-1.2589244472222225</v>
      </c>
      <c r="L9" s="28">
        <f t="shared" si="9"/>
        <v>2.41683</v>
      </c>
      <c r="M9" s="28">
        <f t="shared" si="10"/>
        <v>2.5407699999999998</v>
      </c>
      <c r="N9" s="28">
        <f t="shared" si="11"/>
        <v>2.3671302777777781</v>
      </c>
      <c r="O9" s="28">
        <f t="shared" si="12"/>
        <v>2.488521574074074</v>
      </c>
      <c r="P9" s="28">
        <f t="shared" si="13"/>
        <v>22.552376000000002</v>
      </c>
      <c r="Q9" s="28">
        <f t="shared" si="14"/>
        <v>28.703024000000003</v>
      </c>
      <c r="R9" s="28">
        <f t="shared" si="15"/>
        <v>23.419466074074066</v>
      </c>
      <c r="S9" s="28">
        <f t="shared" si="16"/>
        <v>29.806593185185175</v>
      </c>
    </row>
    <row r="10" spans="1:19">
      <c r="A10" s="28" t="s">
        <v>10</v>
      </c>
      <c r="B10" s="28">
        <v>-1.2551000000000001</v>
      </c>
      <c r="C10" s="28">
        <v>2.4308999999999998</v>
      </c>
      <c r="D10" s="28">
        <v>26.9358</v>
      </c>
      <c r="E10" s="46">
        <v>-0.18940000000000001</v>
      </c>
      <c r="F10" s="45">
        <f t="shared" si="3"/>
        <v>-1.9085487077534768E-3</v>
      </c>
      <c r="G10" s="45">
        <f t="shared" si="4"/>
        <v>-1.5424255415062982E-3</v>
      </c>
      <c r="H10" s="28">
        <f t="shared" si="5"/>
        <v>-1.2556137500000002</v>
      </c>
      <c r="I10" s="28">
        <f t="shared" si="6"/>
        <v>-1.2593862500000002</v>
      </c>
      <c r="J10" s="28">
        <f t="shared" si="7"/>
        <v>-1.2551533305555558</v>
      </c>
      <c r="K10" s="28">
        <f t="shared" si="8"/>
        <v>-1.2589244472222225</v>
      </c>
      <c r="L10" s="28">
        <f t="shared" si="9"/>
        <v>2.41683</v>
      </c>
      <c r="M10" s="28">
        <f t="shared" si="10"/>
        <v>2.5407699999999998</v>
      </c>
      <c r="N10" s="28">
        <f t="shared" si="11"/>
        <v>2.3671302777777781</v>
      </c>
      <c r="O10" s="28">
        <f t="shared" si="12"/>
        <v>2.488521574074074</v>
      </c>
      <c r="P10" s="28">
        <f t="shared" si="13"/>
        <v>22.552376000000002</v>
      </c>
      <c r="Q10" s="28">
        <f t="shared" si="14"/>
        <v>28.703024000000003</v>
      </c>
      <c r="R10" s="28">
        <f t="shared" si="15"/>
        <v>23.419466074074066</v>
      </c>
      <c r="S10" s="28">
        <f t="shared" si="16"/>
        <v>29.806593185185175</v>
      </c>
    </row>
    <row r="11" spans="1:19">
      <c r="A11" s="28" t="s">
        <v>9</v>
      </c>
      <c r="B11" s="28">
        <v>-1.2587999999999999</v>
      </c>
      <c r="C11" s="28">
        <v>2.4310999999999998</v>
      </c>
      <c r="D11" s="28">
        <v>26.722899999999999</v>
      </c>
      <c r="E11" s="46">
        <v>0.1046</v>
      </c>
      <c r="F11" s="45">
        <f t="shared" si="3"/>
        <v>1.0337972166996057E-3</v>
      </c>
      <c r="G11" s="45">
        <f t="shared" si="4"/>
        <v>1.4009997038895161E-3</v>
      </c>
      <c r="H11" s="28">
        <f t="shared" si="5"/>
        <v>-1.2556137500000002</v>
      </c>
      <c r="I11" s="28">
        <f t="shared" si="6"/>
        <v>-1.2593862500000002</v>
      </c>
      <c r="J11" s="28">
        <f t="shared" si="7"/>
        <v>-1.2551533305555558</v>
      </c>
      <c r="K11" s="28">
        <f t="shared" si="8"/>
        <v>-1.2589244472222225</v>
      </c>
      <c r="L11" s="28">
        <f t="shared" si="9"/>
        <v>2.41683</v>
      </c>
      <c r="M11" s="28">
        <f t="shared" si="10"/>
        <v>2.5407699999999998</v>
      </c>
      <c r="N11" s="28">
        <f t="shared" si="11"/>
        <v>2.3671302777777781</v>
      </c>
      <c r="O11" s="28">
        <f t="shared" si="12"/>
        <v>2.488521574074074</v>
      </c>
      <c r="P11" s="28">
        <f t="shared" si="13"/>
        <v>22.552376000000002</v>
      </c>
      <c r="Q11" s="28">
        <f t="shared" si="14"/>
        <v>28.703024000000003</v>
      </c>
      <c r="R11" s="28">
        <f t="shared" si="15"/>
        <v>23.419466074074066</v>
      </c>
      <c r="S11" s="28">
        <f t="shared" si="16"/>
        <v>29.806593185185175</v>
      </c>
    </row>
    <row r="12" spans="1:19">
      <c r="A12" s="28" t="s">
        <v>6</v>
      </c>
      <c r="B12" s="28">
        <v>-1.2565999999999999</v>
      </c>
      <c r="C12" s="28">
        <v>2.4165999999999999</v>
      </c>
      <c r="D12" s="28">
        <v>26.910900000000002</v>
      </c>
      <c r="E12" s="46">
        <v>-7.0099999999999996E-2</v>
      </c>
      <c r="F12" s="45">
        <f t="shared" si="3"/>
        <v>-7.157057654076926E-4</v>
      </c>
      <c r="G12" s="45">
        <f t="shared" si="4"/>
        <v>-3.4914503661620522E-4</v>
      </c>
      <c r="H12" s="28">
        <f t="shared" si="5"/>
        <v>-1.2556137500000002</v>
      </c>
      <c r="I12" s="28">
        <f t="shared" si="6"/>
        <v>-1.2593862500000002</v>
      </c>
      <c r="J12" s="28">
        <f t="shared" si="7"/>
        <v>-1.2551533305555558</v>
      </c>
      <c r="K12" s="28">
        <f t="shared" si="8"/>
        <v>-1.2589244472222225</v>
      </c>
      <c r="L12" s="28">
        <f t="shared" si="9"/>
        <v>2.41683</v>
      </c>
      <c r="M12" s="28">
        <f t="shared" si="10"/>
        <v>2.5407699999999998</v>
      </c>
      <c r="N12" s="28">
        <f t="shared" si="11"/>
        <v>2.3671302777777781</v>
      </c>
      <c r="O12" s="28">
        <f t="shared" si="12"/>
        <v>2.488521574074074</v>
      </c>
      <c r="P12" s="28">
        <f t="shared" si="13"/>
        <v>22.552376000000002</v>
      </c>
      <c r="Q12" s="28">
        <f t="shared" si="14"/>
        <v>28.703024000000003</v>
      </c>
      <c r="R12" s="28">
        <f t="shared" si="15"/>
        <v>23.419466074074066</v>
      </c>
      <c r="S12" s="28">
        <f t="shared" si="16"/>
        <v>29.806593185185175</v>
      </c>
    </row>
    <row r="13" spans="1:19">
      <c r="A13" s="28" t="s">
        <v>7</v>
      </c>
      <c r="B13" s="28">
        <v>-1.2585</v>
      </c>
      <c r="C13" s="28">
        <v>2.4213</v>
      </c>
      <c r="D13" s="28">
        <v>26.671600000000002</v>
      </c>
      <c r="E13" s="46">
        <v>8.0600000000000005E-2</v>
      </c>
      <c r="F13" s="45">
        <f t="shared" si="3"/>
        <v>7.9522862823044882E-4</v>
      </c>
      <c r="G13" s="45">
        <f t="shared" si="4"/>
        <v>1.1623436029113421E-3</v>
      </c>
      <c r="H13" s="28">
        <f t="shared" si="5"/>
        <v>-1.2556137500000002</v>
      </c>
      <c r="I13" s="28">
        <f t="shared" si="6"/>
        <v>-1.2593862500000002</v>
      </c>
      <c r="J13" s="28">
        <f t="shared" si="7"/>
        <v>-1.2551533305555558</v>
      </c>
      <c r="K13" s="28">
        <f t="shared" si="8"/>
        <v>-1.2589244472222225</v>
      </c>
      <c r="L13" s="28">
        <f t="shared" si="9"/>
        <v>2.41683</v>
      </c>
      <c r="M13" s="28">
        <f t="shared" si="10"/>
        <v>2.5407699999999998</v>
      </c>
      <c r="N13" s="28">
        <f t="shared" si="11"/>
        <v>2.3671302777777781</v>
      </c>
      <c r="O13" s="28">
        <f t="shared" si="12"/>
        <v>2.488521574074074</v>
      </c>
      <c r="P13" s="28">
        <f t="shared" si="13"/>
        <v>22.552376000000002</v>
      </c>
      <c r="Q13" s="28">
        <f t="shared" si="14"/>
        <v>28.703024000000003</v>
      </c>
      <c r="R13" s="28">
        <f t="shared" si="15"/>
        <v>23.419466074074066</v>
      </c>
      <c r="S13" s="28">
        <f t="shared" si="16"/>
        <v>29.806593185185175</v>
      </c>
    </row>
    <row r="14" spans="1:19">
      <c r="A14" s="28" t="s">
        <v>11</v>
      </c>
      <c r="B14" s="28">
        <v>-1.2589999999999999</v>
      </c>
      <c r="C14" s="28">
        <v>2.4380999999999999</v>
      </c>
      <c r="D14" s="28">
        <v>26.535499999999999</v>
      </c>
      <c r="E14" s="46">
        <v>9.2200000000000004E-2</v>
      </c>
      <c r="F14" s="45">
        <f t="shared" si="3"/>
        <v>1.1928429423457843E-3</v>
      </c>
      <c r="G14" s="45">
        <f t="shared" si="4"/>
        <v>1.5601037712080768E-3</v>
      </c>
      <c r="H14" s="28">
        <f t="shared" si="5"/>
        <v>-1.2556137500000002</v>
      </c>
      <c r="I14" s="28">
        <f t="shared" si="6"/>
        <v>-1.2593862500000002</v>
      </c>
      <c r="J14" s="28">
        <f t="shared" si="7"/>
        <v>-1.2551533305555558</v>
      </c>
      <c r="K14" s="28">
        <f t="shared" si="8"/>
        <v>-1.2589244472222225</v>
      </c>
      <c r="L14" s="28">
        <f t="shared" si="9"/>
        <v>2.41683</v>
      </c>
      <c r="M14" s="28">
        <f t="shared" si="10"/>
        <v>2.5407699999999998</v>
      </c>
      <c r="N14" s="28">
        <f t="shared" si="11"/>
        <v>2.3671302777777781</v>
      </c>
      <c r="O14" s="28">
        <f t="shared" si="12"/>
        <v>2.488521574074074</v>
      </c>
      <c r="P14" s="28">
        <f t="shared" si="13"/>
        <v>22.552376000000002</v>
      </c>
      <c r="Q14" s="28">
        <f t="shared" si="14"/>
        <v>28.703024000000003</v>
      </c>
      <c r="R14" s="28">
        <f t="shared" si="15"/>
        <v>23.419466074074066</v>
      </c>
      <c r="S14" s="28">
        <f t="shared" si="16"/>
        <v>29.806593185185175</v>
      </c>
    </row>
    <row r="15" spans="1:19">
      <c r="A15" s="28" t="s">
        <v>19</v>
      </c>
      <c r="B15" s="28">
        <v>-1.2565999999999999</v>
      </c>
      <c r="C15" s="28">
        <v>2.4220000000000002</v>
      </c>
      <c r="D15" s="28">
        <v>26.0002</v>
      </c>
      <c r="E15" s="46">
        <v>-6.9199999999999998E-2</v>
      </c>
      <c r="F15" s="45">
        <f t="shared" si="3"/>
        <v>-7.157057654076926E-4</v>
      </c>
      <c r="G15" s="45">
        <f t="shared" si="4"/>
        <v>-3.4914503661620522E-4</v>
      </c>
      <c r="H15" s="28">
        <f t="shared" si="5"/>
        <v>-1.2556137500000002</v>
      </c>
      <c r="I15" s="28">
        <f t="shared" si="6"/>
        <v>-1.2593862500000002</v>
      </c>
      <c r="J15" s="28">
        <f t="shared" si="7"/>
        <v>-1.2551533305555558</v>
      </c>
      <c r="K15" s="28">
        <f t="shared" si="8"/>
        <v>-1.2589244472222225</v>
      </c>
      <c r="L15" s="28">
        <f t="shared" si="9"/>
        <v>2.41683</v>
      </c>
      <c r="M15" s="28">
        <f t="shared" si="10"/>
        <v>2.5407699999999998</v>
      </c>
      <c r="N15" s="28">
        <f t="shared" si="11"/>
        <v>2.3671302777777781</v>
      </c>
      <c r="O15" s="28">
        <f t="shared" si="12"/>
        <v>2.488521574074074</v>
      </c>
      <c r="P15" s="28">
        <f t="shared" si="13"/>
        <v>22.552376000000002</v>
      </c>
      <c r="Q15" s="28">
        <f t="shared" si="14"/>
        <v>28.703024000000003</v>
      </c>
      <c r="R15" s="28">
        <f t="shared" si="15"/>
        <v>23.419466074074066</v>
      </c>
      <c r="S15" s="28">
        <f t="shared" si="16"/>
        <v>29.806593185185175</v>
      </c>
    </row>
    <row r="16" spans="1:19">
      <c r="A16" s="28" t="s">
        <v>23</v>
      </c>
      <c r="B16" s="28">
        <v>-1.2565999999999999</v>
      </c>
      <c r="C16" s="28">
        <v>2.4268999999999998</v>
      </c>
      <c r="D16" s="28">
        <v>27.282499999999999</v>
      </c>
      <c r="E16" s="46">
        <v>-7.1300000000000002E-2</v>
      </c>
      <c r="F16" s="45">
        <f t="shared" si="3"/>
        <v>-7.157057654076926E-4</v>
      </c>
      <c r="G16" s="45">
        <f t="shared" si="4"/>
        <v>-3.4914503661620522E-4</v>
      </c>
      <c r="H16" s="28">
        <f t="shared" si="5"/>
        <v>-1.2556137500000002</v>
      </c>
      <c r="I16" s="28">
        <f t="shared" si="6"/>
        <v>-1.2593862500000002</v>
      </c>
      <c r="J16" s="28">
        <f t="shared" si="7"/>
        <v>-1.2551533305555558</v>
      </c>
      <c r="K16" s="28">
        <f t="shared" si="8"/>
        <v>-1.2589244472222225</v>
      </c>
      <c r="L16" s="28">
        <f t="shared" si="9"/>
        <v>2.41683</v>
      </c>
      <c r="M16" s="28">
        <f t="shared" si="10"/>
        <v>2.5407699999999998</v>
      </c>
      <c r="N16" s="28">
        <f t="shared" si="11"/>
        <v>2.3671302777777781</v>
      </c>
      <c r="O16" s="28">
        <f t="shared" si="12"/>
        <v>2.488521574074074</v>
      </c>
      <c r="P16" s="28">
        <f t="shared" si="13"/>
        <v>22.552376000000002</v>
      </c>
      <c r="Q16" s="28">
        <f t="shared" si="14"/>
        <v>28.703024000000003</v>
      </c>
      <c r="R16" s="28">
        <f t="shared" si="15"/>
        <v>23.419466074074066</v>
      </c>
      <c r="S16" s="28">
        <f t="shared" si="16"/>
        <v>29.806593185185175</v>
      </c>
    </row>
    <row r="17" spans="1:19">
      <c r="A17" s="28" t="s">
        <v>24</v>
      </c>
      <c r="B17" s="28">
        <v>-1.2545999999999999</v>
      </c>
      <c r="C17" s="28">
        <v>2.4260000000000002</v>
      </c>
      <c r="D17" s="28">
        <v>26.468299999999999</v>
      </c>
      <c r="E17" s="46">
        <v>-0.2321</v>
      </c>
      <c r="F17" s="45">
        <f t="shared" si="3"/>
        <v>-2.3061630218689233E-3</v>
      </c>
      <c r="G17" s="45">
        <f t="shared" si="4"/>
        <v>-1.9401857098031439E-3</v>
      </c>
      <c r="H17" s="28">
        <f t="shared" si="5"/>
        <v>-1.2556137500000002</v>
      </c>
      <c r="I17" s="28">
        <f t="shared" si="6"/>
        <v>-1.2593862500000002</v>
      </c>
      <c r="J17" s="28">
        <f t="shared" si="7"/>
        <v>-1.2551533305555558</v>
      </c>
      <c r="K17" s="28">
        <f t="shared" si="8"/>
        <v>-1.2589244472222225</v>
      </c>
      <c r="L17" s="28">
        <f t="shared" si="9"/>
        <v>2.41683</v>
      </c>
      <c r="M17" s="28">
        <f t="shared" si="10"/>
        <v>2.5407699999999998</v>
      </c>
      <c r="N17" s="28">
        <f t="shared" si="11"/>
        <v>2.3671302777777781</v>
      </c>
      <c r="O17" s="28">
        <f t="shared" si="12"/>
        <v>2.488521574074074</v>
      </c>
      <c r="P17" s="28">
        <f t="shared" si="13"/>
        <v>22.552376000000002</v>
      </c>
      <c r="Q17" s="28">
        <f t="shared" si="14"/>
        <v>28.703024000000003</v>
      </c>
      <c r="R17" s="28">
        <f t="shared" si="15"/>
        <v>23.419466074074066</v>
      </c>
      <c r="S17" s="28">
        <f t="shared" si="16"/>
        <v>29.806593185185175</v>
      </c>
    </row>
    <row r="18" spans="1:19">
      <c r="A18" s="28" t="s">
        <v>26</v>
      </c>
      <c r="B18" s="28">
        <v>-1.2535000000000001</v>
      </c>
      <c r="C18" s="28">
        <v>2.4289000000000001</v>
      </c>
      <c r="D18" s="28">
        <v>27.087900000000001</v>
      </c>
      <c r="E18" s="46">
        <v>-0.32219999999999999</v>
      </c>
      <c r="F18" s="45">
        <f t="shared" si="3"/>
        <v>-3.1809145129224614E-3</v>
      </c>
      <c r="G18" s="45">
        <f t="shared" si="4"/>
        <v>-2.8152580800558935E-3</v>
      </c>
      <c r="H18" s="28">
        <f t="shared" si="5"/>
        <v>-1.2556137500000002</v>
      </c>
      <c r="I18" s="28">
        <f t="shared" si="6"/>
        <v>-1.2593862500000002</v>
      </c>
      <c r="J18" s="28">
        <f t="shared" si="7"/>
        <v>-1.2551533305555558</v>
      </c>
      <c r="K18" s="28">
        <f t="shared" si="8"/>
        <v>-1.2589244472222225</v>
      </c>
      <c r="L18" s="28">
        <f t="shared" si="9"/>
        <v>2.41683</v>
      </c>
      <c r="M18" s="28">
        <f t="shared" si="10"/>
        <v>2.5407699999999998</v>
      </c>
      <c r="N18" s="28">
        <f t="shared" si="11"/>
        <v>2.3671302777777781</v>
      </c>
      <c r="O18" s="28">
        <f t="shared" si="12"/>
        <v>2.488521574074074</v>
      </c>
      <c r="P18" s="28">
        <f t="shared" si="13"/>
        <v>22.552376000000002</v>
      </c>
      <c r="Q18" s="28">
        <f t="shared" si="14"/>
        <v>28.703024000000003</v>
      </c>
      <c r="R18" s="28">
        <f t="shared" si="15"/>
        <v>23.419466074074066</v>
      </c>
      <c r="S18" s="28">
        <f t="shared" si="16"/>
        <v>29.806593185185175</v>
      </c>
    </row>
    <row r="19" spans="1:19">
      <c r="A19" s="28" t="s">
        <v>27</v>
      </c>
      <c r="B19" s="28">
        <v>-1.2577</v>
      </c>
      <c r="C19" s="28">
        <v>2.4359999999999999</v>
      </c>
      <c r="D19" s="28">
        <v>26.557500000000001</v>
      </c>
      <c r="E19" s="46">
        <v>1.4E-2</v>
      </c>
      <c r="F19" s="45">
        <f t="shared" si="3"/>
        <v>1.5904572564617858E-4</v>
      </c>
      <c r="G19" s="45">
        <f t="shared" si="4"/>
        <v>5.2592733363665545E-4</v>
      </c>
      <c r="H19" s="28">
        <f t="shared" si="5"/>
        <v>-1.2556137500000002</v>
      </c>
      <c r="I19" s="28">
        <f t="shared" si="6"/>
        <v>-1.2593862500000002</v>
      </c>
      <c r="J19" s="28">
        <f t="shared" si="7"/>
        <v>-1.2551533305555558</v>
      </c>
      <c r="K19" s="28">
        <f t="shared" si="8"/>
        <v>-1.2589244472222225</v>
      </c>
      <c r="L19" s="28">
        <f t="shared" si="9"/>
        <v>2.41683</v>
      </c>
      <c r="M19" s="28">
        <f t="shared" si="10"/>
        <v>2.5407699999999998</v>
      </c>
      <c r="N19" s="28">
        <f t="shared" si="11"/>
        <v>2.3671302777777781</v>
      </c>
      <c r="O19" s="28">
        <f t="shared" si="12"/>
        <v>2.488521574074074</v>
      </c>
      <c r="P19" s="28">
        <f t="shared" si="13"/>
        <v>22.552376000000002</v>
      </c>
      <c r="Q19" s="28">
        <f t="shared" si="14"/>
        <v>28.703024000000003</v>
      </c>
      <c r="R19" s="28">
        <f t="shared" si="15"/>
        <v>23.419466074074066</v>
      </c>
      <c r="S19" s="28">
        <f t="shared" si="16"/>
        <v>29.806593185185175</v>
      </c>
    </row>
    <row r="20" spans="1:19">
      <c r="A20" s="28" t="s">
        <v>28</v>
      </c>
      <c r="B20" s="28">
        <v>-1.2571000000000001</v>
      </c>
      <c r="C20" s="28">
        <v>2.427</v>
      </c>
      <c r="D20" s="28">
        <v>26.644100000000002</v>
      </c>
      <c r="E20" s="46">
        <v>-3.1399999999999997E-2</v>
      </c>
      <c r="F20" s="45">
        <f t="shared" si="3"/>
        <v>-3.1809145129224614E-4</v>
      </c>
      <c r="G20" s="45">
        <f t="shared" si="4"/>
        <v>4.8615131680751489E-5</v>
      </c>
      <c r="H20" s="28">
        <f t="shared" si="5"/>
        <v>-1.2556137500000002</v>
      </c>
      <c r="I20" s="28">
        <f t="shared" si="6"/>
        <v>-1.2593862500000002</v>
      </c>
      <c r="J20" s="28">
        <f t="shared" si="7"/>
        <v>-1.2551533305555558</v>
      </c>
      <c r="K20" s="28">
        <f t="shared" si="8"/>
        <v>-1.2589244472222225</v>
      </c>
      <c r="L20" s="28">
        <f t="shared" si="9"/>
        <v>2.41683</v>
      </c>
      <c r="M20" s="28">
        <f t="shared" si="10"/>
        <v>2.5407699999999998</v>
      </c>
      <c r="N20" s="28">
        <f t="shared" si="11"/>
        <v>2.3671302777777781</v>
      </c>
      <c r="O20" s="28">
        <f t="shared" si="12"/>
        <v>2.488521574074074</v>
      </c>
      <c r="P20" s="28">
        <f t="shared" si="13"/>
        <v>22.552376000000002</v>
      </c>
      <c r="Q20" s="28">
        <f t="shared" si="14"/>
        <v>28.703024000000003</v>
      </c>
      <c r="R20" s="28">
        <f t="shared" si="15"/>
        <v>23.419466074074066</v>
      </c>
      <c r="S20" s="28">
        <f t="shared" si="16"/>
        <v>29.806593185185175</v>
      </c>
    </row>
    <row r="21" spans="1:19">
      <c r="A21" s="28" t="s">
        <v>29</v>
      </c>
      <c r="B21" s="28">
        <v>-1.2557</v>
      </c>
      <c r="C21" s="28">
        <v>2.4302000000000001</v>
      </c>
      <c r="D21" s="28">
        <v>26.831299999999999</v>
      </c>
      <c r="E21" s="46">
        <v>-0.14729999999999999</v>
      </c>
      <c r="F21" s="45">
        <f t="shared" si="3"/>
        <v>-1.4314115308151631E-3</v>
      </c>
      <c r="G21" s="45">
        <f t="shared" si="4"/>
        <v>-1.0651133395502832E-3</v>
      </c>
      <c r="H21" s="28">
        <f t="shared" si="5"/>
        <v>-1.2556137500000002</v>
      </c>
      <c r="I21" s="28">
        <f t="shared" si="6"/>
        <v>-1.2593862500000002</v>
      </c>
      <c r="J21" s="28">
        <f t="shared" si="7"/>
        <v>-1.2551533305555558</v>
      </c>
      <c r="K21" s="28">
        <f t="shared" si="8"/>
        <v>-1.2589244472222225</v>
      </c>
      <c r="L21" s="28">
        <f t="shared" si="9"/>
        <v>2.41683</v>
      </c>
      <c r="M21" s="28">
        <f t="shared" si="10"/>
        <v>2.5407699999999998</v>
      </c>
      <c r="N21" s="28">
        <f t="shared" si="11"/>
        <v>2.3671302777777781</v>
      </c>
      <c r="O21" s="28">
        <f t="shared" si="12"/>
        <v>2.488521574074074</v>
      </c>
      <c r="P21" s="28">
        <f t="shared" si="13"/>
        <v>22.552376000000002</v>
      </c>
      <c r="Q21" s="28">
        <f t="shared" si="14"/>
        <v>28.703024000000003</v>
      </c>
      <c r="R21" s="28">
        <f t="shared" si="15"/>
        <v>23.419466074074066</v>
      </c>
      <c r="S21" s="28">
        <f t="shared" si="16"/>
        <v>29.806593185185175</v>
      </c>
    </row>
    <row r="22" spans="1:19">
      <c r="A22" s="28" t="s">
        <v>30</v>
      </c>
      <c r="B22" s="28">
        <v>-1.2591000000000001</v>
      </c>
      <c r="C22" s="28">
        <v>2.4430000000000001</v>
      </c>
      <c r="D22" s="28">
        <v>26.4712</v>
      </c>
      <c r="E22" s="46">
        <v>0.12989999999999999</v>
      </c>
      <c r="F22" s="45">
        <f t="shared" si="3"/>
        <v>1.2723658051689846E-3</v>
      </c>
      <c r="G22" s="45">
        <f t="shared" si="4"/>
        <v>1.6396558048676901E-3</v>
      </c>
      <c r="H22" s="28">
        <f t="shared" si="5"/>
        <v>-1.2556137500000002</v>
      </c>
      <c r="I22" s="28">
        <f t="shared" si="6"/>
        <v>-1.2593862500000002</v>
      </c>
      <c r="J22" s="28">
        <f t="shared" si="7"/>
        <v>-1.2551533305555558</v>
      </c>
      <c r="K22" s="28">
        <f t="shared" si="8"/>
        <v>-1.2589244472222225</v>
      </c>
      <c r="L22" s="28">
        <f t="shared" si="9"/>
        <v>2.41683</v>
      </c>
      <c r="M22" s="28">
        <f t="shared" si="10"/>
        <v>2.5407699999999998</v>
      </c>
      <c r="N22" s="28">
        <f t="shared" si="11"/>
        <v>2.3671302777777781</v>
      </c>
      <c r="O22" s="28">
        <f t="shared" si="12"/>
        <v>2.488521574074074</v>
      </c>
      <c r="P22" s="28">
        <f t="shared" si="13"/>
        <v>22.552376000000002</v>
      </c>
      <c r="Q22" s="28">
        <f t="shared" si="14"/>
        <v>28.703024000000003</v>
      </c>
      <c r="R22" s="28">
        <f t="shared" si="15"/>
        <v>23.419466074074066</v>
      </c>
      <c r="S22" s="28">
        <f t="shared" si="16"/>
        <v>29.806593185185175</v>
      </c>
    </row>
    <row r="23" spans="1:19">
      <c r="A23" s="28" t="s">
        <v>31</v>
      </c>
      <c r="B23" s="28">
        <v>-1.2589999999999999</v>
      </c>
      <c r="C23" s="28">
        <v>2.4428000000000001</v>
      </c>
      <c r="D23" s="28">
        <v>26.0943</v>
      </c>
      <c r="E23" s="46">
        <v>0.11990000000000001</v>
      </c>
      <c r="F23" s="45">
        <f t="shared" si="3"/>
        <v>1.1928429423457843E-3</v>
      </c>
      <c r="G23" s="45">
        <f t="shared" si="4"/>
        <v>1.5601037712080768E-3</v>
      </c>
      <c r="H23" s="28">
        <f t="shared" si="5"/>
        <v>-1.2556137500000002</v>
      </c>
      <c r="I23" s="28">
        <f t="shared" si="6"/>
        <v>-1.2593862500000002</v>
      </c>
      <c r="J23" s="28">
        <f t="shared" si="7"/>
        <v>-1.2551533305555558</v>
      </c>
      <c r="K23" s="28">
        <f t="shared" si="8"/>
        <v>-1.2589244472222225</v>
      </c>
      <c r="L23" s="28">
        <f t="shared" si="9"/>
        <v>2.41683</v>
      </c>
      <c r="M23" s="28">
        <f t="shared" si="10"/>
        <v>2.5407699999999998</v>
      </c>
      <c r="N23" s="28">
        <f t="shared" si="11"/>
        <v>2.3671302777777781</v>
      </c>
      <c r="O23" s="28">
        <f t="shared" si="12"/>
        <v>2.488521574074074</v>
      </c>
      <c r="P23" s="28">
        <f t="shared" si="13"/>
        <v>22.552376000000002</v>
      </c>
      <c r="Q23" s="28">
        <f t="shared" si="14"/>
        <v>28.703024000000003</v>
      </c>
      <c r="R23" s="28">
        <f t="shared" si="15"/>
        <v>23.419466074074066</v>
      </c>
      <c r="S23" s="28">
        <f t="shared" si="16"/>
        <v>29.806593185185175</v>
      </c>
    </row>
    <row r="24" spans="1:19">
      <c r="A24" s="28" t="s">
        <v>33</v>
      </c>
      <c r="B24" s="28">
        <v>-1.2559</v>
      </c>
      <c r="C24" s="28">
        <v>2.4321999999999999</v>
      </c>
      <c r="D24" s="28">
        <v>26.8156</v>
      </c>
      <c r="E24" s="46">
        <v>-0.13039999999999999</v>
      </c>
      <c r="F24" s="45">
        <f t="shared" si="3"/>
        <v>-1.2723658051689846E-3</v>
      </c>
      <c r="G24" s="45">
        <f t="shared" si="4"/>
        <v>-9.0600927223161154E-4</v>
      </c>
      <c r="H24" s="28">
        <f t="shared" si="5"/>
        <v>-1.2556137500000002</v>
      </c>
      <c r="I24" s="28">
        <f t="shared" si="6"/>
        <v>-1.2593862500000002</v>
      </c>
      <c r="J24" s="28">
        <f t="shared" si="7"/>
        <v>-1.2551533305555558</v>
      </c>
      <c r="K24" s="28">
        <f t="shared" si="8"/>
        <v>-1.2589244472222225</v>
      </c>
      <c r="L24" s="28">
        <f t="shared" si="9"/>
        <v>2.41683</v>
      </c>
      <c r="M24" s="28">
        <f t="shared" si="10"/>
        <v>2.5407699999999998</v>
      </c>
      <c r="N24" s="28">
        <f t="shared" si="11"/>
        <v>2.3671302777777781</v>
      </c>
      <c r="O24" s="28">
        <f t="shared" si="12"/>
        <v>2.488521574074074</v>
      </c>
      <c r="P24" s="28">
        <f t="shared" si="13"/>
        <v>22.552376000000002</v>
      </c>
      <c r="Q24" s="28">
        <f t="shared" si="14"/>
        <v>28.703024000000003</v>
      </c>
      <c r="R24" s="28">
        <f t="shared" si="15"/>
        <v>23.419466074074066</v>
      </c>
      <c r="S24" s="28">
        <f t="shared" si="16"/>
        <v>29.806593185185175</v>
      </c>
    </row>
    <row r="25" spans="1:19">
      <c r="A25" s="28" t="s">
        <v>34</v>
      </c>
      <c r="B25" s="28">
        <v>-1.2563</v>
      </c>
      <c r="C25" s="28">
        <v>2.4178000000000002</v>
      </c>
      <c r="D25" s="28">
        <v>26.536300000000001</v>
      </c>
      <c r="E25" s="46">
        <v>-0.1</v>
      </c>
      <c r="F25" s="45">
        <f t="shared" si="3"/>
        <v>-9.5427435387684945E-4</v>
      </c>
      <c r="G25" s="45">
        <f t="shared" si="4"/>
        <v>-5.8780113759426822E-4</v>
      </c>
      <c r="H25" s="28">
        <f t="shared" si="5"/>
        <v>-1.2556137500000002</v>
      </c>
      <c r="I25" s="28">
        <f t="shared" si="6"/>
        <v>-1.2593862500000002</v>
      </c>
      <c r="J25" s="28">
        <f t="shared" si="7"/>
        <v>-1.2551533305555558</v>
      </c>
      <c r="K25" s="28">
        <f t="shared" si="8"/>
        <v>-1.2589244472222225</v>
      </c>
      <c r="L25" s="28">
        <f t="shared" si="9"/>
        <v>2.41683</v>
      </c>
      <c r="M25" s="28">
        <f t="shared" si="10"/>
        <v>2.5407699999999998</v>
      </c>
      <c r="N25" s="28">
        <f t="shared" si="11"/>
        <v>2.3671302777777781</v>
      </c>
      <c r="O25" s="28">
        <f t="shared" si="12"/>
        <v>2.488521574074074</v>
      </c>
      <c r="P25" s="28">
        <f t="shared" si="13"/>
        <v>22.552376000000002</v>
      </c>
      <c r="Q25" s="28">
        <f t="shared" si="14"/>
        <v>28.703024000000003</v>
      </c>
      <c r="R25" s="28">
        <f t="shared" si="15"/>
        <v>23.419466074074066</v>
      </c>
      <c r="S25" s="28">
        <f t="shared" si="16"/>
        <v>29.806593185185175</v>
      </c>
    </row>
    <row r="26" spans="1:19">
      <c r="A26" s="28" t="s">
        <v>32</v>
      </c>
      <c r="B26" s="28">
        <v>-1.2578</v>
      </c>
      <c r="C26" s="28">
        <v>2.4222999999999999</v>
      </c>
      <c r="D26" s="28">
        <v>27.414100000000001</v>
      </c>
      <c r="E26" s="46">
        <v>2.24E-2</v>
      </c>
      <c r="F26" s="45">
        <f t="shared" si="3"/>
        <v>2.3856858846915685E-4</v>
      </c>
      <c r="G26" s="45">
        <f t="shared" si="4"/>
        <v>6.0547936729604679E-4</v>
      </c>
      <c r="H26" s="28">
        <f t="shared" si="5"/>
        <v>-1.2556137500000002</v>
      </c>
      <c r="I26" s="28">
        <f t="shared" si="6"/>
        <v>-1.2593862500000002</v>
      </c>
      <c r="J26" s="28">
        <f t="shared" si="7"/>
        <v>-1.2551533305555558</v>
      </c>
      <c r="K26" s="28">
        <f t="shared" si="8"/>
        <v>-1.2589244472222225</v>
      </c>
      <c r="L26" s="28">
        <f t="shared" si="9"/>
        <v>2.41683</v>
      </c>
      <c r="M26" s="28">
        <f t="shared" si="10"/>
        <v>2.5407699999999998</v>
      </c>
      <c r="N26" s="28">
        <f t="shared" si="11"/>
        <v>2.3671302777777781</v>
      </c>
      <c r="O26" s="28">
        <f t="shared" si="12"/>
        <v>2.488521574074074</v>
      </c>
      <c r="P26" s="28">
        <f t="shared" si="13"/>
        <v>22.552376000000002</v>
      </c>
      <c r="Q26" s="28">
        <f t="shared" si="14"/>
        <v>28.703024000000003</v>
      </c>
      <c r="R26" s="28">
        <f t="shared" si="15"/>
        <v>23.419466074074066</v>
      </c>
      <c r="S26" s="28">
        <f t="shared" si="16"/>
        <v>29.806593185185175</v>
      </c>
    </row>
    <row r="27" spans="1:19">
      <c r="A27" s="28" t="s">
        <v>35</v>
      </c>
      <c r="B27" s="28">
        <v>-1.2585999999999999</v>
      </c>
      <c r="C27" s="28">
        <v>2.4277000000000002</v>
      </c>
      <c r="D27" s="28">
        <v>26.977499999999999</v>
      </c>
      <c r="E27" s="46">
        <v>8.5199999999999998E-2</v>
      </c>
      <c r="F27" s="45">
        <f t="shared" si="3"/>
        <v>8.7475149105364913E-4</v>
      </c>
      <c r="G27" s="45">
        <f t="shared" si="4"/>
        <v>1.2418956365707334E-3</v>
      </c>
      <c r="H27" s="28">
        <f t="shared" si="5"/>
        <v>-1.2556137500000002</v>
      </c>
      <c r="I27" s="28">
        <f t="shared" si="6"/>
        <v>-1.2593862500000002</v>
      </c>
      <c r="J27" s="28">
        <f t="shared" si="7"/>
        <v>-1.2551533305555558</v>
      </c>
      <c r="K27" s="28">
        <f t="shared" si="8"/>
        <v>-1.2589244472222225</v>
      </c>
      <c r="L27" s="28">
        <f t="shared" si="9"/>
        <v>2.41683</v>
      </c>
      <c r="M27" s="28">
        <f t="shared" si="10"/>
        <v>2.5407699999999998</v>
      </c>
      <c r="N27" s="28">
        <f t="shared" si="11"/>
        <v>2.3671302777777781</v>
      </c>
      <c r="O27" s="28">
        <f t="shared" si="12"/>
        <v>2.488521574074074</v>
      </c>
      <c r="P27" s="28">
        <f t="shared" si="13"/>
        <v>22.552376000000002</v>
      </c>
      <c r="Q27" s="28">
        <f t="shared" si="14"/>
        <v>28.703024000000003</v>
      </c>
      <c r="R27" s="28">
        <f t="shared" si="15"/>
        <v>23.419466074074066</v>
      </c>
      <c r="S27" s="28">
        <f t="shared" si="16"/>
        <v>29.806593185185175</v>
      </c>
    </row>
    <row r="28" spans="1:19">
      <c r="A28" s="28" t="s">
        <v>36</v>
      </c>
      <c r="B28" s="28">
        <v>-1.2566999999999999</v>
      </c>
      <c r="C28" s="28">
        <v>2.4359000000000002</v>
      </c>
      <c r="D28" s="28">
        <v>26.6173</v>
      </c>
      <c r="E28" s="46">
        <v>-6.2399999999999997E-2</v>
      </c>
      <c r="F28" s="45">
        <f t="shared" si="3"/>
        <v>-6.361829025846033E-4</v>
      </c>
      <c r="G28" s="45">
        <f t="shared" si="4"/>
        <v>-2.6959300295681388E-4</v>
      </c>
      <c r="H28" s="28">
        <f t="shared" si="5"/>
        <v>-1.2556137500000002</v>
      </c>
      <c r="I28" s="28">
        <f t="shared" si="6"/>
        <v>-1.2593862500000002</v>
      </c>
      <c r="J28" s="28">
        <f t="shared" si="7"/>
        <v>-1.2551533305555558</v>
      </c>
      <c r="K28" s="28">
        <f t="shared" si="8"/>
        <v>-1.2589244472222225</v>
      </c>
      <c r="L28" s="28">
        <f t="shared" si="9"/>
        <v>2.41683</v>
      </c>
      <c r="M28" s="28">
        <f t="shared" si="10"/>
        <v>2.5407699999999998</v>
      </c>
      <c r="N28" s="28">
        <f t="shared" si="11"/>
        <v>2.3671302777777781</v>
      </c>
      <c r="O28" s="28">
        <f t="shared" si="12"/>
        <v>2.488521574074074</v>
      </c>
      <c r="P28" s="28">
        <f t="shared" si="13"/>
        <v>22.552376000000002</v>
      </c>
      <c r="Q28" s="28">
        <f t="shared" si="14"/>
        <v>28.703024000000003</v>
      </c>
      <c r="R28" s="28">
        <f t="shared" si="15"/>
        <v>23.419466074074066</v>
      </c>
      <c r="S28" s="28">
        <f t="shared" si="16"/>
        <v>29.806593185185175</v>
      </c>
    </row>
    <row r="29" spans="1:19">
      <c r="A29" s="28" t="s">
        <v>48</v>
      </c>
      <c r="B29" s="28">
        <v>-1.2575000000000001</v>
      </c>
      <c r="C29" s="28">
        <v>2.4333999999999998</v>
      </c>
      <c r="D29" s="28">
        <v>26.561800000000002</v>
      </c>
      <c r="E29" s="46">
        <v>3.0000000000000001E-3</v>
      </c>
      <c r="F29" s="45">
        <f t="shared" si="3"/>
        <v>0</v>
      </c>
      <c r="G29" s="45">
        <f t="shared" si="4"/>
        <v>3.6682326631809481E-4</v>
      </c>
      <c r="H29" s="28">
        <f t="shared" si="5"/>
        <v>-1.2556137500000002</v>
      </c>
      <c r="I29" s="28">
        <f t="shared" si="6"/>
        <v>-1.2593862500000002</v>
      </c>
      <c r="J29" s="28">
        <f t="shared" si="7"/>
        <v>-1.2551533305555558</v>
      </c>
      <c r="K29" s="28">
        <f t="shared" si="8"/>
        <v>-1.2589244472222225</v>
      </c>
      <c r="L29" s="28">
        <f t="shared" si="9"/>
        <v>2.41683</v>
      </c>
      <c r="M29" s="28">
        <f t="shared" si="10"/>
        <v>2.5407699999999998</v>
      </c>
      <c r="N29" s="28">
        <f t="shared" si="11"/>
        <v>2.3671302777777781</v>
      </c>
      <c r="O29" s="28">
        <f t="shared" si="12"/>
        <v>2.488521574074074</v>
      </c>
      <c r="P29" s="28">
        <f t="shared" si="13"/>
        <v>22.552376000000002</v>
      </c>
      <c r="Q29" s="28">
        <f t="shared" si="14"/>
        <v>28.703024000000003</v>
      </c>
      <c r="R29" s="28">
        <f t="shared" si="15"/>
        <v>23.419466074074066</v>
      </c>
      <c r="S29" s="28">
        <f t="shared" si="16"/>
        <v>29.806593185185175</v>
      </c>
    </row>
    <row r="30" spans="1:19">
      <c r="A30" s="28" t="s">
        <v>49</v>
      </c>
      <c r="B30" s="28">
        <v>-1.2567999999999999</v>
      </c>
      <c r="C30" s="28">
        <v>2.4315000000000002</v>
      </c>
      <c r="D30" s="28">
        <v>27.1432</v>
      </c>
      <c r="E30" s="46">
        <v>-5.5E-2</v>
      </c>
      <c r="F30" s="45">
        <f t="shared" si="3"/>
        <v>-5.5666003976151401E-4</v>
      </c>
      <c r="G30" s="45">
        <f t="shared" si="4"/>
        <v>-1.9004096929753356E-4</v>
      </c>
      <c r="H30" s="28">
        <f t="shared" si="5"/>
        <v>-1.2556137500000002</v>
      </c>
      <c r="I30" s="28">
        <f t="shared" si="6"/>
        <v>-1.2593862500000002</v>
      </c>
      <c r="J30" s="28">
        <f t="shared" si="7"/>
        <v>-1.2551533305555558</v>
      </c>
      <c r="K30" s="28">
        <f t="shared" si="8"/>
        <v>-1.2589244472222225</v>
      </c>
      <c r="L30" s="28">
        <f t="shared" si="9"/>
        <v>2.41683</v>
      </c>
      <c r="M30" s="28">
        <f t="shared" si="10"/>
        <v>2.5407699999999998</v>
      </c>
      <c r="N30" s="28">
        <f t="shared" si="11"/>
        <v>2.3671302777777781</v>
      </c>
      <c r="O30" s="28">
        <f t="shared" si="12"/>
        <v>2.488521574074074</v>
      </c>
      <c r="P30" s="28">
        <f t="shared" si="13"/>
        <v>22.552376000000002</v>
      </c>
      <c r="Q30" s="28">
        <f t="shared" si="14"/>
        <v>28.703024000000003</v>
      </c>
      <c r="R30" s="28">
        <f t="shared" si="15"/>
        <v>23.419466074074066</v>
      </c>
      <c r="S30" s="28">
        <f t="shared" si="16"/>
        <v>29.806593185185175</v>
      </c>
    </row>
    <row r="31" spans="1:19">
      <c r="A31" s="28" t="s">
        <v>47</v>
      </c>
      <c r="B31" s="28">
        <v>-1.2565999999999999</v>
      </c>
      <c r="C31" s="28">
        <v>2.4355000000000002</v>
      </c>
      <c r="D31" s="28">
        <v>25.814</v>
      </c>
      <c r="E31" s="46">
        <v>-7.4700000000000003E-2</v>
      </c>
      <c r="F31" s="45">
        <f t="shared" si="3"/>
        <v>-7.157057654076926E-4</v>
      </c>
      <c r="G31" s="45">
        <f t="shared" si="4"/>
        <v>-3.4914503661620522E-4</v>
      </c>
      <c r="H31" s="28">
        <f t="shared" si="5"/>
        <v>-1.2556137500000002</v>
      </c>
      <c r="I31" s="28">
        <f t="shared" si="6"/>
        <v>-1.2593862500000002</v>
      </c>
      <c r="J31" s="28">
        <f t="shared" si="7"/>
        <v>-1.2551533305555558</v>
      </c>
      <c r="K31" s="28">
        <f t="shared" si="8"/>
        <v>-1.2589244472222225</v>
      </c>
      <c r="L31" s="28">
        <f t="shared" si="9"/>
        <v>2.41683</v>
      </c>
      <c r="M31" s="28">
        <f t="shared" si="10"/>
        <v>2.5407699999999998</v>
      </c>
      <c r="N31" s="28">
        <f t="shared" si="11"/>
        <v>2.3671302777777781</v>
      </c>
      <c r="O31" s="28">
        <f t="shared" si="12"/>
        <v>2.488521574074074</v>
      </c>
      <c r="P31" s="28">
        <f t="shared" si="13"/>
        <v>22.552376000000002</v>
      </c>
      <c r="Q31" s="28">
        <f t="shared" si="14"/>
        <v>28.703024000000003</v>
      </c>
      <c r="R31" s="28">
        <f t="shared" si="15"/>
        <v>23.419466074074066</v>
      </c>
      <c r="S31" s="28">
        <f t="shared" si="16"/>
        <v>29.806593185185175</v>
      </c>
    </row>
    <row r="32" spans="1:19">
      <c r="A32" s="28" t="s">
        <v>51</v>
      </c>
      <c r="B32" s="28">
        <v>-1.2551000000000001</v>
      </c>
      <c r="C32" s="28">
        <v>2.4245000000000001</v>
      </c>
      <c r="D32" s="28">
        <v>26.348600000000001</v>
      </c>
      <c r="E32" s="46">
        <v>-0.18970000000000001</v>
      </c>
      <c r="F32" s="45">
        <f t="shared" si="3"/>
        <v>-1.9085487077534768E-3</v>
      </c>
      <c r="G32" s="45">
        <f t="shared" si="4"/>
        <v>-1.5424255415062982E-3</v>
      </c>
      <c r="H32" s="28">
        <f t="shared" si="5"/>
        <v>-1.2556137500000002</v>
      </c>
      <c r="I32" s="28">
        <f t="shared" si="6"/>
        <v>-1.2593862500000002</v>
      </c>
      <c r="J32" s="28">
        <f t="shared" si="7"/>
        <v>-1.2551533305555558</v>
      </c>
      <c r="K32" s="28">
        <f t="shared" si="8"/>
        <v>-1.2589244472222225</v>
      </c>
      <c r="L32" s="28">
        <f t="shared" si="9"/>
        <v>2.41683</v>
      </c>
      <c r="M32" s="28">
        <f t="shared" si="10"/>
        <v>2.5407699999999998</v>
      </c>
      <c r="N32" s="28">
        <f t="shared" si="11"/>
        <v>2.3671302777777781</v>
      </c>
      <c r="O32" s="28">
        <f t="shared" si="12"/>
        <v>2.488521574074074</v>
      </c>
      <c r="P32" s="28">
        <f t="shared" si="13"/>
        <v>22.552376000000002</v>
      </c>
      <c r="Q32" s="28">
        <f t="shared" si="14"/>
        <v>28.703024000000003</v>
      </c>
      <c r="R32" s="28">
        <f t="shared" si="15"/>
        <v>23.419466074074066</v>
      </c>
      <c r="S32" s="28">
        <f t="shared" si="16"/>
        <v>29.806593185185175</v>
      </c>
    </row>
    <row r="33" spans="1:19">
      <c r="A33" s="28" t="s">
        <v>52</v>
      </c>
      <c r="B33" s="28">
        <v>-1.2558</v>
      </c>
      <c r="C33" s="28">
        <v>2.4312</v>
      </c>
      <c r="D33" s="28">
        <v>26.6464</v>
      </c>
      <c r="E33" s="46">
        <v>-0.1399</v>
      </c>
      <c r="F33" s="45">
        <f t="shared" si="3"/>
        <v>-1.3518886679920739E-3</v>
      </c>
      <c r="G33" s="45">
        <f t="shared" si="4"/>
        <v>-9.8556130589089186E-4</v>
      </c>
      <c r="H33" s="28">
        <f t="shared" si="5"/>
        <v>-1.2556137500000002</v>
      </c>
      <c r="I33" s="28">
        <f t="shared" si="6"/>
        <v>-1.2593862500000002</v>
      </c>
      <c r="J33" s="28">
        <f t="shared" si="7"/>
        <v>-1.2551533305555558</v>
      </c>
      <c r="K33" s="28">
        <f t="shared" si="8"/>
        <v>-1.2589244472222225</v>
      </c>
      <c r="L33" s="28">
        <f t="shared" si="9"/>
        <v>2.41683</v>
      </c>
      <c r="M33" s="28">
        <f t="shared" si="10"/>
        <v>2.5407699999999998</v>
      </c>
      <c r="N33" s="28">
        <f t="shared" si="11"/>
        <v>2.3671302777777781</v>
      </c>
      <c r="O33" s="28">
        <f t="shared" si="12"/>
        <v>2.488521574074074</v>
      </c>
      <c r="P33" s="28">
        <f t="shared" si="13"/>
        <v>22.552376000000002</v>
      </c>
      <c r="Q33" s="28">
        <f t="shared" si="14"/>
        <v>28.703024000000003</v>
      </c>
      <c r="R33" s="28">
        <f t="shared" si="15"/>
        <v>23.419466074074066</v>
      </c>
      <c r="S33" s="28">
        <f t="shared" si="16"/>
        <v>29.806593185185175</v>
      </c>
    </row>
    <row r="34" spans="1:19">
      <c r="A34" s="28" t="s">
        <v>53</v>
      </c>
      <c r="B34" s="28">
        <v>-1.2566999999999999</v>
      </c>
      <c r="C34" s="28">
        <v>2.4260999999999999</v>
      </c>
      <c r="D34" s="28">
        <v>26.664899999999999</v>
      </c>
      <c r="E34" s="46">
        <v>-6.3399999999999998E-2</v>
      </c>
      <c r="F34" s="45">
        <f t="shared" si="3"/>
        <v>-6.361829025846033E-4</v>
      </c>
      <c r="G34" s="45">
        <f t="shared" si="4"/>
        <v>-2.6959300295681388E-4</v>
      </c>
      <c r="H34" s="28">
        <f t="shared" si="5"/>
        <v>-1.2556137500000002</v>
      </c>
      <c r="I34" s="28">
        <f t="shared" si="6"/>
        <v>-1.2593862500000002</v>
      </c>
      <c r="J34" s="28">
        <f t="shared" si="7"/>
        <v>-1.2551533305555558</v>
      </c>
      <c r="K34" s="28">
        <f t="shared" si="8"/>
        <v>-1.2589244472222225</v>
      </c>
      <c r="L34" s="28">
        <f t="shared" si="9"/>
        <v>2.41683</v>
      </c>
      <c r="M34" s="28">
        <f t="shared" si="10"/>
        <v>2.5407699999999998</v>
      </c>
      <c r="N34" s="28">
        <f t="shared" si="11"/>
        <v>2.3671302777777781</v>
      </c>
      <c r="O34" s="28">
        <f t="shared" si="12"/>
        <v>2.488521574074074</v>
      </c>
      <c r="P34" s="28">
        <f t="shared" si="13"/>
        <v>22.552376000000002</v>
      </c>
      <c r="Q34" s="28">
        <f t="shared" si="14"/>
        <v>28.703024000000003</v>
      </c>
      <c r="R34" s="28">
        <f t="shared" si="15"/>
        <v>23.419466074074066</v>
      </c>
      <c r="S34" s="28">
        <f t="shared" si="16"/>
        <v>29.806593185185175</v>
      </c>
    </row>
    <row r="35" spans="1:19">
      <c r="A35" s="28" t="s">
        <v>54</v>
      </c>
      <c r="B35" s="28">
        <v>-1.2557</v>
      </c>
      <c r="C35" s="28">
        <v>2.4285000000000001</v>
      </c>
      <c r="D35" s="28">
        <v>25.909099999999999</v>
      </c>
      <c r="E35" s="46">
        <v>-0.14280000000000001</v>
      </c>
      <c r="F35" s="45">
        <f t="shared" si="3"/>
        <v>-1.4314115308151631E-3</v>
      </c>
      <c r="G35" s="45">
        <f t="shared" si="4"/>
        <v>-1.0651133395502832E-3</v>
      </c>
      <c r="H35" s="28">
        <f t="shared" si="5"/>
        <v>-1.2556137500000002</v>
      </c>
      <c r="I35" s="28">
        <f t="shared" si="6"/>
        <v>-1.2593862500000002</v>
      </c>
      <c r="J35" s="28">
        <f t="shared" si="7"/>
        <v>-1.2551533305555558</v>
      </c>
      <c r="K35" s="28">
        <f t="shared" si="8"/>
        <v>-1.2589244472222225</v>
      </c>
      <c r="L35" s="28">
        <f t="shared" si="9"/>
        <v>2.41683</v>
      </c>
      <c r="M35" s="28">
        <f t="shared" si="10"/>
        <v>2.5407699999999998</v>
      </c>
      <c r="N35" s="28">
        <f t="shared" si="11"/>
        <v>2.3671302777777781</v>
      </c>
      <c r="O35" s="28">
        <f t="shared" si="12"/>
        <v>2.488521574074074</v>
      </c>
      <c r="P35" s="28">
        <f t="shared" si="13"/>
        <v>22.552376000000002</v>
      </c>
      <c r="Q35" s="28">
        <f t="shared" si="14"/>
        <v>28.703024000000003</v>
      </c>
      <c r="R35" s="28">
        <f t="shared" si="15"/>
        <v>23.419466074074066</v>
      </c>
      <c r="S35" s="28">
        <f t="shared" si="16"/>
        <v>29.806593185185175</v>
      </c>
    </row>
    <row r="36" spans="1:19">
      <c r="A36" s="28" t="s">
        <v>50</v>
      </c>
      <c r="B36" s="28">
        <v>-1.2585</v>
      </c>
      <c r="C36" s="28">
        <v>2.4424000000000001</v>
      </c>
      <c r="D36" s="28">
        <v>26.2608</v>
      </c>
      <c r="E36" s="46">
        <v>8.2400000000000001E-2</v>
      </c>
      <c r="F36" s="45">
        <f t="shared" si="3"/>
        <v>7.9522862823044882E-4</v>
      </c>
      <c r="G36" s="45">
        <f t="shared" si="4"/>
        <v>1.1623436029113421E-3</v>
      </c>
      <c r="H36" s="28">
        <f t="shared" si="5"/>
        <v>-1.2556137500000002</v>
      </c>
      <c r="I36" s="28">
        <f t="shared" si="6"/>
        <v>-1.2593862500000002</v>
      </c>
      <c r="J36" s="28">
        <f t="shared" si="7"/>
        <v>-1.2551533305555558</v>
      </c>
      <c r="K36" s="28">
        <f t="shared" si="8"/>
        <v>-1.2589244472222225</v>
      </c>
      <c r="L36" s="28">
        <f t="shared" si="9"/>
        <v>2.41683</v>
      </c>
      <c r="M36" s="28">
        <f t="shared" si="10"/>
        <v>2.5407699999999998</v>
      </c>
      <c r="N36" s="28">
        <f t="shared" si="11"/>
        <v>2.3671302777777781</v>
      </c>
      <c r="O36" s="28">
        <f t="shared" si="12"/>
        <v>2.488521574074074</v>
      </c>
      <c r="P36" s="28">
        <f t="shared" si="13"/>
        <v>22.552376000000002</v>
      </c>
      <c r="Q36" s="28">
        <f t="shared" si="14"/>
        <v>28.703024000000003</v>
      </c>
      <c r="R36" s="28">
        <f t="shared" si="15"/>
        <v>23.419466074074066</v>
      </c>
      <c r="S36" s="28">
        <f t="shared" si="16"/>
        <v>29.806593185185175</v>
      </c>
    </row>
    <row r="37" spans="1:19">
      <c r="A37" s="28" t="s">
        <v>55</v>
      </c>
      <c r="B37" s="28">
        <v>-1.2551000000000001</v>
      </c>
      <c r="C37" s="28">
        <v>2.4325000000000001</v>
      </c>
      <c r="D37" s="28">
        <v>27.072800000000001</v>
      </c>
      <c r="E37" s="46">
        <v>-0.19009999999999999</v>
      </c>
      <c r="F37" s="45">
        <f t="shared" si="3"/>
        <v>-1.9085487077534768E-3</v>
      </c>
      <c r="G37" s="45">
        <f t="shared" si="4"/>
        <v>-1.5424255415062982E-3</v>
      </c>
      <c r="H37" s="28">
        <f t="shared" si="5"/>
        <v>-1.2556137500000002</v>
      </c>
      <c r="I37" s="28">
        <f t="shared" si="6"/>
        <v>-1.2593862500000002</v>
      </c>
      <c r="J37" s="28">
        <f t="shared" si="7"/>
        <v>-1.2551533305555558</v>
      </c>
      <c r="K37" s="28">
        <f t="shared" si="8"/>
        <v>-1.2589244472222225</v>
      </c>
      <c r="L37" s="28">
        <f t="shared" si="9"/>
        <v>2.41683</v>
      </c>
      <c r="M37" s="28">
        <f t="shared" si="10"/>
        <v>2.5407699999999998</v>
      </c>
      <c r="N37" s="28">
        <f t="shared" si="11"/>
        <v>2.3671302777777781</v>
      </c>
      <c r="O37" s="28">
        <f t="shared" si="12"/>
        <v>2.488521574074074</v>
      </c>
      <c r="P37" s="28">
        <f t="shared" si="13"/>
        <v>22.552376000000002</v>
      </c>
      <c r="Q37" s="28">
        <f t="shared" si="14"/>
        <v>28.703024000000003</v>
      </c>
      <c r="R37" s="28">
        <f t="shared" si="15"/>
        <v>23.419466074074066</v>
      </c>
      <c r="S37" s="28">
        <f t="shared" si="16"/>
        <v>29.806593185185175</v>
      </c>
    </row>
    <row r="38" spans="1:19">
      <c r="A38" s="28" t="s">
        <v>56</v>
      </c>
      <c r="B38" s="28">
        <v>-1.2545999999999999</v>
      </c>
      <c r="C38" s="28">
        <v>2.4340999999999999</v>
      </c>
      <c r="D38" s="28">
        <v>26.152100000000001</v>
      </c>
      <c r="E38" s="46">
        <v>-0.23150000000000001</v>
      </c>
      <c r="F38" s="45">
        <f t="shared" si="3"/>
        <v>-2.3061630218689233E-3</v>
      </c>
      <c r="G38" s="45">
        <f t="shared" si="4"/>
        <v>-1.9401857098031439E-3</v>
      </c>
      <c r="H38" s="28">
        <f t="shared" si="5"/>
        <v>-1.2556137500000002</v>
      </c>
      <c r="I38" s="28">
        <f t="shared" si="6"/>
        <v>-1.2593862500000002</v>
      </c>
      <c r="J38" s="28">
        <f t="shared" si="7"/>
        <v>-1.2551533305555558</v>
      </c>
      <c r="K38" s="28">
        <f t="shared" si="8"/>
        <v>-1.2589244472222225</v>
      </c>
      <c r="L38" s="28">
        <f t="shared" si="9"/>
        <v>2.41683</v>
      </c>
      <c r="M38" s="28">
        <f t="shared" si="10"/>
        <v>2.5407699999999998</v>
      </c>
      <c r="N38" s="28">
        <f t="shared" si="11"/>
        <v>2.3671302777777781</v>
      </c>
      <c r="O38" s="28">
        <f t="shared" si="12"/>
        <v>2.488521574074074</v>
      </c>
      <c r="P38" s="28">
        <f t="shared" si="13"/>
        <v>22.552376000000002</v>
      </c>
      <c r="Q38" s="28">
        <f t="shared" si="14"/>
        <v>28.703024000000003</v>
      </c>
      <c r="R38" s="28">
        <f t="shared" si="15"/>
        <v>23.419466074074066</v>
      </c>
      <c r="S38" s="28">
        <f t="shared" si="16"/>
        <v>29.806593185185175</v>
      </c>
    </row>
    <row r="39" spans="1:19">
      <c r="A39" s="28" t="s">
        <v>58</v>
      </c>
      <c r="B39" s="28">
        <v>-1.2557</v>
      </c>
      <c r="C39" s="28">
        <v>2.4230999999999998</v>
      </c>
      <c r="D39" s="28">
        <v>26.800599999999999</v>
      </c>
      <c r="E39" s="46">
        <v>-0.1464</v>
      </c>
      <c r="F39" s="45">
        <f t="shared" si="3"/>
        <v>-1.4314115308151631E-3</v>
      </c>
      <c r="G39" s="45">
        <f t="shared" si="4"/>
        <v>-1.0651133395502832E-3</v>
      </c>
      <c r="H39" s="28">
        <f t="shared" si="5"/>
        <v>-1.2556137500000002</v>
      </c>
      <c r="I39" s="28">
        <f t="shared" si="6"/>
        <v>-1.2593862500000002</v>
      </c>
      <c r="J39" s="28">
        <f t="shared" si="7"/>
        <v>-1.2551533305555558</v>
      </c>
      <c r="K39" s="28">
        <f t="shared" si="8"/>
        <v>-1.2589244472222225</v>
      </c>
      <c r="L39" s="28">
        <f t="shared" si="9"/>
        <v>2.41683</v>
      </c>
      <c r="M39" s="28">
        <f t="shared" si="10"/>
        <v>2.5407699999999998</v>
      </c>
      <c r="N39" s="28">
        <f t="shared" si="11"/>
        <v>2.3671302777777781</v>
      </c>
      <c r="O39" s="28">
        <f t="shared" si="12"/>
        <v>2.488521574074074</v>
      </c>
      <c r="P39" s="28">
        <f t="shared" si="13"/>
        <v>22.552376000000002</v>
      </c>
      <c r="Q39" s="28">
        <f t="shared" si="14"/>
        <v>28.703024000000003</v>
      </c>
      <c r="R39" s="28">
        <f t="shared" si="15"/>
        <v>23.419466074074066</v>
      </c>
      <c r="S39" s="28">
        <f t="shared" si="16"/>
        <v>29.806593185185175</v>
      </c>
    </row>
    <row r="40" spans="1:19">
      <c r="A40" s="28" t="s">
        <v>59</v>
      </c>
      <c r="B40" s="28">
        <v>-1.2589999999999999</v>
      </c>
      <c r="C40" s="28">
        <v>2.4289999999999998</v>
      </c>
      <c r="D40" s="28">
        <v>27.121300000000002</v>
      </c>
      <c r="E40" s="46">
        <v>0.1172</v>
      </c>
      <c r="F40" s="45">
        <f t="shared" si="3"/>
        <v>1.1928429423457843E-3</v>
      </c>
      <c r="G40" s="45">
        <f t="shared" si="4"/>
        <v>1.5601037712080768E-3</v>
      </c>
      <c r="H40" s="28">
        <f t="shared" si="5"/>
        <v>-1.2556137500000002</v>
      </c>
      <c r="I40" s="28">
        <f t="shared" si="6"/>
        <v>-1.2593862500000002</v>
      </c>
      <c r="J40" s="28">
        <f t="shared" si="7"/>
        <v>-1.2551533305555558</v>
      </c>
      <c r="K40" s="28">
        <f t="shared" si="8"/>
        <v>-1.2589244472222225</v>
      </c>
      <c r="L40" s="28">
        <f t="shared" si="9"/>
        <v>2.41683</v>
      </c>
      <c r="M40" s="28">
        <f t="shared" si="10"/>
        <v>2.5407699999999998</v>
      </c>
      <c r="N40" s="28">
        <f t="shared" si="11"/>
        <v>2.3671302777777781</v>
      </c>
      <c r="O40" s="28">
        <f t="shared" si="12"/>
        <v>2.488521574074074</v>
      </c>
      <c r="P40" s="28">
        <f t="shared" si="13"/>
        <v>22.552376000000002</v>
      </c>
      <c r="Q40" s="28">
        <f t="shared" si="14"/>
        <v>28.703024000000003</v>
      </c>
      <c r="R40" s="28">
        <f t="shared" si="15"/>
        <v>23.419466074074066</v>
      </c>
      <c r="S40" s="28">
        <f t="shared" si="16"/>
        <v>29.806593185185175</v>
      </c>
    </row>
    <row r="41" spans="1:19">
      <c r="A41" s="28" t="s">
        <v>57</v>
      </c>
      <c r="B41" s="28">
        <v>-1.2565</v>
      </c>
      <c r="C41" s="28">
        <v>2.4291</v>
      </c>
      <c r="D41" s="28">
        <v>25.584</v>
      </c>
      <c r="E41" s="46">
        <v>-8.4199999999999997E-2</v>
      </c>
      <c r="F41" s="45">
        <f t="shared" si="3"/>
        <v>-7.9522862823067086E-4</v>
      </c>
      <c r="G41" s="45">
        <f t="shared" si="4"/>
        <v>-4.2869707027559656E-4</v>
      </c>
      <c r="H41" s="28">
        <f t="shared" si="5"/>
        <v>-1.2556137500000002</v>
      </c>
      <c r="I41" s="28">
        <f t="shared" si="6"/>
        <v>-1.2593862500000002</v>
      </c>
      <c r="J41" s="28">
        <f t="shared" si="7"/>
        <v>-1.2551533305555558</v>
      </c>
      <c r="K41" s="28">
        <f t="shared" si="8"/>
        <v>-1.2589244472222225</v>
      </c>
      <c r="L41" s="28">
        <f t="shared" si="9"/>
        <v>2.41683</v>
      </c>
      <c r="M41" s="28">
        <f t="shared" si="10"/>
        <v>2.5407699999999998</v>
      </c>
      <c r="N41" s="28">
        <f t="shared" si="11"/>
        <v>2.3671302777777781</v>
      </c>
      <c r="O41" s="28">
        <f t="shared" si="12"/>
        <v>2.488521574074074</v>
      </c>
      <c r="P41" s="28">
        <f t="shared" si="13"/>
        <v>22.552376000000002</v>
      </c>
      <c r="Q41" s="28">
        <f t="shared" si="14"/>
        <v>28.703024000000003</v>
      </c>
      <c r="R41" s="28">
        <f t="shared" si="15"/>
        <v>23.419466074074066</v>
      </c>
      <c r="S41" s="28">
        <f t="shared" si="16"/>
        <v>29.806593185185175</v>
      </c>
    </row>
    <row r="42" spans="1:19">
      <c r="A42" s="28" t="s">
        <v>60</v>
      </c>
      <c r="B42" s="28">
        <v>-1.2568999999999999</v>
      </c>
      <c r="C42" s="28">
        <v>2.4287000000000001</v>
      </c>
      <c r="D42" s="28">
        <v>28.245999999999999</v>
      </c>
      <c r="E42" s="46">
        <v>-4.8599999999999997E-2</v>
      </c>
      <c r="F42" s="45">
        <f t="shared" si="3"/>
        <v>-4.7713717693853575E-4</v>
      </c>
      <c r="G42" s="45">
        <f t="shared" si="4"/>
        <v>-1.1048893563814222E-4</v>
      </c>
      <c r="H42" s="28">
        <f t="shared" si="5"/>
        <v>-1.2556137500000002</v>
      </c>
      <c r="I42" s="28">
        <f t="shared" si="6"/>
        <v>-1.2593862500000002</v>
      </c>
      <c r="J42" s="28">
        <f t="shared" si="7"/>
        <v>-1.2551533305555558</v>
      </c>
      <c r="K42" s="28">
        <f t="shared" si="8"/>
        <v>-1.2589244472222225</v>
      </c>
      <c r="L42" s="28">
        <f t="shared" si="9"/>
        <v>2.41683</v>
      </c>
      <c r="M42" s="28">
        <f t="shared" si="10"/>
        <v>2.5407699999999998</v>
      </c>
      <c r="N42" s="28">
        <f t="shared" si="11"/>
        <v>2.3671302777777781</v>
      </c>
      <c r="O42" s="28">
        <f t="shared" si="12"/>
        <v>2.488521574074074</v>
      </c>
      <c r="P42" s="28">
        <f t="shared" si="13"/>
        <v>22.552376000000002</v>
      </c>
      <c r="Q42" s="28">
        <f t="shared" si="14"/>
        <v>28.703024000000003</v>
      </c>
      <c r="R42" s="28">
        <f t="shared" si="15"/>
        <v>23.419466074074066</v>
      </c>
      <c r="S42" s="28">
        <f t="shared" si="16"/>
        <v>29.806593185185175</v>
      </c>
    </row>
    <row r="43" spans="1:19">
      <c r="A43" s="28" t="s">
        <v>61</v>
      </c>
      <c r="B43" s="28">
        <v>-1.2582</v>
      </c>
      <c r="C43" s="28">
        <v>2.4306999999999999</v>
      </c>
      <c r="D43" s="28">
        <v>26.806799999999999</v>
      </c>
      <c r="E43" s="46">
        <v>5.2600000000000001E-2</v>
      </c>
      <c r="F43" s="45">
        <f t="shared" si="3"/>
        <v>5.5666003976129197E-4</v>
      </c>
      <c r="G43" s="45">
        <f t="shared" si="4"/>
        <v>9.2368750193339011E-4</v>
      </c>
      <c r="H43" s="28">
        <f t="shared" si="5"/>
        <v>-1.2556137500000002</v>
      </c>
      <c r="I43" s="28">
        <f t="shared" si="6"/>
        <v>-1.2593862500000002</v>
      </c>
      <c r="J43" s="28">
        <f t="shared" si="7"/>
        <v>-1.2551533305555558</v>
      </c>
      <c r="K43" s="28">
        <f t="shared" si="8"/>
        <v>-1.2589244472222225</v>
      </c>
      <c r="L43" s="28">
        <f t="shared" si="9"/>
        <v>2.41683</v>
      </c>
      <c r="M43" s="28">
        <f t="shared" si="10"/>
        <v>2.5407699999999998</v>
      </c>
      <c r="N43" s="28">
        <f t="shared" si="11"/>
        <v>2.3671302777777781</v>
      </c>
      <c r="O43" s="28">
        <f t="shared" si="12"/>
        <v>2.488521574074074</v>
      </c>
      <c r="P43" s="28">
        <f t="shared" si="13"/>
        <v>22.552376000000002</v>
      </c>
      <c r="Q43" s="28">
        <f t="shared" si="14"/>
        <v>28.703024000000003</v>
      </c>
      <c r="R43" s="28">
        <f t="shared" si="15"/>
        <v>23.419466074074066</v>
      </c>
      <c r="S43" s="28">
        <f t="shared" si="16"/>
        <v>29.806593185185175</v>
      </c>
    </row>
    <row r="44" spans="1:19">
      <c r="A44" s="28" t="s">
        <v>62</v>
      </c>
      <c r="B44" s="28">
        <v>-1.2571000000000001</v>
      </c>
      <c r="C44" s="28">
        <v>2.427</v>
      </c>
      <c r="D44" s="28">
        <v>27.006799999999998</v>
      </c>
      <c r="E44" s="46">
        <v>-2.8799999999999999E-2</v>
      </c>
      <c r="F44" s="45">
        <f t="shared" si="3"/>
        <v>-3.1809145129224614E-4</v>
      </c>
      <c r="G44" s="45">
        <f t="shared" si="4"/>
        <v>4.8615131680751489E-5</v>
      </c>
      <c r="H44" s="28">
        <f t="shared" si="5"/>
        <v>-1.2556137500000002</v>
      </c>
      <c r="I44" s="28">
        <f t="shared" si="6"/>
        <v>-1.2593862500000002</v>
      </c>
      <c r="J44" s="28">
        <f t="shared" si="7"/>
        <v>-1.2551533305555558</v>
      </c>
      <c r="K44" s="28">
        <f t="shared" si="8"/>
        <v>-1.2589244472222225</v>
      </c>
      <c r="L44" s="28">
        <f t="shared" si="9"/>
        <v>2.41683</v>
      </c>
      <c r="M44" s="28">
        <f t="shared" si="10"/>
        <v>2.5407699999999998</v>
      </c>
      <c r="N44" s="28">
        <f t="shared" si="11"/>
        <v>2.3671302777777781</v>
      </c>
      <c r="O44" s="28">
        <f t="shared" si="12"/>
        <v>2.488521574074074</v>
      </c>
      <c r="P44" s="28">
        <f t="shared" si="13"/>
        <v>22.552376000000002</v>
      </c>
      <c r="Q44" s="28">
        <f t="shared" si="14"/>
        <v>28.703024000000003</v>
      </c>
      <c r="R44" s="28">
        <f t="shared" si="15"/>
        <v>23.419466074074066</v>
      </c>
      <c r="S44" s="28">
        <f t="shared" si="16"/>
        <v>29.806593185185175</v>
      </c>
    </row>
    <row r="45" spans="1:19">
      <c r="A45" s="28" t="s">
        <v>63</v>
      </c>
      <c r="B45" s="28">
        <v>-1.2574000000000001</v>
      </c>
      <c r="C45" s="28">
        <v>2.4241000000000001</v>
      </c>
      <c r="D45" s="28">
        <v>26.929300000000001</v>
      </c>
      <c r="E45" s="46">
        <v>-1.23E-2</v>
      </c>
      <c r="F45" s="45">
        <f t="shared" si="3"/>
        <v>-7.9522862823089291E-5</v>
      </c>
      <c r="G45" s="45">
        <f t="shared" si="4"/>
        <v>2.8727123265870347E-4</v>
      </c>
      <c r="H45" s="28">
        <f t="shared" si="5"/>
        <v>-1.2556137500000002</v>
      </c>
      <c r="I45" s="28">
        <f t="shared" si="6"/>
        <v>-1.2593862500000002</v>
      </c>
      <c r="J45" s="28">
        <f t="shared" si="7"/>
        <v>-1.2551533305555558</v>
      </c>
      <c r="K45" s="28">
        <f t="shared" si="8"/>
        <v>-1.2589244472222225</v>
      </c>
      <c r="L45" s="28">
        <f t="shared" si="9"/>
        <v>2.41683</v>
      </c>
      <c r="M45" s="28">
        <f t="shared" si="10"/>
        <v>2.5407699999999998</v>
      </c>
      <c r="N45" s="28">
        <f t="shared" si="11"/>
        <v>2.3671302777777781</v>
      </c>
      <c r="O45" s="28">
        <f t="shared" si="12"/>
        <v>2.488521574074074</v>
      </c>
      <c r="P45" s="28">
        <f t="shared" si="13"/>
        <v>22.552376000000002</v>
      </c>
      <c r="Q45" s="28">
        <f t="shared" si="14"/>
        <v>28.703024000000003</v>
      </c>
      <c r="R45" s="28">
        <f t="shared" si="15"/>
        <v>23.419466074074066</v>
      </c>
      <c r="S45" s="28">
        <f t="shared" si="16"/>
        <v>29.806593185185175</v>
      </c>
    </row>
    <row r="46" spans="1:19">
      <c r="A46" s="28" t="s">
        <v>64</v>
      </c>
      <c r="B46" s="28">
        <v>-1.2576000000000001</v>
      </c>
      <c r="C46" s="28">
        <v>2.4222999999999999</v>
      </c>
      <c r="D46" s="28">
        <v>26.709399999999999</v>
      </c>
      <c r="E46" s="46">
        <v>6.1999999999999998E-3</v>
      </c>
      <c r="F46" s="45">
        <f t="shared" si="3"/>
        <v>7.9522862822978269E-5</v>
      </c>
      <c r="G46" s="45">
        <f t="shared" si="4"/>
        <v>4.4637529997748615E-4</v>
      </c>
      <c r="H46" s="28">
        <f t="shared" si="5"/>
        <v>-1.2556137500000002</v>
      </c>
      <c r="I46" s="28">
        <f t="shared" si="6"/>
        <v>-1.2593862500000002</v>
      </c>
      <c r="J46" s="28">
        <f t="shared" si="7"/>
        <v>-1.2551533305555558</v>
      </c>
      <c r="K46" s="28">
        <f t="shared" si="8"/>
        <v>-1.2589244472222225</v>
      </c>
      <c r="L46" s="28">
        <f t="shared" si="9"/>
        <v>2.41683</v>
      </c>
      <c r="M46" s="28">
        <f t="shared" si="10"/>
        <v>2.5407699999999998</v>
      </c>
      <c r="N46" s="28">
        <f t="shared" si="11"/>
        <v>2.3671302777777781</v>
      </c>
      <c r="O46" s="28">
        <f t="shared" si="12"/>
        <v>2.488521574074074</v>
      </c>
      <c r="P46" s="28">
        <f t="shared" si="13"/>
        <v>22.552376000000002</v>
      </c>
      <c r="Q46" s="28">
        <f t="shared" si="14"/>
        <v>28.703024000000003</v>
      </c>
      <c r="R46" s="28">
        <f t="shared" si="15"/>
        <v>23.419466074074066</v>
      </c>
      <c r="S46" s="28">
        <f t="shared" si="16"/>
        <v>29.806593185185175</v>
      </c>
    </row>
    <row r="47" spans="1:19">
      <c r="A47" s="28" t="s">
        <v>65</v>
      </c>
      <c r="B47" s="28">
        <v>-1.258</v>
      </c>
      <c r="C47" s="28">
        <v>2.4186000000000001</v>
      </c>
      <c r="D47" s="28">
        <v>26.6965</v>
      </c>
      <c r="E47" s="46">
        <v>3.9600000000000003E-2</v>
      </c>
      <c r="F47" s="45">
        <f t="shared" si="3"/>
        <v>3.9761431411533543E-4</v>
      </c>
      <c r="G47" s="45">
        <f t="shared" si="4"/>
        <v>7.6458343461482947E-4</v>
      </c>
      <c r="H47" s="28">
        <f t="shared" si="5"/>
        <v>-1.2556137500000002</v>
      </c>
      <c r="I47" s="28">
        <f t="shared" si="6"/>
        <v>-1.2593862500000002</v>
      </c>
      <c r="J47" s="28">
        <f t="shared" si="7"/>
        <v>-1.2551533305555558</v>
      </c>
      <c r="K47" s="28">
        <f t="shared" si="8"/>
        <v>-1.2589244472222225</v>
      </c>
      <c r="L47" s="28">
        <f t="shared" si="9"/>
        <v>2.41683</v>
      </c>
      <c r="M47" s="28">
        <f t="shared" si="10"/>
        <v>2.5407699999999998</v>
      </c>
      <c r="N47" s="28">
        <f t="shared" si="11"/>
        <v>2.3671302777777781</v>
      </c>
      <c r="O47" s="28">
        <f t="shared" si="12"/>
        <v>2.488521574074074</v>
      </c>
      <c r="P47" s="28">
        <f t="shared" si="13"/>
        <v>22.552376000000002</v>
      </c>
      <c r="Q47" s="28">
        <f t="shared" si="14"/>
        <v>28.703024000000003</v>
      </c>
      <c r="R47" s="28">
        <f t="shared" si="15"/>
        <v>23.419466074074066</v>
      </c>
      <c r="S47" s="28">
        <f t="shared" si="16"/>
        <v>29.806593185185175</v>
      </c>
    </row>
    <row r="48" spans="1:19">
      <c r="A48" s="28" t="s">
        <v>66</v>
      </c>
      <c r="B48" s="28">
        <v>-1.2568999999999999</v>
      </c>
      <c r="C48" s="28">
        <v>2.4266000000000001</v>
      </c>
      <c r="D48" s="28">
        <v>25.821000000000002</v>
      </c>
      <c r="E48" s="46">
        <v>-4.8599999999999997E-2</v>
      </c>
      <c r="F48" s="45">
        <f t="shared" si="3"/>
        <v>-4.7713717693853575E-4</v>
      </c>
      <c r="G48" s="45">
        <f t="shared" si="4"/>
        <v>-1.1048893563814222E-4</v>
      </c>
      <c r="H48" s="28">
        <f t="shared" si="5"/>
        <v>-1.2556137500000002</v>
      </c>
      <c r="I48" s="28">
        <f t="shared" si="6"/>
        <v>-1.2593862500000002</v>
      </c>
      <c r="J48" s="28">
        <f t="shared" si="7"/>
        <v>-1.2551533305555558</v>
      </c>
      <c r="K48" s="28">
        <f t="shared" si="8"/>
        <v>-1.2589244472222225</v>
      </c>
      <c r="L48" s="28">
        <f t="shared" si="9"/>
        <v>2.41683</v>
      </c>
      <c r="M48" s="28">
        <f t="shared" si="10"/>
        <v>2.5407699999999998</v>
      </c>
      <c r="N48" s="28">
        <f t="shared" si="11"/>
        <v>2.3671302777777781</v>
      </c>
      <c r="O48" s="28">
        <f t="shared" si="12"/>
        <v>2.488521574074074</v>
      </c>
      <c r="P48" s="28">
        <f t="shared" si="13"/>
        <v>22.552376000000002</v>
      </c>
      <c r="Q48" s="28">
        <f t="shared" si="14"/>
        <v>28.703024000000003</v>
      </c>
      <c r="R48" s="28">
        <f t="shared" si="15"/>
        <v>23.419466074074066</v>
      </c>
      <c r="S48" s="28">
        <f t="shared" si="16"/>
        <v>29.806593185185175</v>
      </c>
    </row>
    <row r="49" spans="1:19">
      <c r="A49" s="28" t="s">
        <v>67</v>
      </c>
      <c r="B49" s="28">
        <v>-1.256</v>
      </c>
      <c r="C49" s="28">
        <v>2.4222000000000001</v>
      </c>
      <c r="D49" s="28">
        <v>25.887899999999998</v>
      </c>
      <c r="E49" s="46">
        <v>-0.1177</v>
      </c>
      <c r="F49" s="45">
        <f t="shared" si="3"/>
        <v>-1.1928429423460063E-3</v>
      </c>
      <c r="G49" s="45">
        <f t="shared" si="4"/>
        <v>-8.264572385722202E-4</v>
      </c>
      <c r="H49" s="28">
        <f t="shared" si="5"/>
        <v>-1.2556137500000002</v>
      </c>
      <c r="I49" s="28">
        <f t="shared" si="6"/>
        <v>-1.2593862500000002</v>
      </c>
      <c r="J49" s="28">
        <f t="shared" si="7"/>
        <v>-1.2551533305555558</v>
      </c>
      <c r="K49" s="28">
        <f t="shared" si="8"/>
        <v>-1.2589244472222225</v>
      </c>
      <c r="L49" s="28">
        <f t="shared" si="9"/>
        <v>2.41683</v>
      </c>
      <c r="M49" s="28">
        <f t="shared" si="10"/>
        <v>2.5407699999999998</v>
      </c>
      <c r="N49" s="28">
        <f t="shared" si="11"/>
        <v>2.3671302777777781</v>
      </c>
      <c r="O49" s="28">
        <f t="shared" si="12"/>
        <v>2.488521574074074</v>
      </c>
      <c r="P49" s="28">
        <f t="shared" si="13"/>
        <v>22.552376000000002</v>
      </c>
      <c r="Q49" s="28">
        <f t="shared" si="14"/>
        <v>28.703024000000003</v>
      </c>
      <c r="R49" s="28">
        <f t="shared" si="15"/>
        <v>23.419466074074066</v>
      </c>
      <c r="S49" s="28">
        <f t="shared" si="16"/>
        <v>29.806593185185175</v>
      </c>
    </row>
    <row r="50" spans="1:19">
      <c r="A50" s="28" t="s">
        <v>68</v>
      </c>
      <c r="B50" s="28">
        <v>-1.2585999999999999</v>
      </c>
      <c r="C50" s="28">
        <v>2.4236</v>
      </c>
      <c r="D50" s="28">
        <v>26.348800000000001</v>
      </c>
      <c r="E50" s="46">
        <v>8.8999999999999996E-2</v>
      </c>
      <c r="F50" s="45">
        <f t="shared" si="3"/>
        <v>8.7475149105364913E-4</v>
      </c>
      <c r="G50" s="45">
        <f t="shared" si="4"/>
        <v>1.2418956365707334E-3</v>
      </c>
      <c r="H50" s="28">
        <f t="shared" si="5"/>
        <v>-1.2556137500000002</v>
      </c>
      <c r="I50" s="28">
        <f t="shared" si="6"/>
        <v>-1.2593862500000002</v>
      </c>
      <c r="J50" s="28">
        <f t="shared" si="7"/>
        <v>-1.2551533305555558</v>
      </c>
      <c r="K50" s="28">
        <f t="shared" si="8"/>
        <v>-1.2589244472222225</v>
      </c>
      <c r="L50" s="28">
        <f t="shared" si="9"/>
        <v>2.41683</v>
      </c>
      <c r="M50" s="28">
        <f t="shared" si="10"/>
        <v>2.5407699999999998</v>
      </c>
      <c r="N50" s="28">
        <f t="shared" si="11"/>
        <v>2.3671302777777781</v>
      </c>
      <c r="O50" s="28">
        <f t="shared" si="12"/>
        <v>2.488521574074074</v>
      </c>
      <c r="P50" s="28">
        <f t="shared" si="13"/>
        <v>22.552376000000002</v>
      </c>
      <c r="Q50" s="28">
        <f t="shared" si="14"/>
        <v>28.703024000000003</v>
      </c>
      <c r="R50" s="28">
        <f t="shared" si="15"/>
        <v>23.419466074074066</v>
      </c>
      <c r="S50" s="28">
        <f t="shared" si="16"/>
        <v>29.806593185185175</v>
      </c>
    </row>
    <row r="51" spans="1:19">
      <c r="A51" s="28" t="s">
        <v>69</v>
      </c>
      <c r="B51" s="28">
        <v>-1.2574000000000001</v>
      </c>
      <c r="C51" s="28">
        <v>2.4205999999999999</v>
      </c>
      <c r="D51" s="28">
        <v>26.2407</v>
      </c>
      <c r="E51" s="46">
        <v>-6.4000000000000003E-3</v>
      </c>
      <c r="F51" s="45">
        <f t="shared" si="3"/>
        <v>-7.9522862823089291E-5</v>
      </c>
      <c r="G51" s="45">
        <f t="shared" si="4"/>
        <v>2.8727123265870347E-4</v>
      </c>
      <c r="H51" s="28">
        <f t="shared" si="5"/>
        <v>-1.2556137500000002</v>
      </c>
      <c r="I51" s="28">
        <f t="shared" si="6"/>
        <v>-1.2593862500000002</v>
      </c>
      <c r="J51" s="28">
        <f t="shared" si="7"/>
        <v>-1.2551533305555558</v>
      </c>
      <c r="K51" s="28">
        <f t="shared" si="8"/>
        <v>-1.2589244472222225</v>
      </c>
      <c r="L51" s="28">
        <f t="shared" si="9"/>
        <v>2.41683</v>
      </c>
      <c r="M51" s="28">
        <f t="shared" si="10"/>
        <v>2.5407699999999998</v>
      </c>
      <c r="N51" s="28">
        <f t="shared" si="11"/>
        <v>2.3671302777777781</v>
      </c>
      <c r="O51" s="28">
        <f t="shared" si="12"/>
        <v>2.488521574074074</v>
      </c>
      <c r="P51" s="28">
        <f t="shared" si="13"/>
        <v>22.552376000000002</v>
      </c>
      <c r="Q51" s="28">
        <f t="shared" si="14"/>
        <v>28.703024000000003</v>
      </c>
      <c r="R51" s="28">
        <f t="shared" si="15"/>
        <v>23.419466074074066</v>
      </c>
      <c r="S51" s="28">
        <f t="shared" si="16"/>
        <v>29.806593185185175</v>
      </c>
    </row>
    <row r="52" spans="1:19">
      <c r="A52" s="28" t="s">
        <v>70</v>
      </c>
      <c r="B52" s="28">
        <v>-1.2571000000000001</v>
      </c>
      <c r="C52" s="28">
        <v>2.4253</v>
      </c>
      <c r="D52" s="28">
        <v>26.879300000000001</v>
      </c>
      <c r="E52" s="46">
        <v>-3.4799999999999998E-2</v>
      </c>
      <c r="F52" s="45">
        <f t="shared" si="3"/>
        <v>-3.1809145129224614E-4</v>
      </c>
      <c r="G52" s="45">
        <f t="shared" si="4"/>
        <v>4.8615131680751489E-5</v>
      </c>
      <c r="H52" s="28">
        <f t="shared" si="5"/>
        <v>-1.2556137500000002</v>
      </c>
      <c r="I52" s="28">
        <f t="shared" si="6"/>
        <v>-1.2593862500000002</v>
      </c>
      <c r="J52" s="28">
        <f t="shared" si="7"/>
        <v>-1.2551533305555558</v>
      </c>
      <c r="K52" s="28">
        <f t="shared" si="8"/>
        <v>-1.2589244472222225</v>
      </c>
      <c r="L52" s="28">
        <f t="shared" si="9"/>
        <v>2.41683</v>
      </c>
      <c r="M52" s="28">
        <f t="shared" si="10"/>
        <v>2.5407699999999998</v>
      </c>
      <c r="N52" s="28">
        <f t="shared" si="11"/>
        <v>2.3671302777777781</v>
      </c>
      <c r="O52" s="28">
        <f t="shared" si="12"/>
        <v>2.488521574074074</v>
      </c>
      <c r="P52" s="28">
        <f t="shared" si="13"/>
        <v>22.552376000000002</v>
      </c>
      <c r="Q52" s="28">
        <f t="shared" si="14"/>
        <v>28.703024000000003</v>
      </c>
      <c r="R52" s="28">
        <f t="shared" si="15"/>
        <v>23.419466074074066</v>
      </c>
      <c r="S52" s="28">
        <f t="shared" si="16"/>
        <v>29.806593185185175</v>
      </c>
    </row>
    <row r="53" spans="1:19">
      <c r="A53" s="28" t="s">
        <v>71</v>
      </c>
      <c r="B53" s="28">
        <v>-1.2583</v>
      </c>
      <c r="C53" s="28">
        <v>2.4178000000000002</v>
      </c>
      <c r="D53" s="28">
        <v>26.627099999999999</v>
      </c>
      <c r="E53" s="46">
        <v>6.4399999999999999E-2</v>
      </c>
      <c r="F53" s="45">
        <f t="shared" si="3"/>
        <v>6.3618290258449228E-4</v>
      </c>
      <c r="G53" s="45">
        <f t="shared" si="4"/>
        <v>1.0032395355927815E-3</v>
      </c>
      <c r="H53" s="28">
        <f t="shared" si="5"/>
        <v>-1.2556137500000002</v>
      </c>
      <c r="I53" s="28">
        <f t="shared" si="6"/>
        <v>-1.2593862500000002</v>
      </c>
      <c r="J53" s="28">
        <f t="shared" si="7"/>
        <v>-1.2551533305555558</v>
      </c>
      <c r="K53" s="28">
        <f t="shared" si="8"/>
        <v>-1.2589244472222225</v>
      </c>
      <c r="L53" s="28">
        <f t="shared" si="9"/>
        <v>2.41683</v>
      </c>
      <c r="M53" s="28">
        <f t="shared" si="10"/>
        <v>2.5407699999999998</v>
      </c>
      <c r="N53" s="28">
        <f t="shared" si="11"/>
        <v>2.3671302777777781</v>
      </c>
      <c r="O53" s="28">
        <f t="shared" si="12"/>
        <v>2.488521574074074</v>
      </c>
      <c r="P53" s="28">
        <f t="shared" si="13"/>
        <v>22.552376000000002</v>
      </c>
      <c r="Q53" s="28">
        <f t="shared" si="14"/>
        <v>28.703024000000003</v>
      </c>
      <c r="R53" s="28">
        <f t="shared" si="15"/>
        <v>23.419466074074066</v>
      </c>
      <c r="S53" s="28">
        <f t="shared" si="16"/>
        <v>29.806593185185175</v>
      </c>
    </row>
    <row r="54" spans="1:19">
      <c r="A54" s="28" t="s">
        <v>72</v>
      </c>
      <c r="B54" s="28">
        <v>-1.2585999999999999</v>
      </c>
      <c r="C54" s="28">
        <v>2.4327000000000001</v>
      </c>
      <c r="D54" s="28">
        <v>27.003699999999998</v>
      </c>
      <c r="E54" s="46">
        <v>8.7800000000000003E-2</v>
      </c>
      <c r="F54" s="45">
        <f t="shared" si="3"/>
        <v>8.7475149105364913E-4</v>
      </c>
      <c r="G54" s="45">
        <f t="shared" si="4"/>
        <v>1.2418956365707334E-3</v>
      </c>
      <c r="H54" s="28">
        <f t="shared" si="5"/>
        <v>-1.2556137500000002</v>
      </c>
      <c r="I54" s="28">
        <f t="shared" si="6"/>
        <v>-1.2593862500000002</v>
      </c>
      <c r="J54" s="28">
        <f t="shared" si="7"/>
        <v>-1.2551533305555558</v>
      </c>
      <c r="K54" s="28">
        <f t="shared" si="8"/>
        <v>-1.2589244472222225</v>
      </c>
      <c r="L54" s="28">
        <f t="shared" si="9"/>
        <v>2.41683</v>
      </c>
      <c r="M54" s="28">
        <f t="shared" si="10"/>
        <v>2.5407699999999998</v>
      </c>
      <c r="N54" s="28">
        <f t="shared" si="11"/>
        <v>2.3671302777777781</v>
      </c>
      <c r="O54" s="28">
        <f t="shared" si="12"/>
        <v>2.488521574074074</v>
      </c>
      <c r="P54" s="28">
        <f t="shared" si="13"/>
        <v>22.552376000000002</v>
      </c>
      <c r="Q54" s="28">
        <f t="shared" si="14"/>
        <v>28.703024000000003</v>
      </c>
      <c r="R54" s="28">
        <f t="shared" si="15"/>
        <v>23.419466074074066</v>
      </c>
      <c r="S54" s="28">
        <f t="shared" si="16"/>
        <v>29.806593185185175</v>
      </c>
    </row>
    <row r="55" spans="1:19">
      <c r="A55" s="28" t="s">
        <v>73</v>
      </c>
      <c r="B55" s="28">
        <v>-1.2561</v>
      </c>
      <c r="C55" s="28">
        <v>2.4293</v>
      </c>
      <c r="D55" s="28">
        <v>26.224</v>
      </c>
      <c r="E55" s="46">
        <v>-0.11119999999999999</v>
      </c>
      <c r="F55" s="45">
        <f t="shared" si="3"/>
        <v>-1.113320079522917E-3</v>
      </c>
      <c r="G55" s="45">
        <f t="shared" si="4"/>
        <v>-7.4690520491293988E-4</v>
      </c>
      <c r="H55" s="28">
        <f t="shared" si="5"/>
        <v>-1.2556137500000002</v>
      </c>
      <c r="I55" s="28">
        <f t="shared" si="6"/>
        <v>-1.2593862500000002</v>
      </c>
      <c r="J55" s="28">
        <f t="shared" si="7"/>
        <v>-1.2551533305555558</v>
      </c>
      <c r="K55" s="28">
        <f t="shared" si="8"/>
        <v>-1.2589244472222225</v>
      </c>
      <c r="L55" s="28">
        <f t="shared" si="9"/>
        <v>2.41683</v>
      </c>
      <c r="M55" s="28">
        <f t="shared" si="10"/>
        <v>2.5407699999999998</v>
      </c>
      <c r="N55" s="28">
        <f t="shared" si="11"/>
        <v>2.3671302777777781</v>
      </c>
      <c r="O55" s="28">
        <f t="shared" si="12"/>
        <v>2.488521574074074</v>
      </c>
      <c r="P55" s="28">
        <f t="shared" si="13"/>
        <v>22.552376000000002</v>
      </c>
      <c r="Q55" s="28">
        <f t="shared" si="14"/>
        <v>28.703024000000003</v>
      </c>
      <c r="R55" s="28">
        <f t="shared" si="15"/>
        <v>23.419466074074066</v>
      </c>
      <c r="S55" s="28">
        <f t="shared" si="16"/>
        <v>29.806593185185175</v>
      </c>
    </row>
    <row r="56" spans="1:19">
      <c r="A56" s="28" t="s">
        <v>74</v>
      </c>
      <c r="B56" s="28">
        <v>-1.2561</v>
      </c>
      <c r="C56" s="28">
        <v>2.4241999999999999</v>
      </c>
      <c r="D56" s="28">
        <v>26.172999999999998</v>
      </c>
      <c r="E56" s="46">
        <v>-0.1128</v>
      </c>
      <c r="F56" s="45">
        <f t="shared" si="3"/>
        <v>-1.113320079522917E-3</v>
      </c>
      <c r="G56" s="45">
        <f t="shared" si="4"/>
        <v>-7.4690520491293988E-4</v>
      </c>
      <c r="H56" s="28">
        <f t="shared" si="5"/>
        <v>-1.2556137500000002</v>
      </c>
      <c r="I56" s="28">
        <f t="shared" si="6"/>
        <v>-1.2593862500000002</v>
      </c>
      <c r="J56" s="28">
        <f t="shared" si="7"/>
        <v>-1.2551533305555558</v>
      </c>
      <c r="K56" s="28">
        <f t="shared" si="8"/>
        <v>-1.2589244472222225</v>
      </c>
      <c r="L56" s="28">
        <f t="shared" si="9"/>
        <v>2.41683</v>
      </c>
      <c r="M56" s="28">
        <f t="shared" si="10"/>
        <v>2.5407699999999998</v>
      </c>
      <c r="N56" s="28">
        <f t="shared" si="11"/>
        <v>2.3671302777777781</v>
      </c>
      <c r="O56" s="28">
        <f t="shared" si="12"/>
        <v>2.488521574074074</v>
      </c>
      <c r="P56" s="28">
        <f t="shared" si="13"/>
        <v>22.552376000000002</v>
      </c>
      <c r="Q56" s="28">
        <f t="shared" si="14"/>
        <v>28.703024000000003</v>
      </c>
      <c r="R56" s="28">
        <f t="shared" si="15"/>
        <v>23.419466074074066</v>
      </c>
      <c r="S56" s="28">
        <f t="shared" si="16"/>
        <v>29.806593185185175</v>
      </c>
    </row>
    <row r="57" spans="1:19">
      <c r="A57" s="28" t="s">
        <v>75</v>
      </c>
      <c r="B57" s="28">
        <v>-1.2561</v>
      </c>
      <c r="C57" s="28">
        <v>2.4253999999999998</v>
      </c>
      <c r="D57" s="28">
        <v>26.456199999999999</v>
      </c>
      <c r="E57" s="46">
        <v>-0.1138</v>
      </c>
      <c r="F57" s="45">
        <f t="shared" si="3"/>
        <v>-1.113320079522917E-3</v>
      </c>
      <c r="G57" s="45">
        <f t="shared" si="4"/>
        <v>-7.4690520491293988E-4</v>
      </c>
      <c r="H57" s="28">
        <f t="shared" si="5"/>
        <v>-1.2556137500000002</v>
      </c>
      <c r="I57" s="28">
        <f t="shared" si="6"/>
        <v>-1.2593862500000002</v>
      </c>
      <c r="J57" s="28">
        <f t="shared" si="7"/>
        <v>-1.2551533305555558</v>
      </c>
      <c r="K57" s="28">
        <f t="shared" si="8"/>
        <v>-1.2589244472222225</v>
      </c>
      <c r="L57" s="28">
        <f t="shared" si="9"/>
        <v>2.41683</v>
      </c>
      <c r="M57" s="28">
        <f t="shared" si="10"/>
        <v>2.5407699999999998</v>
      </c>
      <c r="N57" s="28">
        <f t="shared" si="11"/>
        <v>2.3671302777777781</v>
      </c>
      <c r="O57" s="28">
        <f t="shared" si="12"/>
        <v>2.488521574074074</v>
      </c>
      <c r="P57" s="28">
        <f t="shared" si="13"/>
        <v>22.552376000000002</v>
      </c>
      <c r="Q57" s="28">
        <f t="shared" si="14"/>
        <v>28.703024000000003</v>
      </c>
      <c r="R57" s="28">
        <f t="shared" si="15"/>
        <v>23.419466074074066</v>
      </c>
      <c r="S57" s="28">
        <f t="shared" si="16"/>
        <v>29.806593185185175</v>
      </c>
    </row>
    <row r="58" spans="1:19">
      <c r="A58" s="28" t="s">
        <v>76</v>
      </c>
      <c r="B58" s="28">
        <v>-1.2573000000000001</v>
      </c>
      <c r="C58" s="28">
        <v>2.4209999999999998</v>
      </c>
      <c r="D58" s="28">
        <v>27.156199999999998</v>
      </c>
      <c r="E58" s="46">
        <v>-1.2800000000000001E-2</v>
      </c>
      <c r="F58" s="45">
        <f t="shared" si="3"/>
        <v>-1.5904572564606756E-4</v>
      </c>
      <c r="G58" s="45">
        <f t="shared" si="4"/>
        <v>2.0771919899931213E-4</v>
      </c>
      <c r="H58" s="28">
        <f t="shared" si="5"/>
        <v>-1.2556137500000002</v>
      </c>
      <c r="I58" s="28">
        <f t="shared" si="6"/>
        <v>-1.2593862500000002</v>
      </c>
      <c r="J58" s="28">
        <f t="shared" si="7"/>
        <v>-1.2551533305555558</v>
      </c>
      <c r="K58" s="28">
        <f t="shared" si="8"/>
        <v>-1.2589244472222225</v>
      </c>
      <c r="L58" s="28">
        <f t="shared" si="9"/>
        <v>2.41683</v>
      </c>
      <c r="M58" s="28">
        <f t="shared" si="10"/>
        <v>2.5407699999999998</v>
      </c>
      <c r="N58" s="28">
        <f t="shared" si="11"/>
        <v>2.3671302777777781</v>
      </c>
      <c r="O58" s="28">
        <f t="shared" si="12"/>
        <v>2.488521574074074</v>
      </c>
      <c r="P58" s="28">
        <f t="shared" si="13"/>
        <v>22.552376000000002</v>
      </c>
      <c r="Q58" s="28">
        <f t="shared" si="14"/>
        <v>28.703024000000003</v>
      </c>
      <c r="R58" s="28">
        <f t="shared" si="15"/>
        <v>23.419466074074066</v>
      </c>
      <c r="S58" s="28">
        <f t="shared" si="16"/>
        <v>29.806593185185175</v>
      </c>
    </row>
    <row r="59" spans="1:19">
      <c r="A59" s="28" t="s">
        <v>77</v>
      </c>
      <c r="B59" s="28">
        <v>-1.2596000000000001</v>
      </c>
      <c r="C59" s="28">
        <v>2.4201999999999999</v>
      </c>
      <c r="D59" s="28">
        <v>27.064800000000002</v>
      </c>
      <c r="E59" s="46">
        <v>0.1681</v>
      </c>
      <c r="F59" s="45">
        <f t="shared" si="3"/>
        <v>1.66998011928432E-3</v>
      </c>
      <c r="G59" s="45">
        <f t="shared" si="4"/>
        <v>2.0374159731644248E-3</v>
      </c>
      <c r="H59" s="28">
        <f t="shared" si="5"/>
        <v>-1.2556137500000002</v>
      </c>
      <c r="I59" s="28">
        <f t="shared" si="6"/>
        <v>-1.2593862500000002</v>
      </c>
      <c r="J59" s="28">
        <f t="shared" si="7"/>
        <v>-1.2551533305555558</v>
      </c>
      <c r="K59" s="28">
        <f t="shared" si="8"/>
        <v>-1.2589244472222225</v>
      </c>
      <c r="L59" s="28">
        <f t="shared" si="9"/>
        <v>2.41683</v>
      </c>
      <c r="M59" s="28">
        <f t="shared" si="10"/>
        <v>2.5407699999999998</v>
      </c>
      <c r="N59" s="28">
        <f t="shared" si="11"/>
        <v>2.3671302777777781</v>
      </c>
      <c r="O59" s="28">
        <f t="shared" si="12"/>
        <v>2.488521574074074</v>
      </c>
      <c r="P59" s="28">
        <f t="shared" si="13"/>
        <v>22.552376000000002</v>
      </c>
      <c r="Q59" s="28">
        <f t="shared" si="14"/>
        <v>28.703024000000003</v>
      </c>
      <c r="R59" s="28">
        <f t="shared" si="15"/>
        <v>23.419466074074066</v>
      </c>
      <c r="S59" s="28">
        <f t="shared" si="16"/>
        <v>29.806593185185175</v>
      </c>
    </row>
    <row r="60" spans="1:19">
      <c r="A60" s="28" t="s">
        <v>78</v>
      </c>
      <c r="B60" s="28">
        <v>-1.2575000000000001</v>
      </c>
      <c r="C60" s="28">
        <v>2.4319000000000002</v>
      </c>
      <c r="D60" s="28">
        <v>26.083600000000001</v>
      </c>
      <c r="E60" s="46">
        <v>-2.7000000000000001E-3</v>
      </c>
      <c r="F60" s="45">
        <f t="shared" si="3"/>
        <v>0</v>
      </c>
      <c r="G60" s="45">
        <f t="shared" si="4"/>
        <v>3.6682326631809481E-4</v>
      </c>
      <c r="H60" s="28">
        <f t="shared" si="5"/>
        <v>-1.2556137500000002</v>
      </c>
      <c r="I60" s="28">
        <f t="shared" si="6"/>
        <v>-1.2593862500000002</v>
      </c>
      <c r="J60" s="28">
        <f t="shared" si="7"/>
        <v>-1.2551533305555558</v>
      </c>
      <c r="K60" s="28">
        <f t="shared" si="8"/>
        <v>-1.2589244472222225</v>
      </c>
      <c r="L60" s="28">
        <f t="shared" si="9"/>
        <v>2.41683</v>
      </c>
      <c r="M60" s="28">
        <f t="shared" si="10"/>
        <v>2.5407699999999998</v>
      </c>
      <c r="N60" s="28">
        <f t="shared" si="11"/>
        <v>2.3671302777777781</v>
      </c>
      <c r="O60" s="28">
        <f t="shared" si="12"/>
        <v>2.488521574074074</v>
      </c>
      <c r="P60" s="28">
        <f t="shared" si="13"/>
        <v>22.552376000000002</v>
      </c>
      <c r="Q60" s="28">
        <f t="shared" si="14"/>
        <v>28.703024000000003</v>
      </c>
      <c r="R60" s="28">
        <f t="shared" si="15"/>
        <v>23.419466074074066</v>
      </c>
      <c r="S60" s="28">
        <f t="shared" si="16"/>
        <v>29.806593185185175</v>
      </c>
    </row>
  </sheetData>
  <mergeCells count="3">
    <mergeCell ref="H5:K5"/>
    <mergeCell ref="L5:O5"/>
    <mergeCell ref="P5:S5"/>
  </mergeCells>
  <conditionalFormatting sqref="F7:G60">
    <cfRule type="cellIs" dxfId="0" priority="1" operator="notBetween">
      <formula>-$B$2</formula>
      <formula>$B$2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Produção Dipolos Booster</vt:lpstr>
      <vt:lpstr>Resumo</vt:lpstr>
      <vt:lpstr>Gráficos</vt:lpstr>
      <vt:lpstr>Gráfico n=0</vt:lpstr>
      <vt:lpstr>Gráfico n=1</vt:lpstr>
      <vt:lpstr>Gráfico n=2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Francisco Citadini</dc:creator>
  <cp:lastModifiedBy>James Francisco Citadini</cp:lastModifiedBy>
  <cp:lastPrinted>2017-03-15T21:20:02Z</cp:lastPrinted>
  <dcterms:created xsi:type="dcterms:W3CDTF">2017-03-08T13:30:47Z</dcterms:created>
  <dcterms:modified xsi:type="dcterms:W3CDTF">2017-04-20T22:27:26Z</dcterms:modified>
</cp:coreProperties>
</file>