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R:\LNLS\Grupos\IMA\Sirius\Projetos\SIRIUS-Magnets\Magnets-BO\bo-dipoles\model-09\measurement\magnetic\hallprobe\production\"/>
    </mc:Choice>
  </mc:AlternateContent>
  <bookViews>
    <workbookView xWindow="0" yWindow="0" windowWidth="28800" windowHeight="12360"/>
  </bookViews>
  <sheets>
    <sheet name="Planilha1" sheetId="1" r:id="rId1"/>
    <sheet name="Planilha2" sheetId="2" r:id="rId2"/>
  </sheets>
  <definedNames>
    <definedName name="_xlnm.Print_Area" localSheetId="1">Planilha2!$A$1:$K$92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2" l="1"/>
  <c r="Q10" i="2"/>
  <c r="R10" i="2"/>
  <c r="S10" i="2"/>
  <c r="T10" i="2"/>
  <c r="U10" i="2"/>
  <c r="P11" i="2"/>
  <c r="Q11" i="2"/>
  <c r="R11" i="2"/>
  <c r="S11" i="2"/>
  <c r="T11" i="2"/>
  <c r="U11" i="2"/>
  <c r="P12" i="2"/>
  <c r="Q12" i="2"/>
  <c r="R12" i="2"/>
  <c r="S12" i="2"/>
  <c r="T12" i="2"/>
  <c r="U12" i="2"/>
  <c r="P13" i="2"/>
  <c r="Q13" i="2"/>
  <c r="R13" i="2"/>
  <c r="S13" i="2"/>
  <c r="T13" i="2"/>
  <c r="U13" i="2"/>
  <c r="P14" i="2"/>
  <c r="Q14" i="2"/>
  <c r="R14" i="2"/>
  <c r="S14" i="2"/>
  <c r="T14" i="2"/>
  <c r="U14" i="2"/>
  <c r="P15" i="2"/>
  <c r="Q15" i="2"/>
  <c r="R15" i="2"/>
  <c r="S15" i="2"/>
  <c r="T15" i="2"/>
  <c r="U15" i="2"/>
  <c r="P16" i="2"/>
  <c r="Q16" i="2"/>
  <c r="R16" i="2"/>
  <c r="S16" i="2"/>
  <c r="T16" i="2"/>
  <c r="U16" i="2"/>
  <c r="P17" i="2"/>
  <c r="Q17" i="2"/>
  <c r="R17" i="2"/>
  <c r="S17" i="2"/>
  <c r="T17" i="2"/>
  <c r="U17" i="2"/>
  <c r="P18" i="2"/>
  <c r="Q18" i="2"/>
  <c r="R18" i="2"/>
  <c r="S18" i="2"/>
  <c r="T18" i="2"/>
  <c r="U18" i="2"/>
  <c r="P19" i="2"/>
  <c r="Q19" i="2"/>
  <c r="R19" i="2"/>
  <c r="S19" i="2"/>
  <c r="T19" i="2"/>
  <c r="U19" i="2"/>
  <c r="U9" i="2"/>
  <c r="T9" i="2"/>
  <c r="S9" i="2"/>
  <c r="R9" i="2"/>
  <c r="Q9" i="2"/>
  <c r="P9" i="2"/>
  <c r="L15" i="1"/>
  <c r="O17" i="1"/>
  <c r="N17" i="1"/>
  <c r="P17" i="1"/>
  <c r="M16" i="1"/>
  <c r="N16" i="1"/>
  <c r="O16" i="1"/>
  <c r="P16" i="1"/>
  <c r="M17" i="1"/>
  <c r="N15" i="1"/>
  <c r="O15" i="1"/>
  <c r="M15" i="1"/>
  <c r="P15" i="1"/>
  <c r="N7" i="1"/>
  <c r="L8" i="1" l="1"/>
  <c r="P8" i="1"/>
  <c r="P7" i="1"/>
  <c r="L9" i="1" l="1"/>
  <c r="O8" i="1"/>
  <c r="M8" i="1"/>
  <c r="O9" i="1"/>
  <c r="O7" i="1"/>
  <c r="L10" i="1" l="1"/>
  <c r="L11" i="1" s="1"/>
  <c r="P9" i="1"/>
  <c r="N9" i="1"/>
  <c r="M9" i="1"/>
  <c r="N8" i="1"/>
  <c r="N11" i="1"/>
  <c r="M7" i="1"/>
  <c r="L12" i="1" l="1"/>
  <c r="M11" i="1"/>
  <c r="P11" i="1"/>
  <c r="O11" i="1"/>
  <c r="L13" i="1" l="1"/>
  <c r="P12" i="1"/>
  <c r="M12" i="1"/>
  <c r="N12" i="1"/>
  <c r="O12" i="1"/>
  <c r="L14" i="1" l="1"/>
  <c r="O13" i="1"/>
  <c r="M13" i="1"/>
  <c r="N13" i="1"/>
  <c r="P13" i="1"/>
  <c r="M14" i="1"/>
  <c r="N14" i="1"/>
  <c r="P14" i="1"/>
  <c r="O14" i="1"/>
  <c r="L16" i="1" l="1"/>
  <c r="L17" i="1" s="1"/>
  <c r="O4" i="1"/>
  <c r="O3" i="1"/>
  <c r="P3" i="1"/>
  <c r="P4" i="1"/>
  <c r="P5" i="1" s="1"/>
  <c r="N4" i="1"/>
  <c r="N3" i="1"/>
  <c r="O5" i="1" l="1"/>
  <c r="N5" i="1"/>
</calcChain>
</file>

<file path=xl/sharedStrings.xml><?xml version="1.0" encoding="utf-8"?>
<sst xmlns="http://schemas.openxmlformats.org/spreadsheetml/2006/main" count="98" uniqueCount="27">
  <si>
    <t>n</t>
  </si>
  <si>
    <t>Nominal</t>
  </si>
  <si>
    <t>bd004</t>
  </si>
  <si>
    <t>Error [%]</t>
  </si>
  <si>
    <t>bd005</t>
  </si>
  <si>
    <t>bd006</t>
  </si>
  <si>
    <t>bd009</t>
  </si>
  <si>
    <t>bd010</t>
  </si>
  <si>
    <t>I [A] =</t>
  </si>
  <si>
    <t>bd008</t>
  </si>
  <si>
    <t>bd007</t>
  </si>
  <si>
    <t>bd011</t>
  </si>
  <si>
    <t>Média</t>
  </si>
  <si>
    <t>id</t>
  </si>
  <si>
    <t>n=0</t>
  </si>
  <si>
    <t>n=1</t>
  </si>
  <si>
    <t>n=2</t>
  </si>
  <si>
    <t>Desvio</t>
  </si>
  <si>
    <t>Erro [%]</t>
  </si>
  <si>
    <t>bd012</t>
  </si>
  <si>
    <t>n0=0</t>
  </si>
  <si>
    <t>n0=1</t>
  </si>
  <si>
    <t>n0=2</t>
  </si>
  <si>
    <t>bd013</t>
  </si>
  <si>
    <t>bd014</t>
  </si>
  <si>
    <t>V [mm/s] =</t>
  </si>
  <si>
    <t>Dipolo Booster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</si>
</sst>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0.000%"/>
    <numFmt numFmtId="166" formatCode="0.0000"/>
    <numFmt numFmtId="172" formatCode="0.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3" fillId="2" borderId="0" xfId="0" applyFont="1" applyFill="1"/>
    <xf numFmtId="9" fontId="0" fillId="0" borderId="0" xfId="1" applyFont="1"/>
    <xf numFmtId="165" fontId="0" fillId="0" borderId="0" xfId="1" applyNumberFormat="1" applyFont="1"/>
    <xf numFmtId="0" fontId="3" fillId="0" borderId="1" xfId="0" applyFont="1" applyBorder="1" applyAlignment="1">
      <alignment horizontal="center"/>
    </xf>
    <xf numFmtId="0" fontId="0" fillId="0" borderId="1" xfId="0" applyBorder="1"/>
    <xf numFmtId="0" fontId="3" fillId="2" borderId="1" xfId="0" applyFont="1" applyFill="1" applyBorder="1" applyAlignment="1">
      <alignment horizontal="center"/>
    </xf>
    <xf numFmtId="10" fontId="0" fillId="0" borderId="0" xfId="0" applyNumberFormat="1"/>
    <xf numFmtId="0" fontId="0" fillId="0" borderId="1" xfId="0" applyBorder="1" applyAlignment="1">
      <alignment horizontal="center"/>
    </xf>
    <xf numFmtId="10" fontId="3" fillId="2" borderId="1" xfId="1" applyNumberFormat="1" applyFont="1" applyFill="1" applyBorder="1" applyAlignment="1">
      <alignment horizontal="center"/>
    </xf>
    <xf numFmtId="10" fontId="3" fillId="2" borderId="1" xfId="0" applyNumberFormat="1" applyFont="1" applyFill="1" applyBorder="1" applyAlignment="1">
      <alignment horizontal="center"/>
    </xf>
    <xf numFmtId="9" fontId="3" fillId="2" borderId="1" xfId="0" applyNumberFormat="1" applyFont="1" applyFill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166" fontId="0" fillId="0" borderId="1" xfId="0" applyNumberFormat="1" applyBorder="1"/>
    <xf numFmtId="166" fontId="2" fillId="0" borderId="1" xfId="0" applyNumberFormat="1" applyFont="1" applyBorder="1"/>
    <xf numFmtId="0" fontId="0" fillId="3" borderId="1" xfId="0" applyFill="1" applyBorder="1"/>
    <xf numFmtId="166" fontId="0" fillId="3" borderId="1" xfId="0" applyNumberFormat="1" applyFill="1" applyBorder="1"/>
    <xf numFmtId="0" fontId="0" fillId="0" borderId="0" xfId="0" applyBorder="1"/>
    <xf numFmtId="166" fontId="0" fillId="0" borderId="0" xfId="0" applyNumberFormat="1" applyBorder="1"/>
    <xf numFmtId="165" fontId="3" fillId="0" borderId="1" xfId="1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10" fontId="5" fillId="2" borderId="1" xfId="1" applyNumberFormat="1" applyFont="1" applyFill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 vertical="center"/>
    </xf>
    <xf numFmtId="9" fontId="5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6" fontId="4" fillId="3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6" fontId="6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2" fontId="5" fillId="0" borderId="1" xfId="0" applyNumberFormat="1" applyFont="1" applyBorder="1" applyAlignment="1">
      <alignment horizontal="center" vertical="center"/>
    </xf>
    <xf numFmtId="10" fontId="5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n=0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Planilha1!$M$7:$M$17</c15:sqref>
                  </c15:fullRef>
                </c:ext>
              </c:extLst>
              <c:f>(Planilha1!$M$7:$M$9,Planilha1!$M$11:$M$17)</c:f>
              <c:strCache>
                <c:ptCount val="10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bd008</c:v>
                </c:pt>
                <c:pt idx="4">
                  <c:v>bd009</c:v>
                </c:pt>
                <c:pt idx="5">
                  <c:v>bd010</c:v>
                </c:pt>
                <c:pt idx="6">
                  <c:v>bd011</c:v>
                </c:pt>
                <c:pt idx="7">
                  <c:v>bd012</c:v>
                </c:pt>
                <c:pt idx="8">
                  <c:v>bd013</c:v>
                </c:pt>
                <c:pt idx="9">
                  <c:v>bd014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Planilha1!$N$7:$N$17</c15:sqref>
                  </c15:fullRef>
                </c:ext>
              </c:extLst>
              <c:f>(Planilha1!$N$7:$N$9,Planilha1!$N$11:$N$17)</c:f>
              <c:numCache>
                <c:formatCode>0.0000</c:formatCode>
                <c:ptCount val="10"/>
                <c:pt idx="0">
                  <c:v>-1.2569999999999999</c:v>
                </c:pt>
                <c:pt idx="1">
                  <c:v>-1.2575000000000001</c:v>
                </c:pt>
                <c:pt idx="2">
                  <c:v>-1.258</c:v>
                </c:pt>
                <c:pt idx="3">
                  <c:v>-1.2587999999999999</c:v>
                </c:pt>
                <c:pt idx="4">
                  <c:v>-1.2565999999999999</c:v>
                </c:pt>
                <c:pt idx="5">
                  <c:v>-1.2585</c:v>
                </c:pt>
                <c:pt idx="6">
                  <c:v>-1.2597</c:v>
                </c:pt>
                <c:pt idx="7">
                  <c:v>-1.2565999999999999</c:v>
                </c:pt>
                <c:pt idx="8">
                  <c:v>-1.2565999999999999</c:v>
                </c:pt>
                <c:pt idx="9">
                  <c:v>-1.2542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5-4294-9879-180F211C7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815264"/>
        <c:axId val="1892944816"/>
      </c:lineChart>
      <c:catAx>
        <c:axId val="195781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944816"/>
        <c:crossesAt val="-1000000"/>
        <c:auto val="1"/>
        <c:lblAlgn val="ctr"/>
        <c:lblOffset val="100"/>
        <c:tickMarkSkip val="1"/>
        <c:noMultiLvlLbl val="0"/>
      </c:catAx>
      <c:valAx>
        <c:axId val="189294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781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Planilha1!$M$7:$M$17</c15:sqref>
                  </c15:fullRef>
                </c:ext>
              </c:extLst>
              <c:f>(Planilha1!$M$7:$M$9,Planilha1!$M$11:$M$17)</c:f>
              <c:strCache>
                <c:ptCount val="10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bd008</c:v>
                </c:pt>
                <c:pt idx="4">
                  <c:v>bd009</c:v>
                </c:pt>
                <c:pt idx="5">
                  <c:v>bd010</c:v>
                </c:pt>
                <c:pt idx="6">
                  <c:v>bd011</c:v>
                </c:pt>
                <c:pt idx="7">
                  <c:v>bd012</c:v>
                </c:pt>
                <c:pt idx="8">
                  <c:v>bd013</c:v>
                </c:pt>
                <c:pt idx="9">
                  <c:v>bd014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Planilha1!$O$7:$O$17</c15:sqref>
                  </c15:fullRef>
                </c:ext>
              </c:extLst>
              <c:f>(Planilha1!$O$7:$O$9,Planilha1!$O$11:$O$17)</c:f>
              <c:numCache>
                <c:formatCode>0.0000</c:formatCode>
                <c:ptCount val="10"/>
                <c:pt idx="0">
                  <c:v>2.4262000000000001</c:v>
                </c:pt>
                <c:pt idx="1">
                  <c:v>2.4184999999999999</c:v>
                </c:pt>
                <c:pt idx="2">
                  <c:v>2.4281000000000001</c:v>
                </c:pt>
                <c:pt idx="3">
                  <c:v>2.4310999999999998</c:v>
                </c:pt>
                <c:pt idx="4">
                  <c:v>2.4165999999999999</c:v>
                </c:pt>
                <c:pt idx="5">
                  <c:v>2.4213</c:v>
                </c:pt>
                <c:pt idx="6">
                  <c:v>2.4249000000000001</c:v>
                </c:pt>
                <c:pt idx="7">
                  <c:v>2.4220000000000002</c:v>
                </c:pt>
                <c:pt idx="8">
                  <c:v>2.4268999999999998</c:v>
                </c:pt>
                <c:pt idx="9">
                  <c:v>2.4220999999999999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50-40BB-9B1B-59BBFA57F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815264"/>
        <c:axId val="1892944816"/>
      </c:lineChart>
      <c:catAx>
        <c:axId val="195781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944816"/>
        <c:crossesAt val="-1000000"/>
        <c:auto val="1"/>
        <c:lblAlgn val="ctr"/>
        <c:lblOffset val="100"/>
        <c:noMultiLvlLbl val="0"/>
      </c:catAx>
      <c:valAx>
        <c:axId val="189294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781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n=2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Planilha1!$M$7:$M$17</c15:sqref>
                  </c15:fullRef>
                </c:ext>
              </c:extLst>
              <c:f>(Planilha1!$M$7:$M$9,Planilha1!$M$11:$M$17)</c:f>
              <c:strCache>
                <c:ptCount val="10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bd008</c:v>
                </c:pt>
                <c:pt idx="4">
                  <c:v>bd009</c:v>
                </c:pt>
                <c:pt idx="5">
                  <c:v>bd010</c:v>
                </c:pt>
                <c:pt idx="6">
                  <c:v>bd011</c:v>
                </c:pt>
                <c:pt idx="7">
                  <c:v>bd012</c:v>
                </c:pt>
                <c:pt idx="8">
                  <c:v>bd013</c:v>
                </c:pt>
                <c:pt idx="9">
                  <c:v>bd014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Planilha1!$P$7:$P$17</c15:sqref>
                  </c15:fullRef>
                </c:ext>
              </c:extLst>
              <c:f>(Planilha1!$P$7:$P$9,Planilha1!$P$11:$P$17)</c:f>
              <c:numCache>
                <c:formatCode>0.0000</c:formatCode>
                <c:ptCount val="10"/>
                <c:pt idx="0">
                  <c:v>26.6981</c:v>
                </c:pt>
                <c:pt idx="1">
                  <c:v>25.741599999999998</c:v>
                </c:pt>
                <c:pt idx="2">
                  <c:v>26.648399999999999</c:v>
                </c:pt>
                <c:pt idx="3">
                  <c:v>26.722899999999999</c:v>
                </c:pt>
                <c:pt idx="4">
                  <c:v>26.910900000000002</c:v>
                </c:pt>
                <c:pt idx="5">
                  <c:v>26.671600000000002</c:v>
                </c:pt>
                <c:pt idx="6">
                  <c:v>26.555599999999998</c:v>
                </c:pt>
                <c:pt idx="7">
                  <c:v>26.0002</c:v>
                </c:pt>
                <c:pt idx="8">
                  <c:v>27.282499999999999</c:v>
                </c:pt>
                <c:pt idx="9">
                  <c:v>26.881599999999999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9D-474B-9B31-B21BD8938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815264"/>
        <c:axId val="1892944816"/>
      </c:lineChart>
      <c:catAx>
        <c:axId val="195781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944816"/>
        <c:crossesAt val="-1000000"/>
        <c:auto val="1"/>
        <c:lblAlgn val="ctr"/>
        <c:lblOffset val="100"/>
        <c:noMultiLvlLbl val="0"/>
      </c:catAx>
      <c:valAx>
        <c:axId val="189294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781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Dipolo Booster (n=0)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Planilha2!$A$6:$A$16</c15:sqref>
                  </c15:fullRef>
                </c:ext>
              </c:extLst>
              <c:f>(Planilha2!$A$6:$A$8,Planilha2!$A$10:$A$16)</c:f>
              <c:strCache>
                <c:ptCount val="10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bd008</c:v>
                </c:pt>
                <c:pt idx="4">
                  <c:v>bd009</c:v>
                </c:pt>
                <c:pt idx="5">
                  <c:v>bd010</c:v>
                </c:pt>
                <c:pt idx="6">
                  <c:v>bd011</c:v>
                </c:pt>
                <c:pt idx="7">
                  <c:v>bd012</c:v>
                </c:pt>
                <c:pt idx="8">
                  <c:v>bd013</c:v>
                </c:pt>
                <c:pt idx="9">
                  <c:v>bd014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Planilha2!$B$6:$B$16</c15:sqref>
                  </c15:fullRef>
                </c:ext>
              </c:extLst>
              <c:f>(Planilha2!$B$6:$B$8,Planilha2!$B$10:$B$16)</c:f>
              <c:numCache>
                <c:formatCode>0.0000</c:formatCode>
                <c:ptCount val="10"/>
                <c:pt idx="0">
                  <c:v>-1.2569999999999999</c:v>
                </c:pt>
                <c:pt idx="1">
                  <c:v>-1.2575000000000001</c:v>
                </c:pt>
                <c:pt idx="2">
                  <c:v>-1.258</c:v>
                </c:pt>
                <c:pt idx="3">
                  <c:v>-1.2587999999999999</c:v>
                </c:pt>
                <c:pt idx="4">
                  <c:v>-1.2565999999999999</c:v>
                </c:pt>
                <c:pt idx="5">
                  <c:v>-1.2585</c:v>
                </c:pt>
                <c:pt idx="6">
                  <c:v>-1.2597</c:v>
                </c:pt>
                <c:pt idx="7">
                  <c:v>-1.2565999999999999</c:v>
                </c:pt>
                <c:pt idx="8">
                  <c:v>-1.2565999999999999</c:v>
                </c:pt>
                <c:pt idx="9">
                  <c:v>-1.2542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99-4B58-861E-9A9789909D6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10"/>
              <c:pt idx="0">
                <c:v>bd004</c:v>
              </c:pt>
              <c:pt idx="1">
                <c:v>bd005</c:v>
              </c:pt>
              <c:pt idx="2">
                <c:v>bd006</c:v>
              </c:pt>
              <c:pt idx="3">
                <c:v>bd008</c:v>
              </c:pt>
              <c:pt idx="4">
                <c:v>bd009</c:v>
              </c:pt>
              <c:pt idx="5">
                <c:v>bd010</c:v>
              </c:pt>
              <c:pt idx="6">
                <c:v>bd011</c:v>
              </c:pt>
              <c:pt idx="7">
                <c:v>bd012</c:v>
              </c:pt>
              <c:pt idx="8">
                <c:v>bd013</c:v>
              </c:pt>
              <c:pt idx="9">
                <c:v>bd014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Planilha2!$P$9:$P$19</c15:sqref>
                  </c15:fullRef>
                </c:ext>
              </c:extLst>
              <c:f>(Planilha2!$P$9:$P$11,Planilha2!$P$13:$P$19)</c:f>
              <c:numCache>
                <c:formatCode>General</c:formatCode>
                <c:ptCount val="10"/>
                <c:pt idx="0">
                  <c:v>-1.2587575</c:v>
                </c:pt>
                <c:pt idx="1">
                  <c:v>-1.2587575</c:v>
                </c:pt>
                <c:pt idx="2">
                  <c:v>-1.2587575</c:v>
                </c:pt>
                <c:pt idx="3">
                  <c:v>-1.2587575</c:v>
                </c:pt>
                <c:pt idx="4">
                  <c:v>-1.2587575</c:v>
                </c:pt>
                <c:pt idx="5">
                  <c:v>-1.2587575</c:v>
                </c:pt>
                <c:pt idx="6">
                  <c:v>-1.2587575</c:v>
                </c:pt>
                <c:pt idx="7">
                  <c:v>-1.2587575</c:v>
                </c:pt>
                <c:pt idx="8">
                  <c:v>-1.2587575</c:v>
                </c:pt>
                <c:pt idx="9">
                  <c:v>-1.2587575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99-4B58-861E-9A9789909D6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10"/>
              <c:pt idx="0">
                <c:v>bd004</c:v>
              </c:pt>
              <c:pt idx="1">
                <c:v>bd005</c:v>
              </c:pt>
              <c:pt idx="2">
                <c:v>bd006</c:v>
              </c:pt>
              <c:pt idx="3">
                <c:v>bd008</c:v>
              </c:pt>
              <c:pt idx="4">
                <c:v>bd009</c:v>
              </c:pt>
              <c:pt idx="5">
                <c:v>bd010</c:v>
              </c:pt>
              <c:pt idx="6">
                <c:v>bd011</c:v>
              </c:pt>
              <c:pt idx="7">
                <c:v>bd012</c:v>
              </c:pt>
              <c:pt idx="8">
                <c:v>bd013</c:v>
              </c:pt>
              <c:pt idx="9">
                <c:v>bd014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Planilha2!$Q$9:$Q$19</c15:sqref>
                  </c15:fullRef>
                </c:ext>
              </c:extLst>
              <c:f>(Planilha2!$Q$9:$Q$11,Planilha2!$Q$13:$Q$19)</c:f>
              <c:numCache>
                <c:formatCode>General</c:formatCode>
                <c:ptCount val="10"/>
                <c:pt idx="0">
                  <c:v>-1.2562425000000002</c:v>
                </c:pt>
                <c:pt idx="1">
                  <c:v>-1.2562425000000002</c:v>
                </c:pt>
                <c:pt idx="2">
                  <c:v>-1.2562425000000002</c:v>
                </c:pt>
                <c:pt idx="3">
                  <c:v>-1.2562425000000002</c:v>
                </c:pt>
                <c:pt idx="4">
                  <c:v>-1.2562425000000002</c:v>
                </c:pt>
                <c:pt idx="5">
                  <c:v>-1.2562425000000002</c:v>
                </c:pt>
                <c:pt idx="6">
                  <c:v>-1.2562425000000002</c:v>
                </c:pt>
                <c:pt idx="7">
                  <c:v>-1.2562425000000002</c:v>
                </c:pt>
                <c:pt idx="8">
                  <c:v>-1.2562425000000002</c:v>
                </c:pt>
                <c:pt idx="9">
                  <c:v>-1.2562425000000002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99-4B58-861E-9A9789909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048512"/>
        <c:axId val="165507408"/>
      </c:lineChart>
      <c:catAx>
        <c:axId val="15004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507408"/>
        <c:crossesAt val="-10000"/>
        <c:auto val="1"/>
        <c:lblAlgn val="ctr"/>
        <c:lblOffset val="100"/>
        <c:noMultiLvlLbl val="0"/>
      </c:catAx>
      <c:valAx>
        <c:axId val="165507408"/>
        <c:scaling>
          <c:orientation val="minMax"/>
          <c:max val="-1.25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04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paperSize="9" orientation="landscape" verticalDpi="599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Dipolo Booster (n=1)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Planilha2!$A$6:$A$16</c15:sqref>
                  </c15:fullRef>
                </c:ext>
              </c:extLst>
              <c:f>(Planilha2!$A$6:$A$8,Planilha2!$A$10:$A$16)</c:f>
              <c:strCache>
                <c:ptCount val="10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bd008</c:v>
                </c:pt>
                <c:pt idx="4">
                  <c:v>bd009</c:v>
                </c:pt>
                <c:pt idx="5">
                  <c:v>bd010</c:v>
                </c:pt>
                <c:pt idx="6">
                  <c:v>bd011</c:v>
                </c:pt>
                <c:pt idx="7">
                  <c:v>bd012</c:v>
                </c:pt>
                <c:pt idx="8">
                  <c:v>bd013</c:v>
                </c:pt>
                <c:pt idx="9">
                  <c:v>bd014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Planilha2!$C$6:$C$16</c15:sqref>
                  </c15:fullRef>
                </c:ext>
              </c:extLst>
              <c:f>(Planilha2!$C$6:$C$8,Planilha2!$C$10:$C$16)</c:f>
              <c:numCache>
                <c:formatCode>0.0000</c:formatCode>
                <c:ptCount val="10"/>
                <c:pt idx="0">
                  <c:v>2.4262000000000001</c:v>
                </c:pt>
                <c:pt idx="1">
                  <c:v>2.4184999999999999</c:v>
                </c:pt>
                <c:pt idx="2">
                  <c:v>2.4281000000000001</c:v>
                </c:pt>
                <c:pt idx="3">
                  <c:v>2.4310999999999998</c:v>
                </c:pt>
                <c:pt idx="4">
                  <c:v>2.4165999999999999</c:v>
                </c:pt>
                <c:pt idx="5">
                  <c:v>2.4213</c:v>
                </c:pt>
                <c:pt idx="6">
                  <c:v>2.4249000000000001</c:v>
                </c:pt>
                <c:pt idx="7">
                  <c:v>2.4220000000000002</c:v>
                </c:pt>
                <c:pt idx="8">
                  <c:v>2.4268999999999998</c:v>
                </c:pt>
                <c:pt idx="9">
                  <c:v>2.4220999999999999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B8-463D-838C-CFC21BCA94D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10"/>
              <c:pt idx="0">
                <c:v>bd004</c:v>
              </c:pt>
              <c:pt idx="1">
                <c:v>bd005</c:v>
              </c:pt>
              <c:pt idx="2">
                <c:v>bd006</c:v>
              </c:pt>
              <c:pt idx="3">
                <c:v>bd008</c:v>
              </c:pt>
              <c:pt idx="4">
                <c:v>bd009</c:v>
              </c:pt>
              <c:pt idx="5">
                <c:v>bd010</c:v>
              </c:pt>
              <c:pt idx="6">
                <c:v>bd011</c:v>
              </c:pt>
              <c:pt idx="7">
                <c:v>bd012</c:v>
              </c:pt>
              <c:pt idx="8">
                <c:v>bd013</c:v>
              </c:pt>
              <c:pt idx="9">
                <c:v>bd014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Planilha2!$R$9:$R$19</c15:sqref>
                  </c15:fullRef>
                </c:ext>
              </c:extLst>
              <c:f>(Planilha2!$R$9:$R$11,Planilha2!$R$13:$R$19)</c:f>
              <c:numCache>
                <c:formatCode>General</c:formatCode>
                <c:ptCount val="10"/>
                <c:pt idx="0">
                  <c:v>2.5407700000000002</c:v>
                </c:pt>
                <c:pt idx="1">
                  <c:v>2.5407700000000002</c:v>
                </c:pt>
                <c:pt idx="2">
                  <c:v>2.5407700000000002</c:v>
                </c:pt>
                <c:pt idx="3">
                  <c:v>2.5407700000000002</c:v>
                </c:pt>
                <c:pt idx="4">
                  <c:v>2.5407700000000002</c:v>
                </c:pt>
                <c:pt idx="5">
                  <c:v>2.5407700000000002</c:v>
                </c:pt>
                <c:pt idx="6">
                  <c:v>2.5407700000000002</c:v>
                </c:pt>
                <c:pt idx="7">
                  <c:v>2.5407700000000002</c:v>
                </c:pt>
                <c:pt idx="8">
                  <c:v>2.5407700000000002</c:v>
                </c:pt>
                <c:pt idx="9">
                  <c:v>2.5407700000000002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B8-463D-838C-CFC21BCA94D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10"/>
              <c:pt idx="0">
                <c:v>bd004</c:v>
              </c:pt>
              <c:pt idx="1">
                <c:v>bd005</c:v>
              </c:pt>
              <c:pt idx="2">
                <c:v>bd006</c:v>
              </c:pt>
              <c:pt idx="3">
                <c:v>bd008</c:v>
              </c:pt>
              <c:pt idx="4">
                <c:v>bd009</c:v>
              </c:pt>
              <c:pt idx="5">
                <c:v>bd010</c:v>
              </c:pt>
              <c:pt idx="6">
                <c:v>bd011</c:v>
              </c:pt>
              <c:pt idx="7">
                <c:v>bd012</c:v>
              </c:pt>
              <c:pt idx="8">
                <c:v>bd013</c:v>
              </c:pt>
              <c:pt idx="9">
                <c:v>bd014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Planilha2!$S$9:$S$19</c15:sqref>
                  </c15:fullRef>
                </c:ext>
              </c:extLst>
              <c:f>(Planilha2!$S$9:$S$11,Planilha2!$S$13:$S$19)</c:f>
              <c:numCache>
                <c:formatCode>General</c:formatCode>
                <c:ptCount val="10"/>
                <c:pt idx="0">
                  <c:v>2.41683</c:v>
                </c:pt>
                <c:pt idx="1">
                  <c:v>2.41683</c:v>
                </c:pt>
                <c:pt idx="2">
                  <c:v>2.41683</c:v>
                </c:pt>
                <c:pt idx="3">
                  <c:v>2.41683</c:v>
                </c:pt>
                <c:pt idx="4">
                  <c:v>2.41683</c:v>
                </c:pt>
                <c:pt idx="5">
                  <c:v>2.41683</c:v>
                </c:pt>
                <c:pt idx="6">
                  <c:v>2.41683</c:v>
                </c:pt>
                <c:pt idx="7">
                  <c:v>2.41683</c:v>
                </c:pt>
                <c:pt idx="8">
                  <c:v>2.41683</c:v>
                </c:pt>
                <c:pt idx="9">
                  <c:v>2.41683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B8-463D-838C-CFC21BCA9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048512"/>
        <c:axId val="165507408"/>
      </c:lineChart>
      <c:catAx>
        <c:axId val="15004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507408"/>
        <c:crossesAt val="-10000"/>
        <c:auto val="1"/>
        <c:lblAlgn val="ctr"/>
        <c:lblOffset val="100"/>
        <c:noMultiLvlLbl val="0"/>
      </c:catAx>
      <c:valAx>
        <c:axId val="165507408"/>
        <c:scaling>
          <c:orientation val="minMax"/>
          <c:min val="2.3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04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Dipolo Booster (n=2)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Planilha2!$A$6:$A$16</c15:sqref>
                  </c15:fullRef>
                </c:ext>
              </c:extLst>
              <c:f>(Planilha2!$A$6:$A$8,Planilha2!$A$10:$A$16)</c:f>
              <c:strCache>
                <c:ptCount val="10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bd008</c:v>
                </c:pt>
                <c:pt idx="4">
                  <c:v>bd009</c:v>
                </c:pt>
                <c:pt idx="5">
                  <c:v>bd010</c:v>
                </c:pt>
                <c:pt idx="6">
                  <c:v>bd011</c:v>
                </c:pt>
                <c:pt idx="7">
                  <c:v>bd012</c:v>
                </c:pt>
                <c:pt idx="8">
                  <c:v>bd013</c:v>
                </c:pt>
                <c:pt idx="9">
                  <c:v>bd014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Planilha2!$D$6:$D$16</c15:sqref>
                  </c15:fullRef>
                </c:ext>
              </c:extLst>
              <c:f>(Planilha2!$D$6:$D$8,Planilha2!$D$10:$D$16)</c:f>
              <c:numCache>
                <c:formatCode>0.0000</c:formatCode>
                <c:ptCount val="10"/>
                <c:pt idx="0">
                  <c:v>26.6981</c:v>
                </c:pt>
                <c:pt idx="1">
                  <c:v>25.741599999999998</c:v>
                </c:pt>
                <c:pt idx="2">
                  <c:v>26.648399999999999</c:v>
                </c:pt>
                <c:pt idx="3">
                  <c:v>26.722899999999999</c:v>
                </c:pt>
                <c:pt idx="4">
                  <c:v>26.910900000000002</c:v>
                </c:pt>
                <c:pt idx="5">
                  <c:v>26.671600000000002</c:v>
                </c:pt>
                <c:pt idx="6">
                  <c:v>26.555599999999998</c:v>
                </c:pt>
                <c:pt idx="7">
                  <c:v>26.0002</c:v>
                </c:pt>
                <c:pt idx="8">
                  <c:v>27.282499999999999</c:v>
                </c:pt>
                <c:pt idx="9">
                  <c:v>26.881599999999999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1C-4F63-9C48-90E11C37B5C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10"/>
              <c:pt idx="0">
                <c:v>bd004</c:v>
              </c:pt>
              <c:pt idx="1">
                <c:v>bd005</c:v>
              </c:pt>
              <c:pt idx="2">
                <c:v>bd006</c:v>
              </c:pt>
              <c:pt idx="3">
                <c:v>bd008</c:v>
              </c:pt>
              <c:pt idx="4">
                <c:v>bd009</c:v>
              </c:pt>
              <c:pt idx="5">
                <c:v>bd010</c:v>
              </c:pt>
              <c:pt idx="6">
                <c:v>bd011</c:v>
              </c:pt>
              <c:pt idx="7">
                <c:v>bd012</c:v>
              </c:pt>
              <c:pt idx="8">
                <c:v>bd013</c:v>
              </c:pt>
              <c:pt idx="9">
                <c:v>bd014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Planilha2!$T$9:$T$19</c15:sqref>
                  </c15:fullRef>
                </c:ext>
              </c:extLst>
              <c:f>(Planilha2!$T$9:$T$11,Planilha2!$T$13:$T$19)</c:f>
              <c:numCache>
                <c:formatCode>General</c:formatCode>
                <c:ptCount val="10"/>
                <c:pt idx="0">
                  <c:v>28.703023999999999</c:v>
                </c:pt>
                <c:pt idx="1">
                  <c:v>28.703023999999999</c:v>
                </c:pt>
                <c:pt idx="2">
                  <c:v>28.703023999999999</c:v>
                </c:pt>
                <c:pt idx="3">
                  <c:v>28.703023999999999</c:v>
                </c:pt>
                <c:pt idx="4">
                  <c:v>28.703023999999999</c:v>
                </c:pt>
                <c:pt idx="5">
                  <c:v>28.703023999999999</c:v>
                </c:pt>
                <c:pt idx="6">
                  <c:v>28.703023999999999</c:v>
                </c:pt>
                <c:pt idx="7">
                  <c:v>28.703023999999999</c:v>
                </c:pt>
                <c:pt idx="8">
                  <c:v>28.703023999999999</c:v>
                </c:pt>
                <c:pt idx="9">
                  <c:v>28.703023999999999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1C-4F63-9C48-90E11C37B5C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10"/>
              <c:pt idx="0">
                <c:v>bd004</c:v>
              </c:pt>
              <c:pt idx="1">
                <c:v>bd005</c:v>
              </c:pt>
              <c:pt idx="2">
                <c:v>bd006</c:v>
              </c:pt>
              <c:pt idx="3">
                <c:v>bd008</c:v>
              </c:pt>
              <c:pt idx="4">
                <c:v>bd009</c:v>
              </c:pt>
              <c:pt idx="5">
                <c:v>bd010</c:v>
              </c:pt>
              <c:pt idx="6">
                <c:v>bd011</c:v>
              </c:pt>
              <c:pt idx="7">
                <c:v>bd012</c:v>
              </c:pt>
              <c:pt idx="8">
                <c:v>bd013</c:v>
              </c:pt>
              <c:pt idx="9">
                <c:v>bd014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Planilha2!$U$9:$U$19</c15:sqref>
                  </c15:fullRef>
                </c:ext>
              </c:extLst>
              <c:f>(Planilha2!$U$9:$U$11,Planilha2!$U$13:$U$19)</c:f>
              <c:numCache>
                <c:formatCode>General</c:formatCode>
                <c:ptCount val="10"/>
                <c:pt idx="0">
                  <c:v>22.552376000000002</c:v>
                </c:pt>
                <c:pt idx="1">
                  <c:v>22.552376000000002</c:v>
                </c:pt>
                <c:pt idx="2">
                  <c:v>22.552376000000002</c:v>
                </c:pt>
                <c:pt idx="3">
                  <c:v>22.552376000000002</c:v>
                </c:pt>
                <c:pt idx="4">
                  <c:v>22.552376000000002</c:v>
                </c:pt>
                <c:pt idx="5">
                  <c:v>22.552376000000002</c:v>
                </c:pt>
                <c:pt idx="6">
                  <c:v>22.552376000000002</c:v>
                </c:pt>
                <c:pt idx="7">
                  <c:v>22.552376000000002</c:v>
                </c:pt>
                <c:pt idx="8">
                  <c:v>22.552376000000002</c:v>
                </c:pt>
                <c:pt idx="9">
                  <c:v>22.552376000000002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1C-4F63-9C48-90E11C37B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048512"/>
        <c:axId val="165507408"/>
      </c:lineChart>
      <c:catAx>
        <c:axId val="15004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507408"/>
        <c:crossesAt val="-10000"/>
        <c:auto val="1"/>
        <c:lblAlgn val="ctr"/>
        <c:lblOffset val="100"/>
        <c:noMultiLvlLbl val="0"/>
      </c:catAx>
      <c:valAx>
        <c:axId val="165507408"/>
        <c:scaling>
          <c:orientation val="minMax"/>
          <c:max val="29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04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304800</xdr:colOff>
      <xdr:row>0</xdr:row>
      <xdr:rowOff>38100</xdr:rowOff>
    </xdr:from>
    <xdr:to>
      <xdr:col>24</xdr:col>
      <xdr:colOff>0</xdr:colOff>
      <xdr:row>11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EB45E65-25C1-4C96-B01B-7869203AB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304800</xdr:colOff>
      <xdr:row>11</xdr:row>
      <xdr:rowOff>133350</xdr:rowOff>
    </xdr:from>
    <xdr:to>
      <xdr:col>24</xdr:col>
      <xdr:colOff>0</xdr:colOff>
      <xdr:row>23</xdr:row>
      <xdr:rowOff>38100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6EBE516-1720-458B-BDAC-6CEDE5426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304800</xdr:colOff>
      <xdr:row>23</xdr:row>
      <xdr:rowOff>47625</xdr:rowOff>
    </xdr:from>
    <xdr:to>
      <xdr:col>24</xdr:col>
      <xdr:colOff>0</xdr:colOff>
      <xdr:row>34</xdr:row>
      <xdr:rowOff>142875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5E6382E-4A82-49E5-8C0E-0FF9AE4240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81643</xdr:colOff>
      <xdr:row>45</xdr:row>
      <xdr:rowOff>123825</xdr:rowOff>
    </xdr:from>
    <xdr:to>
      <xdr:col>5</xdr:col>
      <xdr:colOff>552450</xdr:colOff>
      <xdr:row>60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40AD15-09E3-491F-B875-1B562E63CF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72118</xdr:colOff>
      <xdr:row>60</xdr:row>
      <xdr:rowOff>161925</xdr:rowOff>
    </xdr:from>
    <xdr:to>
      <xdr:col>5</xdr:col>
      <xdr:colOff>542925</xdr:colOff>
      <xdr:row>75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47F2784-A5BC-4247-A6A1-D526FAEBC3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72118</xdr:colOff>
      <xdr:row>76</xdr:row>
      <xdr:rowOff>9525</xdr:rowOff>
    </xdr:from>
    <xdr:to>
      <xdr:col>5</xdr:col>
      <xdr:colOff>542925</xdr:colOff>
      <xdr:row>91</xdr:row>
      <xdr:rowOff>9525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AE49AA5-D03C-4D78-8E32-0B4D3FD0B3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"/>
  <sheetViews>
    <sheetView tabSelected="1" workbookViewId="0">
      <selection activeCell="J25" sqref="J25"/>
    </sheetView>
  </sheetViews>
  <sheetFormatPr defaultRowHeight="15" x14ac:dyDescent="0.25"/>
  <cols>
    <col min="1" max="1" width="10.7109375" bestFit="1" customWidth="1"/>
    <col min="8" max="8" width="10.7109375" bestFit="1" customWidth="1"/>
  </cols>
  <sheetData>
    <row r="1" spans="1:18" x14ac:dyDescent="0.25">
      <c r="A1" t="s">
        <v>8</v>
      </c>
      <c r="B1">
        <v>991.63</v>
      </c>
      <c r="M1" s="6" t="s">
        <v>1</v>
      </c>
      <c r="N1" s="6">
        <v>-1.2575000000000001</v>
      </c>
      <c r="O1" s="6">
        <v>2.4788000000000001</v>
      </c>
      <c r="P1" s="6">
        <v>25.627700000000001</v>
      </c>
    </row>
    <row r="2" spans="1:18" x14ac:dyDescent="0.25">
      <c r="B2" t="s">
        <v>0</v>
      </c>
      <c r="C2" t="s">
        <v>1</v>
      </c>
      <c r="D2" s="1" t="s">
        <v>2</v>
      </c>
      <c r="E2" t="s">
        <v>3</v>
      </c>
      <c r="M2" s="6" t="s">
        <v>18</v>
      </c>
      <c r="N2" s="9">
        <v>1E-3</v>
      </c>
      <c r="O2" s="10">
        <v>2.5000000000000001E-2</v>
      </c>
      <c r="P2" s="11">
        <v>0.12</v>
      </c>
    </row>
    <row r="3" spans="1:18" x14ac:dyDescent="0.25">
      <c r="B3">
        <v>0</v>
      </c>
      <c r="C3">
        <v>-1.2575000000000001</v>
      </c>
      <c r="D3">
        <v>-1.2569999999999999</v>
      </c>
      <c r="E3">
        <v>-4.3900000000000002E-2</v>
      </c>
      <c r="M3" s="4" t="s">
        <v>12</v>
      </c>
      <c r="N3" s="4">
        <f ca="1">AVERAGE(N7:N39)</f>
        <v>-1.25735</v>
      </c>
      <c r="O3" s="4">
        <f ca="1">AVERAGE(O7:O39)</f>
        <v>2.4237700000000002</v>
      </c>
      <c r="P3" s="4">
        <f ca="1">AVERAGE(P7:P39)</f>
        <v>26.611340000000002</v>
      </c>
      <c r="R3" s="2"/>
    </row>
    <row r="4" spans="1:18" x14ac:dyDescent="0.25">
      <c r="B4">
        <v>1</v>
      </c>
      <c r="C4">
        <v>2.4788000000000001</v>
      </c>
      <c r="D4">
        <v>2.4262000000000001</v>
      </c>
      <c r="E4">
        <v>-2.1234000000000002</v>
      </c>
      <c r="M4" s="4" t="s">
        <v>17</v>
      </c>
      <c r="N4" s="4">
        <f ca="1">_xlfn.STDEV.S(N7:N39)</f>
        <v>1.5320646925708653E-3</v>
      </c>
      <c r="O4" s="4">
        <f ca="1">_xlfn.STDEV.S(O7:O39)</f>
        <v>4.4803397688617987E-3</v>
      </c>
      <c r="P4" s="4">
        <f ca="1">_xlfn.STDEV.S(P7:P39)</f>
        <v>0.44362856886263691</v>
      </c>
    </row>
    <row r="5" spans="1:18" x14ac:dyDescent="0.25">
      <c r="B5">
        <v>2</v>
      </c>
      <c r="C5">
        <v>25.627700000000001</v>
      </c>
      <c r="D5">
        <v>26.6981</v>
      </c>
      <c r="E5">
        <v>4.1767000000000003</v>
      </c>
      <c r="K5" s="3"/>
      <c r="M5" s="4" t="s">
        <v>18</v>
      </c>
      <c r="N5" s="20">
        <f ca="1">(N4/N3)</f>
        <v>-1.2184870502015075E-3</v>
      </c>
      <c r="O5" s="20">
        <f t="shared" ref="O5:P5" ca="1" si="0">(O4/O3)</f>
        <v>1.8485003811672719E-3</v>
      </c>
      <c r="P5" s="20">
        <f t="shared" ca="1" si="0"/>
        <v>1.6670658781656123E-2</v>
      </c>
    </row>
    <row r="6" spans="1:18" x14ac:dyDescent="0.25">
      <c r="A6" t="s">
        <v>8</v>
      </c>
      <c r="B6">
        <v>991.63</v>
      </c>
      <c r="M6" s="6" t="s">
        <v>13</v>
      </c>
      <c r="N6" s="6" t="s">
        <v>14</v>
      </c>
      <c r="O6" s="6" t="s">
        <v>15</v>
      </c>
      <c r="P6" s="6" t="s">
        <v>16</v>
      </c>
    </row>
    <row r="7" spans="1:18" x14ac:dyDescent="0.25">
      <c r="B7" t="s">
        <v>0</v>
      </c>
      <c r="C7" t="s">
        <v>1</v>
      </c>
      <c r="D7" s="1" t="s">
        <v>4</v>
      </c>
      <c r="E7" t="s">
        <v>3</v>
      </c>
      <c r="L7">
        <v>2</v>
      </c>
      <c r="M7" s="16" t="str">
        <f ca="1">INDIRECT(_xlfn.CONCAT("D",L7))</f>
        <v>bd004</v>
      </c>
      <c r="N7" s="17">
        <f ca="1">INDIRECT(_xlfn.CONCAT("D",L7+1))</f>
        <v>-1.2569999999999999</v>
      </c>
      <c r="O7" s="17">
        <f ca="1">INDIRECT(_xlfn.CONCAT("D",L7+2))</f>
        <v>2.4262000000000001</v>
      </c>
      <c r="P7" s="17">
        <f ca="1">INDIRECT(_xlfn.CONCAT("D",L7+3))</f>
        <v>26.6981</v>
      </c>
    </row>
    <row r="8" spans="1:18" x14ac:dyDescent="0.25">
      <c r="B8">
        <v>0</v>
      </c>
      <c r="C8">
        <v>-1.2575000000000001</v>
      </c>
      <c r="D8">
        <v>-1.2575000000000001</v>
      </c>
      <c r="E8">
        <v>2.8E-3</v>
      </c>
      <c r="L8">
        <f>L7+5</f>
        <v>7</v>
      </c>
      <c r="M8" s="16" t="str">
        <f ca="1">INDIRECT(_xlfn.CONCAT("D",L8))</f>
        <v>bd005</v>
      </c>
      <c r="N8" s="17">
        <f ca="1">INDIRECT(_xlfn.CONCAT("D",L8+1))</f>
        <v>-1.2575000000000001</v>
      </c>
      <c r="O8" s="17">
        <f ca="1">INDIRECT(_xlfn.CONCAT("D",L8+2))</f>
        <v>2.4184999999999999</v>
      </c>
      <c r="P8" s="17">
        <f ca="1">INDIRECT(_xlfn.CONCAT("D",L8+3))</f>
        <v>25.741599999999998</v>
      </c>
    </row>
    <row r="9" spans="1:18" x14ac:dyDescent="0.25">
      <c r="B9">
        <v>1</v>
      </c>
      <c r="C9">
        <v>2.4788000000000001</v>
      </c>
      <c r="D9">
        <v>2.4184999999999999</v>
      </c>
      <c r="E9">
        <v>-2.4312999999999998</v>
      </c>
      <c r="L9">
        <f>L8+5</f>
        <v>12</v>
      </c>
      <c r="M9" s="16" t="str">
        <f ca="1">INDIRECT(_xlfn.CONCAT("D",L9))</f>
        <v>bd006</v>
      </c>
      <c r="N9" s="17">
        <f ca="1">INDIRECT(_xlfn.CONCAT("D",L9+1))</f>
        <v>-1.258</v>
      </c>
      <c r="O9" s="17">
        <f ca="1">INDIRECT(_xlfn.CONCAT("D",L9+2))</f>
        <v>2.4281000000000001</v>
      </c>
      <c r="P9" s="17">
        <f ca="1">INDIRECT(_xlfn.CONCAT("D",L9+3))</f>
        <v>26.648399999999999</v>
      </c>
    </row>
    <row r="10" spans="1:18" x14ac:dyDescent="0.25">
      <c r="B10">
        <v>2</v>
      </c>
      <c r="C10">
        <v>25.627700000000001</v>
      </c>
      <c r="D10">
        <v>25.741599999999998</v>
      </c>
      <c r="E10">
        <v>0.4446</v>
      </c>
      <c r="L10" s="13">
        <f>L9+5</f>
        <v>17</v>
      </c>
      <c r="M10" s="12" t="s">
        <v>10</v>
      </c>
      <c r="N10" s="15"/>
      <c r="O10" s="15"/>
      <c r="P10" s="15"/>
    </row>
    <row r="11" spans="1:18" x14ac:dyDescent="0.25">
      <c r="A11" t="s">
        <v>8</v>
      </c>
      <c r="B11">
        <v>991.63</v>
      </c>
      <c r="L11">
        <f>L10+5</f>
        <v>22</v>
      </c>
      <c r="M11" s="5" t="str">
        <f ca="1">INDIRECT(_xlfn.CONCAT("D",L11))</f>
        <v>bd008</v>
      </c>
      <c r="N11" s="14">
        <f ca="1">INDIRECT(_xlfn.CONCAT("D",L11+1))</f>
        <v>-1.2587999999999999</v>
      </c>
      <c r="O11" s="14">
        <f ca="1">INDIRECT(_xlfn.CONCAT("D",L11+2))</f>
        <v>2.4310999999999998</v>
      </c>
      <c r="P11" s="14">
        <f ca="1">INDIRECT(_xlfn.CONCAT("D",L11+3))</f>
        <v>26.722899999999999</v>
      </c>
    </row>
    <row r="12" spans="1:18" x14ac:dyDescent="0.25">
      <c r="B12" t="s">
        <v>0</v>
      </c>
      <c r="C12" t="s">
        <v>1</v>
      </c>
      <c r="D12" s="1" t="s">
        <v>5</v>
      </c>
      <c r="E12" t="s">
        <v>3</v>
      </c>
      <c r="L12">
        <f>L11+5</f>
        <v>27</v>
      </c>
      <c r="M12" s="5" t="str">
        <f ca="1">INDIRECT(_xlfn.CONCAT("D",L12))</f>
        <v>bd009</v>
      </c>
      <c r="N12" s="14">
        <f ca="1">INDIRECT(_xlfn.CONCAT("D",L12+1))</f>
        <v>-1.2565999999999999</v>
      </c>
      <c r="O12" s="14">
        <f ca="1">INDIRECT(_xlfn.CONCAT("D",L12+2))</f>
        <v>2.4165999999999999</v>
      </c>
      <c r="P12" s="14">
        <f ca="1">INDIRECT(_xlfn.CONCAT("D",L12+3))</f>
        <v>26.910900000000002</v>
      </c>
    </row>
    <row r="13" spans="1:18" x14ac:dyDescent="0.25">
      <c r="B13">
        <v>0</v>
      </c>
      <c r="C13">
        <v>-1.2575000000000001</v>
      </c>
      <c r="D13">
        <v>-1.258</v>
      </c>
      <c r="E13">
        <v>3.8100000000000002E-2</v>
      </c>
      <c r="L13">
        <f>L12+5</f>
        <v>32</v>
      </c>
      <c r="M13" s="5" t="str">
        <f ca="1">INDIRECT(_xlfn.CONCAT("D",L13))</f>
        <v>bd010</v>
      </c>
      <c r="N13" s="14">
        <f ca="1">INDIRECT(_xlfn.CONCAT("D",L13+1))</f>
        <v>-1.2585</v>
      </c>
      <c r="O13" s="14">
        <f ca="1">INDIRECT(_xlfn.CONCAT("D",L13+2))</f>
        <v>2.4213</v>
      </c>
      <c r="P13" s="14">
        <f ca="1">INDIRECT(_xlfn.CONCAT("D",L13+3))</f>
        <v>26.671600000000002</v>
      </c>
    </row>
    <row r="14" spans="1:18" x14ac:dyDescent="0.25">
      <c r="B14">
        <v>1</v>
      </c>
      <c r="C14">
        <v>2.4788000000000001</v>
      </c>
      <c r="D14">
        <v>2.4281000000000001</v>
      </c>
      <c r="E14">
        <v>-2.0468000000000002</v>
      </c>
      <c r="L14">
        <f>L13+5</f>
        <v>37</v>
      </c>
      <c r="M14" s="5" t="str">
        <f ca="1">INDIRECT(_xlfn.CONCAT("D",L14))</f>
        <v>bd011</v>
      </c>
      <c r="N14" s="14">
        <f ca="1">INDIRECT(_xlfn.CONCAT("D",L14+1))</f>
        <v>-1.2597</v>
      </c>
      <c r="O14" s="14">
        <f ca="1">INDIRECT(_xlfn.CONCAT("D",L14+2))</f>
        <v>2.4249000000000001</v>
      </c>
      <c r="P14" s="14">
        <f ca="1">INDIRECT(_xlfn.CONCAT("D",L14+3))</f>
        <v>26.555599999999998</v>
      </c>
    </row>
    <row r="15" spans="1:18" x14ac:dyDescent="0.25">
      <c r="B15">
        <v>2</v>
      </c>
      <c r="C15">
        <v>25.627700000000001</v>
      </c>
      <c r="D15">
        <v>26.648399999999999</v>
      </c>
      <c r="E15">
        <v>3.9826000000000001</v>
      </c>
      <c r="L15">
        <f>L14+5</f>
        <v>42</v>
      </c>
      <c r="M15" s="5" t="str">
        <f ca="1">INDIRECT(_xlfn.CONCAT("D",L15))</f>
        <v>bd012</v>
      </c>
      <c r="N15" s="14">
        <f ca="1">INDIRECT(_xlfn.CONCAT("D",L15+1))</f>
        <v>-1.2565999999999999</v>
      </c>
      <c r="O15" s="14">
        <f ca="1">INDIRECT(_xlfn.CONCAT("D",L15+2))</f>
        <v>2.4220000000000002</v>
      </c>
      <c r="P15" s="14">
        <f ca="1">INDIRECT(_xlfn.CONCAT("D",L15+3))</f>
        <v>26.0002</v>
      </c>
    </row>
    <row r="16" spans="1:18" x14ac:dyDescent="0.25">
      <c r="L16">
        <f>L15+5</f>
        <v>47</v>
      </c>
      <c r="M16" s="5" t="str">
        <f t="shared" ref="M16:M17" ca="1" si="1">INDIRECT(_xlfn.CONCAT("D",L16))</f>
        <v>bd013</v>
      </c>
      <c r="N16" s="14">
        <f t="shared" ref="N16:N17" ca="1" si="2">INDIRECT(_xlfn.CONCAT("D",L16+1))</f>
        <v>-1.2565999999999999</v>
      </c>
      <c r="O16" s="14">
        <f t="shared" ref="O16:O17" ca="1" si="3">INDIRECT(_xlfn.CONCAT("D",L16+2))</f>
        <v>2.4268999999999998</v>
      </c>
      <c r="P16" s="14">
        <f t="shared" ref="P16:P17" ca="1" si="4">INDIRECT(_xlfn.CONCAT("D",L16+3))</f>
        <v>27.282499999999999</v>
      </c>
    </row>
    <row r="17" spans="1:16" x14ac:dyDescent="0.25">
      <c r="D17" s="1"/>
      <c r="L17">
        <f t="shared" ref="L17:L36" si="5">L16+5</f>
        <v>52</v>
      </c>
      <c r="M17" s="5" t="str">
        <f t="shared" ca="1" si="1"/>
        <v>bd014</v>
      </c>
      <c r="N17" s="14">
        <f t="shared" ref="N17" ca="1" si="6">INDIRECT(_xlfn.CONCAT("D",L17+1))</f>
        <v>-1.2542</v>
      </c>
      <c r="O17" s="14">
        <f t="shared" ref="O17" ca="1" si="7">INDIRECT(_xlfn.CONCAT("D",L17+2))</f>
        <v>2.4220999999999999</v>
      </c>
      <c r="P17" s="14">
        <f t="shared" ref="P17" ca="1" si="8">INDIRECT(_xlfn.CONCAT("D",L17+3))</f>
        <v>26.881599999999999</v>
      </c>
    </row>
    <row r="18" spans="1:16" x14ac:dyDescent="0.25">
      <c r="L18" s="18"/>
      <c r="M18" s="18"/>
      <c r="N18" s="19"/>
      <c r="O18" s="19"/>
      <c r="P18" s="19"/>
    </row>
    <row r="19" spans="1:16" x14ac:dyDescent="0.25">
      <c r="L19" s="18"/>
      <c r="M19" s="18"/>
      <c r="N19" s="19"/>
      <c r="O19" s="19"/>
      <c r="P19" s="19"/>
    </row>
    <row r="20" spans="1:16" x14ac:dyDescent="0.25">
      <c r="L20" s="18"/>
      <c r="M20" s="18"/>
      <c r="N20" s="19"/>
      <c r="O20" s="19"/>
      <c r="P20" s="19"/>
    </row>
    <row r="21" spans="1:16" x14ac:dyDescent="0.25">
      <c r="A21" t="s">
        <v>8</v>
      </c>
      <c r="B21">
        <v>991.63</v>
      </c>
      <c r="L21" s="18"/>
      <c r="M21" s="18"/>
      <c r="N21" s="19"/>
      <c r="O21" s="19"/>
      <c r="P21" s="19"/>
    </row>
    <row r="22" spans="1:16" x14ac:dyDescent="0.25">
      <c r="B22" t="s">
        <v>0</v>
      </c>
      <c r="C22" t="s">
        <v>1</v>
      </c>
      <c r="D22" s="1" t="s">
        <v>9</v>
      </c>
      <c r="E22" t="s">
        <v>3</v>
      </c>
      <c r="L22" s="18"/>
      <c r="M22" s="18"/>
      <c r="N22" s="19"/>
      <c r="O22" s="19"/>
      <c r="P22" s="19"/>
    </row>
    <row r="23" spans="1:16" x14ac:dyDescent="0.25">
      <c r="B23">
        <v>0</v>
      </c>
      <c r="C23">
        <v>-1.2575000000000001</v>
      </c>
      <c r="D23">
        <v>-1.2587999999999999</v>
      </c>
      <c r="E23">
        <v>0.1046</v>
      </c>
      <c r="L23" s="18"/>
      <c r="M23" s="18"/>
      <c r="N23" s="19"/>
      <c r="O23" s="19"/>
      <c r="P23" s="19"/>
    </row>
    <row r="24" spans="1:16" x14ac:dyDescent="0.25">
      <c r="B24">
        <v>1</v>
      </c>
      <c r="C24">
        <v>2.4788000000000001</v>
      </c>
      <c r="D24">
        <v>2.4310999999999998</v>
      </c>
      <c r="E24">
        <v>-1.9255</v>
      </c>
      <c r="L24" s="18"/>
      <c r="M24" s="18"/>
      <c r="N24" s="19"/>
      <c r="O24" s="19"/>
      <c r="P24" s="19"/>
    </row>
    <row r="25" spans="1:16" x14ac:dyDescent="0.25">
      <c r="B25">
        <v>2</v>
      </c>
      <c r="C25">
        <v>25.627700000000001</v>
      </c>
      <c r="D25">
        <v>26.722899999999999</v>
      </c>
      <c r="E25">
        <v>4.2735000000000003</v>
      </c>
      <c r="L25" s="18"/>
      <c r="M25" s="18"/>
      <c r="N25" s="19"/>
      <c r="O25" s="19"/>
      <c r="P25" s="19"/>
    </row>
    <row r="26" spans="1:16" x14ac:dyDescent="0.25">
      <c r="A26" t="s">
        <v>8</v>
      </c>
      <c r="B26">
        <v>991.63</v>
      </c>
      <c r="L26" s="18"/>
      <c r="M26" s="18"/>
      <c r="N26" s="19"/>
      <c r="O26" s="19"/>
      <c r="P26" s="19"/>
    </row>
    <row r="27" spans="1:16" x14ac:dyDescent="0.25">
      <c r="B27" t="s">
        <v>0</v>
      </c>
      <c r="C27" t="s">
        <v>1</v>
      </c>
      <c r="D27" s="1" t="s">
        <v>6</v>
      </c>
      <c r="E27" t="s">
        <v>3</v>
      </c>
      <c r="L27" s="18"/>
      <c r="M27" s="18"/>
      <c r="N27" s="19"/>
      <c r="O27" s="19"/>
      <c r="P27" s="19"/>
    </row>
    <row r="28" spans="1:16" x14ac:dyDescent="0.25">
      <c r="B28">
        <v>0</v>
      </c>
      <c r="C28">
        <v>-1.2575000000000001</v>
      </c>
      <c r="D28">
        <v>-1.2565999999999999</v>
      </c>
      <c r="E28">
        <v>-7.0099999999999996E-2</v>
      </c>
      <c r="L28" s="18"/>
      <c r="M28" s="18"/>
      <c r="N28" s="19"/>
      <c r="O28" s="19"/>
      <c r="P28" s="19"/>
    </row>
    <row r="29" spans="1:16" x14ac:dyDescent="0.25">
      <c r="B29">
        <v>1</v>
      </c>
      <c r="C29">
        <v>2.4788000000000001</v>
      </c>
      <c r="D29">
        <v>2.4165999999999999</v>
      </c>
      <c r="E29">
        <v>-2.5105</v>
      </c>
      <c r="L29" s="18"/>
      <c r="M29" s="18"/>
      <c r="N29" s="19"/>
      <c r="O29" s="19"/>
      <c r="P29" s="19"/>
    </row>
    <row r="30" spans="1:16" x14ac:dyDescent="0.25">
      <c r="B30">
        <v>2</v>
      </c>
      <c r="C30">
        <v>25.627700000000001</v>
      </c>
      <c r="D30">
        <v>26.910900000000002</v>
      </c>
      <c r="E30">
        <v>5.0068999999999999</v>
      </c>
      <c r="L30" s="18"/>
      <c r="M30" s="18"/>
      <c r="N30" s="19"/>
      <c r="O30" s="19"/>
      <c r="P30" s="19"/>
    </row>
    <row r="31" spans="1:16" x14ac:dyDescent="0.25">
      <c r="A31" t="s">
        <v>8</v>
      </c>
      <c r="B31">
        <v>991.63</v>
      </c>
      <c r="L31" s="18"/>
      <c r="M31" s="18"/>
      <c r="N31" s="19"/>
      <c r="O31" s="19"/>
      <c r="P31" s="19"/>
    </row>
    <row r="32" spans="1:16" x14ac:dyDescent="0.25">
      <c r="B32" t="s">
        <v>0</v>
      </c>
      <c r="C32" t="s">
        <v>1</v>
      </c>
      <c r="D32" s="1" t="s">
        <v>7</v>
      </c>
      <c r="E32" t="s">
        <v>3</v>
      </c>
      <c r="L32" s="18"/>
      <c r="M32" s="18"/>
      <c r="N32" s="19"/>
      <c r="O32" s="19"/>
      <c r="P32" s="19"/>
    </row>
    <row r="33" spans="1:16" x14ac:dyDescent="0.25">
      <c r="B33">
        <v>0</v>
      </c>
      <c r="C33">
        <v>-1.2575000000000001</v>
      </c>
      <c r="D33">
        <v>-1.2585</v>
      </c>
      <c r="E33">
        <v>8.0600000000000005E-2</v>
      </c>
      <c r="L33" s="18"/>
      <c r="M33" s="18"/>
      <c r="N33" s="19"/>
      <c r="O33" s="19"/>
      <c r="P33" s="19"/>
    </row>
    <row r="34" spans="1:16" x14ac:dyDescent="0.25">
      <c r="B34">
        <v>1</v>
      </c>
      <c r="C34">
        <v>2.4788000000000001</v>
      </c>
      <c r="D34">
        <v>2.4213</v>
      </c>
      <c r="E34">
        <v>-2.3195000000000001</v>
      </c>
      <c r="L34" s="18"/>
      <c r="M34" s="18"/>
      <c r="N34" s="19"/>
      <c r="O34" s="19"/>
      <c r="P34" s="19"/>
    </row>
    <row r="35" spans="1:16" x14ac:dyDescent="0.25">
      <c r="B35">
        <v>2</v>
      </c>
      <c r="C35">
        <v>25.627700000000001</v>
      </c>
      <c r="D35">
        <v>26.671600000000002</v>
      </c>
      <c r="E35">
        <v>4.0734000000000004</v>
      </c>
      <c r="L35" s="18"/>
      <c r="M35" s="18"/>
      <c r="N35" s="19"/>
      <c r="O35" s="19"/>
      <c r="P35" s="19"/>
    </row>
    <row r="36" spans="1:16" x14ac:dyDescent="0.25">
      <c r="A36" t="s">
        <v>8</v>
      </c>
      <c r="B36">
        <v>991.63</v>
      </c>
      <c r="F36" t="s">
        <v>8</v>
      </c>
      <c r="G36">
        <v>991.63</v>
      </c>
      <c r="H36" t="s">
        <v>25</v>
      </c>
      <c r="I36">
        <v>100</v>
      </c>
      <c r="L36" s="18"/>
      <c r="M36" s="18"/>
      <c r="N36" s="19"/>
      <c r="O36" s="19"/>
      <c r="P36" s="19"/>
    </row>
    <row r="37" spans="1:16" x14ac:dyDescent="0.25">
      <c r="B37" t="s">
        <v>0</v>
      </c>
      <c r="C37" t="s">
        <v>1</v>
      </c>
      <c r="D37" s="1" t="s">
        <v>11</v>
      </c>
      <c r="E37" t="s">
        <v>3</v>
      </c>
      <c r="G37" t="s">
        <v>0</v>
      </c>
      <c r="H37" t="s">
        <v>7</v>
      </c>
      <c r="I37" t="s">
        <v>11</v>
      </c>
      <c r="J37" t="s">
        <v>3</v>
      </c>
      <c r="L37" s="18"/>
      <c r="M37" s="18"/>
      <c r="N37" s="18"/>
      <c r="O37" s="18"/>
      <c r="P37" s="18"/>
    </row>
    <row r="38" spans="1:16" x14ac:dyDescent="0.25">
      <c r="B38">
        <v>0</v>
      </c>
      <c r="C38">
        <v>-1.2575000000000001</v>
      </c>
      <c r="D38">
        <v>-1.2597</v>
      </c>
      <c r="E38">
        <v>0.17549999999999999</v>
      </c>
      <c r="G38">
        <v>0</v>
      </c>
      <c r="H38">
        <v>-1.2585</v>
      </c>
      <c r="I38">
        <v>-1.2618</v>
      </c>
      <c r="J38">
        <v>0.26079999999999998</v>
      </c>
      <c r="L38" s="18"/>
      <c r="M38" s="18"/>
      <c r="N38" s="18"/>
      <c r="O38" s="18"/>
      <c r="P38" s="18"/>
    </row>
    <row r="39" spans="1:16" x14ac:dyDescent="0.25">
      <c r="B39">
        <v>1</v>
      </c>
      <c r="C39">
        <v>2.4788000000000001</v>
      </c>
      <c r="D39">
        <v>2.4249000000000001</v>
      </c>
      <c r="E39">
        <v>-2.1757</v>
      </c>
      <c r="G39">
        <v>1</v>
      </c>
      <c r="H39">
        <v>2.4213</v>
      </c>
      <c r="I39">
        <v>2.419</v>
      </c>
      <c r="J39">
        <v>-9.7100000000000006E-2</v>
      </c>
      <c r="L39" s="18"/>
      <c r="M39" s="18"/>
      <c r="N39" s="18"/>
      <c r="O39" s="18"/>
      <c r="P39" s="18"/>
    </row>
    <row r="40" spans="1:16" x14ac:dyDescent="0.25">
      <c r="B40">
        <v>2</v>
      </c>
      <c r="C40">
        <v>25.627700000000001</v>
      </c>
      <c r="D40">
        <v>26.555599999999998</v>
      </c>
      <c r="E40">
        <v>3.6208999999999998</v>
      </c>
      <c r="G40">
        <v>2</v>
      </c>
      <c r="H40">
        <v>26.671600000000002</v>
      </c>
      <c r="I40">
        <v>27.1556</v>
      </c>
      <c r="J40">
        <v>1.8146</v>
      </c>
      <c r="L40" s="18"/>
      <c r="M40" s="18"/>
      <c r="N40" s="18"/>
      <c r="O40" s="18"/>
      <c r="P40" s="18"/>
    </row>
    <row r="41" spans="1:16" x14ac:dyDescent="0.25">
      <c r="A41" t="s">
        <v>8</v>
      </c>
      <c r="B41">
        <v>991.63</v>
      </c>
      <c r="L41" s="18"/>
      <c r="M41" s="18"/>
      <c r="N41" s="18"/>
      <c r="O41" s="18"/>
      <c r="P41" s="18"/>
    </row>
    <row r="42" spans="1:16" x14ac:dyDescent="0.25">
      <c r="B42" t="s">
        <v>0</v>
      </c>
      <c r="C42" t="s">
        <v>1</v>
      </c>
      <c r="D42" s="1" t="s">
        <v>19</v>
      </c>
      <c r="E42" t="s">
        <v>3</v>
      </c>
      <c r="L42" s="18"/>
      <c r="M42" s="18"/>
      <c r="N42" s="18"/>
      <c r="O42" s="18"/>
      <c r="P42" s="18"/>
    </row>
    <row r="43" spans="1:16" x14ac:dyDescent="0.25">
      <c r="B43">
        <v>0</v>
      </c>
      <c r="C43">
        <v>-1.2575000000000001</v>
      </c>
      <c r="D43">
        <v>-1.2565999999999999</v>
      </c>
      <c r="E43">
        <v>-6.9199999999999998E-2</v>
      </c>
      <c r="L43" s="18"/>
      <c r="M43" s="18"/>
      <c r="N43" s="18"/>
      <c r="O43" s="18"/>
      <c r="P43" s="18"/>
    </row>
    <row r="44" spans="1:16" x14ac:dyDescent="0.25">
      <c r="B44">
        <v>1</v>
      </c>
      <c r="C44">
        <v>2.4788000000000001</v>
      </c>
      <c r="D44">
        <v>2.4220000000000002</v>
      </c>
      <c r="E44">
        <v>-2.2913999999999999</v>
      </c>
      <c r="L44" s="18"/>
      <c r="M44" s="18"/>
      <c r="N44" s="18"/>
      <c r="O44" s="18"/>
      <c r="P44" s="18"/>
    </row>
    <row r="45" spans="1:16" x14ac:dyDescent="0.25">
      <c r="B45">
        <v>2</v>
      </c>
      <c r="C45">
        <v>25.627700000000001</v>
      </c>
      <c r="D45">
        <v>26.0002</v>
      </c>
      <c r="E45">
        <v>1.4536</v>
      </c>
      <c r="L45" s="18"/>
      <c r="M45" s="18"/>
      <c r="N45" s="18"/>
      <c r="O45" s="18"/>
      <c r="P45" s="18"/>
    </row>
    <row r="46" spans="1:16" x14ac:dyDescent="0.25">
      <c r="A46" t="s">
        <v>8</v>
      </c>
      <c r="B46">
        <v>991.63</v>
      </c>
      <c r="L46" s="18"/>
      <c r="M46" s="18"/>
      <c r="N46" s="18"/>
      <c r="O46" s="18"/>
      <c r="P46" s="18"/>
    </row>
    <row r="47" spans="1:16" x14ac:dyDescent="0.25">
      <c r="B47" t="s">
        <v>0</v>
      </c>
      <c r="C47" t="s">
        <v>1</v>
      </c>
      <c r="D47" s="1" t="s">
        <v>23</v>
      </c>
      <c r="E47" t="s">
        <v>3</v>
      </c>
      <c r="L47" s="18"/>
      <c r="M47" s="18"/>
      <c r="N47" s="18"/>
      <c r="O47" s="18"/>
      <c r="P47" s="18"/>
    </row>
    <row r="48" spans="1:16" x14ac:dyDescent="0.25">
      <c r="B48">
        <v>0</v>
      </c>
      <c r="C48">
        <v>-1.2575000000000001</v>
      </c>
      <c r="D48">
        <v>-1.2565999999999999</v>
      </c>
      <c r="E48">
        <v>-7.1300000000000002E-2</v>
      </c>
      <c r="L48" s="18"/>
      <c r="M48" s="18"/>
      <c r="N48" s="18"/>
      <c r="O48" s="18"/>
      <c r="P48" s="18"/>
    </row>
    <row r="49" spans="1:16" x14ac:dyDescent="0.25">
      <c r="B49">
        <v>1</v>
      </c>
      <c r="C49">
        <v>2.4788000000000001</v>
      </c>
      <c r="D49">
        <v>2.4268999999999998</v>
      </c>
      <c r="E49">
        <v>-2.093</v>
      </c>
      <c r="L49" s="18"/>
      <c r="M49" s="18"/>
      <c r="N49" s="18"/>
      <c r="O49" s="18"/>
      <c r="P49" s="18"/>
    </row>
    <row r="50" spans="1:16" x14ac:dyDescent="0.25">
      <c r="B50">
        <v>2</v>
      </c>
      <c r="C50">
        <v>25.627700000000001</v>
      </c>
      <c r="D50">
        <v>27.282499999999999</v>
      </c>
      <c r="E50">
        <v>6.4570999999999996</v>
      </c>
      <c r="L50" s="18"/>
      <c r="M50" s="18"/>
      <c r="N50" s="18"/>
      <c r="O50" s="18"/>
      <c r="P50" s="18"/>
    </row>
    <row r="51" spans="1:16" x14ac:dyDescent="0.25">
      <c r="A51" t="s">
        <v>8</v>
      </c>
      <c r="B51">
        <v>991.63</v>
      </c>
      <c r="F51" t="s">
        <v>8</v>
      </c>
      <c r="G51">
        <v>991.63</v>
      </c>
      <c r="L51" s="18"/>
      <c r="M51" s="18"/>
      <c r="N51" s="18"/>
      <c r="O51" s="18"/>
      <c r="P51" s="18"/>
    </row>
    <row r="52" spans="1:16" x14ac:dyDescent="0.25">
      <c r="B52" t="s">
        <v>0</v>
      </c>
      <c r="C52" t="s">
        <v>1</v>
      </c>
      <c r="D52" s="1" t="s">
        <v>24</v>
      </c>
      <c r="E52" t="s">
        <v>3</v>
      </c>
      <c r="G52" t="s">
        <v>0</v>
      </c>
      <c r="H52" t="s">
        <v>1</v>
      </c>
      <c r="I52" t="s">
        <v>24</v>
      </c>
      <c r="J52" t="s">
        <v>3</v>
      </c>
      <c r="L52" s="18"/>
      <c r="M52" s="18"/>
      <c r="N52" s="18"/>
      <c r="O52" s="18"/>
      <c r="P52" s="18"/>
    </row>
    <row r="53" spans="1:16" x14ac:dyDescent="0.25">
      <c r="B53">
        <v>0</v>
      </c>
      <c r="C53">
        <v>-1.2575000000000001</v>
      </c>
      <c r="D53">
        <v>-1.2542</v>
      </c>
      <c r="E53">
        <v>-0.26140000000000002</v>
      </c>
      <c r="G53">
        <v>0</v>
      </c>
      <c r="H53">
        <v>-1.2575000000000001</v>
      </c>
      <c r="I53">
        <v>-1.2539</v>
      </c>
      <c r="J53">
        <v>-0.28349999999999997</v>
      </c>
      <c r="L53" s="18"/>
      <c r="M53" s="18"/>
      <c r="N53" s="18"/>
      <c r="O53" s="18"/>
      <c r="P53" s="18"/>
    </row>
    <row r="54" spans="1:16" x14ac:dyDescent="0.25">
      <c r="B54">
        <v>1</v>
      </c>
      <c r="C54">
        <v>2.4788000000000001</v>
      </c>
      <c r="D54">
        <v>2.4220999999999999</v>
      </c>
      <c r="E54">
        <v>-2.2875999999999999</v>
      </c>
      <c r="G54">
        <v>1</v>
      </c>
      <c r="H54">
        <v>2.4788000000000001</v>
      </c>
      <c r="I54">
        <v>2.4258999999999999</v>
      </c>
      <c r="J54">
        <v>-2.1349</v>
      </c>
      <c r="L54" s="18"/>
      <c r="M54" s="18"/>
      <c r="N54" s="18"/>
      <c r="O54" s="18"/>
      <c r="P54" s="18"/>
    </row>
    <row r="55" spans="1:16" x14ac:dyDescent="0.25">
      <c r="B55">
        <v>2</v>
      </c>
      <c r="C55">
        <v>25.627700000000001</v>
      </c>
      <c r="D55">
        <v>26.881599999999999</v>
      </c>
      <c r="E55">
        <v>4.8925999999999998</v>
      </c>
      <c r="G55">
        <v>2</v>
      </c>
      <c r="H55">
        <v>25.627700000000001</v>
      </c>
      <c r="I55">
        <v>26.957100000000001</v>
      </c>
      <c r="J55">
        <v>5.1875</v>
      </c>
      <c r="L55" s="18"/>
      <c r="M55" s="18"/>
      <c r="N55" s="18"/>
      <c r="O55" s="18"/>
      <c r="P55" s="18"/>
    </row>
    <row r="56" spans="1:16" x14ac:dyDescent="0.25">
      <c r="L56" s="18"/>
      <c r="M56" s="18"/>
      <c r="N56" s="18"/>
      <c r="O56" s="18"/>
      <c r="P56" s="18"/>
    </row>
    <row r="57" spans="1:16" x14ac:dyDescent="0.25">
      <c r="L57" s="18"/>
      <c r="M57" s="18"/>
      <c r="N57" s="18"/>
      <c r="O57" s="18"/>
      <c r="P57" s="18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opLeftCell="A40" zoomScaleNormal="100" workbookViewId="0">
      <selection activeCell="H11" sqref="H11"/>
    </sheetView>
  </sheetViews>
  <sheetFormatPr defaultRowHeight="15" x14ac:dyDescent="0.25"/>
  <cols>
    <col min="1" max="1" width="10.85546875" bestFit="1" customWidth="1"/>
    <col min="2" max="4" width="18" bestFit="1" customWidth="1"/>
  </cols>
  <sheetData>
    <row r="1" spans="1:21" ht="18.75" x14ac:dyDescent="0.25">
      <c r="A1" s="33" t="s">
        <v>26</v>
      </c>
      <c r="B1" s="33"/>
      <c r="C1" s="33"/>
      <c r="D1" s="33"/>
    </row>
    <row r="2" spans="1:21" ht="18.75" x14ac:dyDescent="0.25">
      <c r="A2" s="21" t="s">
        <v>1</v>
      </c>
      <c r="B2" s="21">
        <v>-1.2575000000000001</v>
      </c>
      <c r="C2" s="21">
        <v>2.4788000000000001</v>
      </c>
      <c r="D2" s="21">
        <v>25.627700000000001</v>
      </c>
    </row>
    <row r="3" spans="1:21" ht="18.75" x14ac:dyDescent="0.25">
      <c r="A3" s="21" t="s">
        <v>18</v>
      </c>
      <c r="B3" s="22">
        <v>1E-3</v>
      </c>
      <c r="C3" s="23">
        <v>2.5000000000000001E-2</v>
      </c>
      <c r="D3" s="24">
        <v>0.12</v>
      </c>
    </row>
    <row r="4" spans="1:21" ht="18.75" x14ac:dyDescent="0.25">
      <c r="A4" s="25"/>
      <c r="B4" s="25"/>
      <c r="C4" s="25"/>
      <c r="D4" s="25"/>
    </row>
    <row r="5" spans="1:21" ht="18.75" x14ac:dyDescent="0.25">
      <c r="A5" s="21" t="s">
        <v>13</v>
      </c>
      <c r="B5" s="21" t="s">
        <v>14</v>
      </c>
      <c r="C5" s="21" t="s">
        <v>15</v>
      </c>
      <c r="D5" s="21" t="s">
        <v>16</v>
      </c>
    </row>
    <row r="6" spans="1:21" ht="18.75" x14ac:dyDescent="0.25">
      <c r="A6" s="26" t="s">
        <v>2</v>
      </c>
      <c r="B6" s="27">
        <v>-1.2569999999999999</v>
      </c>
      <c r="C6" s="27">
        <v>2.4262000000000001</v>
      </c>
      <c r="D6" s="27">
        <v>26.6981</v>
      </c>
    </row>
    <row r="7" spans="1:21" ht="18.75" x14ac:dyDescent="0.25">
      <c r="A7" s="26" t="s">
        <v>4</v>
      </c>
      <c r="B7" s="27">
        <v>-1.2575000000000001</v>
      </c>
      <c r="C7" s="27">
        <v>2.4184999999999999</v>
      </c>
      <c r="D7" s="27">
        <v>25.741599999999998</v>
      </c>
      <c r="I7" s="7"/>
    </row>
    <row r="8" spans="1:21" ht="18.75" x14ac:dyDescent="0.25">
      <c r="A8" s="26" t="s">
        <v>5</v>
      </c>
      <c r="B8" s="27">
        <v>-1.258</v>
      </c>
      <c r="C8" s="27">
        <v>2.4281000000000001</v>
      </c>
      <c r="D8" s="27">
        <v>26.648399999999999</v>
      </c>
      <c r="P8" s="6" t="s">
        <v>20</v>
      </c>
      <c r="Q8" s="6" t="s">
        <v>20</v>
      </c>
      <c r="R8" s="6" t="s">
        <v>21</v>
      </c>
      <c r="S8" s="6" t="s">
        <v>21</v>
      </c>
      <c r="T8" s="6" t="s">
        <v>22</v>
      </c>
      <c r="U8" s="6" t="s">
        <v>22</v>
      </c>
    </row>
    <row r="9" spans="1:21" ht="18.75" x14ac:dyDescent="0.25">
      <c r="A9" s="28" t="s">
        <v>10</v>
      </c>
      <c r="B9" s="29"/>
      <c r="C9" s="29"/>
      <c r="D9" s="29"/>
      <c r="P9" s="8">
        <f>$B$2+$B$2*$B$3</f>
        <v>-1.2587575</v>
      </c>
      <c r="Q9" s="8">
        <f>$B$2-$B$2*$B$3</f>
        <v>-1.2562425000000002</v>
      </c>
      <c r="R9" s="8">
        <f>$C$2+$C$2*$C$3</f>
        <v>2.5407700000000002</v>
      </c>
      <c r="S9" s="8">
        <f>$C$2-$C$2*$C$3</f>
        <v>2.41683</v>
      </c>
      <c r="T9" s="8">
        <f>$D$2+$D$2*$D$3</f>
        <v>28.703023999999999</v>
      </c>
      <c r="U9" s="8">
        <f>$D$2-$D$2*$D$3</f>
        <v>22.552376000000002</v>
      </c>
    </row>
    <row r="10" spans="1:21" ht="18.75" x14ac:dyDescent="0.25">
      <c r="A10" s="30" t="s">
        <v>9</v>
      </c>
      <c r="B10" s="31">
        <v>-1.2587999999999999</v>
      </c>
      <c r="C10" s="31">
        <v>2.4310999999999998</v>
      </c>
      <c r="D10" s="31">
        <v>26.722899999999999</v>
      </c>
      <c r="P10" s="8">
        <f t="shared" ref="P10:P19" si="0">$B$2+$B$2*$B$3</f>
        <v>-1.2587575</v>
      </c>
      <c r="Q10" s="8">
        <f t="shared" ref="Q10:Q19" si="1">$B$2-$B$2*$B$3</f>
        <v>-1.2562425000000002</v>
      </c>
      <c r="R10" s="8">
        <f t="shared" ref="R10:R19" si="2">$C$2+$C$2*$C$3</f>
        <v>2.5407700000000002</v>
      </c>
      <c r="S10" s="8">
        <f t="shared" ref="S10:S19" si="3">$C$2-$C$2*$C$3</f>
        <v>2.41683</v>
      </c>
      <c r="T10" s="8">
        <f t="shared" ref="T10:T19" si="4">$D$2+$D$2*$D$3</f>
        <v>28.703023999999999</v>
      </c>
      <c r="U10" s="8">
        <f t="shared" ref="U10:U19" si="5">$D$2-$D$2*$D$3</f>
        <v>22.552376000000002</v>
      </c>
    </row>
    <row r="11" spans="1:21" ht="18.75" x14ac:dyDescent="0.25">
      <c r="A11" s="30" t="s">
        <v>6</v>
      </c>
      <c r="B11" s="31">
        <v>-1.2565999999999999</v>
      </c>
      <c r="C11" s="31">
        <v>2.4165999999999999</v>
      </c>
      <c r="D11" s="31">
        <v>26.910900000000002</v>
      </c>
      <c r="P11" s="8">
        <f t="shared" si="0"/>
        <v>-1.2587575</v>
      </c>
      <c r="Q11" s="8">
        <f t="shared" si="1"/>
        <v>-1.2562425000000002</v>
      </c>
      <c r="R11" s="8">
        <f t="shared" si="2"/>
        <v>2.5407700000000002</v>
      </c>
      <c r="S11" s="8">
        <f t="shared" si="3"/>
        <v>2.41683</v>
      </c>
      <c r="T11" s="8">
        <f t="shared" si="4"/>
        <v>28.703023999999999</v>
      </c>
      <c r="U11" s="8">
        <f t="shared" si="5"/>
        <v>22.552376000000002</v>
      </c>
    </row>
    <row r="12" spans="1:21" ht="18.75" x14ac:dyDescent="0.25">
      <c r="A12" s="30" t="s">
        <v>7</v>
      </c>
      <c r="B12" s="31">
        <v>-1.2585</v>
      </c>
      <c r="C12" s="31">
        <v>2.4213</v>
      </c>
      <c r="D12" s="31">
        <v>26.671600000000002</v>
      </c>
      <c r="P12" s="8">
        <f t="shared" si="0"/>
        <v>-1.2587575</v>
      </c>
      <c r="Q12" s="8">
        <f t="shared" si="1"/>
        <v>-1.2562425000000002</v>
      </c>
      <c r="R12" s="8">
        <f t="shared" si="2"/>
        <v>2.5407700000000002</v>
      </c>
      <c r="S12" s="8">
        <f t="shared" si="3"/>
        <v>2.41683</v>
      </c>
      <c r="T12" s="8">
        <f t="shared" si="4"/>
        <v>28.703023999999999</v>
      </c>
      <c r="U12" s="8">
        <f t="shared" si="5"/>
        <v>22.552376000000002</v>
      </c>
    </row>
    <row r="13" spans="1:21" ht="18.75" x14ac:dyDescent="0.25">
      <c r="A13" s="30" t="s">
        <v>11</v>
      </c>
      <c r="B13" s="31">
        <v>-1.2597</v>
      </c>
      <c r="C13" s="31">
        <v>2.4249000000000001</v>
      </c>
      <c r="D13" s="31">
        <v>26.555599999999998</v>
      </c>
      <c r="P13" s="8">
        <f t="shared" si="0"/>
        <v>-1.2587575</v>
      </c>
      <c r="Q13" s="8">
        <f t="shared" si="1"/>
        <v>-1.2562425000000002</v>
      </c>
      <c r="R13" s="8">
        <f t="shared" si="2"/>
        <v>2.5407700000000002</v>
      </c>
      <c r="S13" s="8">
        <f t="shared" si="3"/>
        <v>2.41683</v>
      </c>
      <c r="T13" s="8">
        <f t="shared" si="4"/>
        <v>28.703023999999999</v>
      </c>
      <c r="U13" s="8">
        <f t="shared" si="5"/>
        <v>22.552376000000002</v>
      </c>
    </row>
    <row r="14" spans="1:21" ht="18.75" x14ac:dyDescent="0.25">
      <c r="A14" s="30" t="s">
        <v>19</v>
      </c>
      <c r="B14" s="31">
        <v>-1.2565999999999999</v>
      </c>
      <c r="C14" s="31">
        <v>2.4220000000000002</v>
      </c>
      <c r="D14" s="31">
        <v>26.0002</v>
      </c>
      <c r="P14" s="8">
        <f t="shared" si="0"/>
        <v>-1.2587575</v>
      </c>
      <c r="Q14" s="8">
        <f t="shared" si="1"/>
        <v>-1.2562425000000002</v>
      </c>
      <c r="R14" s="8">
        <f t="shared" si="2"/>
        <v>2.5407700000000002</v>
      </c>
      <c r="S14" s="8">
        <f t="shared" si="3"/>
        <v>2.41683</v>
      </c>
      <c r="T14" s="8">
        <f t="shared" si="4"/>
        <v>28.703023999999999</v>
      </c>
      <c r="U14" s="8">
        <f t="shared" si="5"/>
        <v>22.552376000000002</v>
      </c>
    </row>
    <row r="15" spans="1:21" ht="18.75" x14ac:dyDescent="0.25">
      <c r="A15" s="30" t="s">
        <v>23</v>
      </c>
      <c r="B15" s="31">
        <v>-1.2565999999999999</v>
      </c>
      <c r="C15" s="31">
        <v>2.4268999999999998</v>
      </c>
      <c r="D15" s="31">
        <v>27.282499999999999</v>
      </c>
      <c r="P15" s="8">
        <f t="shared" si="0"/>
        <v>-1.2587575</v>
      </c>
      <c r="Q15" s="8">
        <f t="shared" si="1"/>
        <v>-1.2562425000000002</v>
      </c>
      <c r="R15" s="8">
        <f t="shared" si="2"/>
        <v>2.5407700000000002</v>
      </c>
      <c r="S15" s="8">
        <f t="shared" si="3"/>
        <v>2.41683</v>
      </c>
      <c r="T15" s="8">
        <f t="shared" si="4"/>
        <v>28.703023999999999</v>
      </c>
      <c r="U15" s="8">
        <f t="shared" si="5"/>
        <v>22.552376000000002</v>
      </c>
    </row>
    <row r="16" spans="1:21" ht="18.75" x14ac:dyDescent="0.25">
      <c r="A16" s="30" t="s">
        <v>24</v>
      </c>
      <c r="B16" s="31">
        <v>-1.2542</v>
      </c>
      <c r="C16" s="31">
        <v>2.4220999999999999</v>
      </c>
      <c r="D16" s="31">
        <v>26.881599999999999</v>
      </c>
      <c r="P16" s="8">
        <f t="shared" si="0"/>
        <v>-1.2587575</v>
      </c>
      <c r="Q16" s="8">
        <f t="shared" si="1"/>
        <v>-1.2562425000000002</v>
      </c>
      <c r="R16" s="8">
        <f t="shared" si="2"/>
        <v>2.5407700000000002</v>
      </c>
      <c r="S16" s="8">
        <f t="shared" si="3"/>
        <v>2.41683</v>
      </c>
      <c r="T16" s="8">
        <f t="shared" si="4"/>
        <v>28.703023999999999</v>
      </c>
      <c r="U16" s="8">
        <f t="shared" si="5"/>
        <v>22.552376000000002</v>
      </c>
    </row>
    <row r="17" spans="1:21" ht="18.75" x14ac:dyDescent="0.25">
      <c r="A17" s="32" t="s">
        <v>12</v>
      </c>
      <c r="B17" s="32">
        <v>-1.25735</v>
      </c>
      <c r="C17" s="32">
        <v>2.4237700000000002</v>
      </c>
      <c r="D17" s="32">
        <v>26.611340000000002</v>
      </c>
      <c r="P17" s="8">
        <f t="shared" si="0"/>
        <v>-1.2587575</v>
      </c>
      <c r="Q17" s="8">
        <f t="shared" si="1"/>
        <v>-1.2562425000000002</v>
      </c>
      <c r="R17" s="8">
        <f t="shared" si="2"/>
        <v>2.5407700000000002</v>
      </c>
      <c r="S17" s="8">
        <f t="shared" si="3"/>
        <v>2.41683</v>
      </c>
      <c r="T17" s="8">
        <f t="shared" si="4"/>
        <v>28.703023999999999</v>
      </c>
      <c r="U17" s="8">
        <f t="shared" si="5"/>
        <v>22.552376000000002</v>
      </c>
    </row>
    <row r="18" spans="1:21" ht="18.75" x14ac:dyDescent="0.25">
      <c r="A18" s="32" t="s">
        <v>17</v>
      </c>
      <c r="B18" s="34">
        <v>1.5320646925708653E-3</v>
      </c>
      <c r="C18" s="34">
        <v>4.4803397688617987E-3</v>
      </c>
      <c r="D18" s="34">
        <v>0.44362856886263691</v>
      </c>
      <c r="P18" s="8">
        <f t="shared" si="0"/>
        <v>-1.2587575</v>
      </c>
      <c r="Q18" s="8">
        <f t="shared" si="1"/>
        <v>-1.2562425000000002</v>
      </c>
      <c r="R18" s="8">
        <f t="shared" si="2"/>
        <v>2.5407700000000002</v>
      </c>
      <c r="S18" s="8">
        <f t="shared" si="3"/>
        <v>2.41683</v>
      </c>
      <c r="T18" s="8">
        <f t="shared" si="4"/>
        <v>28.703023999999999</v>
      </c>
      <c r="U18" s="8">
        <f t="shared" si="5"/>
        <v>22.552376000000002</v>
      </c>
    </row>
    <row r="19" spans="1:21" ht="18.75" x14ac:dyDescent="0.25">
      <c r="A19" s="32" t="s">
        <v>18</v>
      </c>
      <c r="B19" s="35">
        <v>-1.2184870502015075E-3</v>
      </c>
      <c r="C19" s="35">
        <v>1.8485003811672719E-3</v>
      </c>
      <c r="D19" s="35">
        <v>1.6670658781656123E-2</v>
      </c>
      <c r="P19" s="8">
        <f t="shared" si="0"/>
        <v>-1.2587575</v>
      </c>
      <c r="Q19" s="8">
        <f t="shared" si="1"/>
        <v>-1.2562425000000002</v>
      </c>
      <c r="R19" s="8">
        <f t="shared" si="2"/>
        <v>2.5407700000000002</v>
      </c>
      <c r="S19" s="8">
        <f t="shared" si="3"/>
        <v>2.41683</v>
      </c>
      <c r="T19" s="8">
        <f t="shared" si="4"/>
        <v>28.703023999999999</v>
      </c>
      <c r="U19" s="8">
        <f t="shared" si="5"/>
        <v>22.552376000000002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9" orientation="portrait" verticalDpi="59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Planilha1</vt:lpstr>
      <vt:lpstr>Planilha2</vt:lpstr>
      <vt:lpstr>Planilha2!Area_de_impressao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Francisco Citadini</dc:creator>
  <cp:lastModifiedBy>James Francisco Citadini</cp:lastModifiedBy>
  <cp:lastPrinted>2017-03-09T21:29:41Z</cp:lastPrinted>
  <dcterms:created xsi:type="dcterms:W3CDTF">2017-03-08T13:30:47Z</dcterms:created>
  <dcterms:modified xsi:type="dcterms:W3CDTF">2017-03-10T12:58:27Z</dcterms:modified>
</cp:coreProperties>
</file>