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Q\Documentos\Lucas\Arquivos para relatório\Teste de número de voltas\"/>
    </mc:Choice>
  </mc:AlternateContent>
  <bookViews>
    <workbookView xWindow="0" yWindow="0" windowWidth="21600" windowHeight="10320"/>
  </bookViews>
  <sheets>
    <sheet name="Plan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G25" i="1"/>
  <c r="L24" i="1"/>
  <c r="G24" i="1"/>
  <c r="L23" i="1"/>
  <c r="G23" i="1"/>
  <c r="L20" i="1"/>
  <c r="L19" i="1"/>
  <c r="L18" i="1"/>
  <c r="G20" i="1"/>
  <c r="G19" i="1"/>
  <c r="G18" i="1"/>
  <c r="L15" i="1"/>
  <c r="L14" i="1"/>
  <c r="L13" i="1"/>
  <c r="G15" i="1"/>
  <c r="G14" i="1"/>
  <c r="G13" i="1"/>
  <c r="L10" i="1"/>
  <c r="L9" i="1"/>
  <c r="L8" i="1"/>
  <c r="G10" i="1"/>
  <c r="G9" i="1"/>
  <c r="G8" i="1"/>
</calcChain>
</file>

<file path=xl/sharedStrings.xml><?xml version="1.0" encoding="utf-8"?>
<sst xmlns="http://schemas.openxmlformats.org/spreadsheetml/2006/main" count="21" uniqueCount="9">
  <si>
    <t>avg_L.Nn(T/m^n-2)</t>
  </si>
  <si>
    <t>std_L.Nn(T/m^n-2)</t>
  </si>
  <si>
    <t>n</t>
  </si>
  <si>
    <t>6 + 15 + 6                 (padrão)</t>
  </si>
  <si>
    <t>2 +12 +2</t>
  </si>
  <si>
    <t>6 + 12 +6</t>
  </si>
  <si>
    <t>2 + 15 +2</t>
  </si>
  <si>
    <t>Médias das 3 medidas para cada configuração</t>
  </si>
  <si>
    <t>Voltas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</si>
</sst>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6 + 15 + 6 (Padrão)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Plan1!$E$8:$E$10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Plan1!$L$8:$L$10</c:f>
              <c:numCache>
                <c:formatCode>0.00E+00</c:formatCode>
                <c:ptCount val="3"/>
                <c:pt idx="0">
                  <c:v>1.8397826666666667E-7</c:v>
                </c:pt>
                <c:pt idx="1">
                  <c:v>8.5487783333333332E-6</c:v>
                </c:pt>
                <c:pt idx="2">
                  <c:v>6.7377599999999995E-4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282192"/>
        <c:axId val="2622818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Plan1!$E$8:$E$10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Plan1!$F$8:$F$10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Plan1!$E$8:$E$10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Plan1!$M$8:$M$10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Plan1!$E$8:$E$10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Plan1!$N$8:$N$10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Plan1!$E$8:$E$10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Plan1!$O$8:$O$10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Plan1!$E$8:$E$10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Plan1!$P$8:$P$10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62282192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281800"/>
        <c:crosses val="autoZero"/>
        <c:crossBetween val="midCat"/>
        <c:majorUnit val="1"/>
      </c:valAx>
      <c:valAx>
        <c:axId val="262281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228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 + 12 + 2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Plan1!$E$13:$E$15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Plan1!$L$13:$L$15</c:f>
              <c:numCache>
                <c:formatCode>0.00E+00</c:formatCode>
                <c:ptCount val="3"/>
                <c:pt idx="0">
                  <c:v>6.324718666666667E-7</c:v>
                </c:pt>
                <c:pt idx="1">
                  <c:v>4.3426998333333341E-5</c:v>
                </c:pt>
                <c:pt idx="2">
                  <c:v>1.4751487666666667E-3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159512"/>
        <c:axId val="3351599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Plan1!$E$13:$E$15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Plan1!$F$13:$F$15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Plan1!$E$13:$E$15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Plan1!$M$13:$M$15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Plan1!$E$13:$E$15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Plan1!$N$13:$N$15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Plan1!$E$13:$E$15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Plan1!$O$13:$O$15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Plan1!$E$13:$E$15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Plan1!$P$13:$P$15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35159512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159904"/>
        <c:crosses val="autoZero"/>
        <c:crossBetween val="midCat"/>
        <c:majorUnit val="1"/>
      </c:valAx>
      <c:valAx>
        <c:axId val="335159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159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6 + 12 + 6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Plan1!$E$18:$E$20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Plan1!$L$18:$L$20</c:f>
              <c:numCache>
                <c:formatCode>0.00E+00</c:formatCode>
                <c:ptCount val="3"/>
                <c:pt idx="0">
                  <c:v>3.4717679999999995E-7</c:v>
                </c:pt>
                <c:pt idx="1">
                  <c:v>1.5445474666666665E-5</c:v>
                </c:pt>
                <c:pt idx="2">
                  <c:v>1.9996703333333334E-3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12984"/>
        <c:axId val="3362145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Plan1!$E$18:$E$20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Plan1!$F$18:$F$20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Plan1!$E$18:$E$20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Plan1!$M$18:$M$20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Plan1!$E$18:$E$20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Plan1!$N$18:$N$20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Plan1!$E$18:$E$20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Plan1!$O$18:$O$20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Plan1!$E$18:$E$20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Plan1!$P$18:$P$20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36212984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214552"/>
        <c:crosses val="autoZero"/>
        <c:crossBetween val="midCat"/>
        <c:majorUnit val="1"/>
      </c:valAx>
      <c:valAx>
        <c:axId val="336214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21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3</xdr:row>
      <xdr:rowOff>19050</xdr:rowOff>
    </xdr:from>
    <xdr:to>
      <xdr:col>38</xdr:col>
      <xdr:colOff>133350</xdr:colOff>
      <xdr:row>17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23812</xdr:colOff>
      <xdr:row>17</xdr:row>
      <xdr:rowOff>142875</xdr:rowOff>
    </xdr:from>
    <xdr:to>
      <xdr:col>38</xdr:col>
      <xdr:colOff>138112</xdr:colOff>
      <xdr:row>32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71437</xdr:colOff>
      <xdr:row>32</xdr:row>
      <xdr:rowOff>95250</xdr:rowOff>
    </xdr:from>
    <xdr:to>
      <xdr:col>38</xdr:col>
      <xdr:colOff>185737</xdr:colOff>
      <xdr:row>46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25"/>
  <sheetViews>
    <sheetView tabSelected="1" topLeftCell="A4" workbookViewId="0">
      <selection activeCell="AN41" sqref="AN41"/>
    </sheetView>
  </sheetViews>
  <sheetFormatPr defaultColWidth="3.7109375" defaultRowHeight="15" x14ac:dyDescent="0.25"/>
  <cols>
    <col min="5" max="6" width="3.7109375" style="1"/>
  </cols>
  <sheetData>
    <row r="4" spans="1:18" x14ac:dyDescent="0.25">
      <c r="A4" s="7" t="s">
        <v>7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7" spans="1:18" x14ac:dyDescent="0.25">
      <c r="A7" s="2" t="s">
        <v>8</v>
      </c>
      <c r="B7" s="2"/>
      <c r="C7" s="2"/>
      <c r="D7" s="2"/>
      <c r="E7" s="2" t="s">
        <v>2</v>
      </c>
      <c r="F7" s="2"/>
      <c r="G7" s="2" t="s">
        <v>0</v>
      </c>
      <c r="H7" s="2"/>
      <c r="I7" s="2"/>
      <c r="J7" s="2"/>
      <c r="K7" s="2"/>
      <c r="L7" s="2" t="s">
        <v>1</v>
      </c>
      <c r="M7" s="2"/>
      <c r="N7" s="2"/>
      <c r="O7" s="2"/>
      <c r="P7" s="2"/>
    </row>
    <row r="8" spans="1:18" x14ac:dyDescent="0.25">
      <c r="A8" s="3" t="s">
        <v>3</v>
      </c>
      <c r="B8" s="3"/>
      <c r="C8" s="3"/>
      <c r="D8" s="3"/>
      <c r="E8" s="6">
        <v>1</v>
      </c>
      <c r="F8" s="6"/>
      <c r="G8" s="4">
        <f>AVERAGE(-0.00003605341,-0.0000359917,-0.00003607263)</f>
        <v>-3.6039246666666664E-5</v>
      </c>
      <c r="H8" s="5"/>
      <c r="I8" s="5"/>
      <c r="J8" s="5"/>
      <c r="K8" s="5"/>
      <c r="L8" s="4">
        <f>AVERAGE(0.0000001779316,0.0000001756967,0.0000001983065)</f>
        <v>1.8397826666666667E-7</v>
      </c>
      <c r="M8" s="5"/>
      <c r="N8" s="5"/>
      <c r="O8" s="5"/>
      <c r="P8" s="5"/>
    </row>
    <row r="9" spans="1:18" x14ac:dyDescent="0.25">
      <c r="A9" s="3"/>
      <c r="B9" s="3"/>
      <c r="C9" s="3"/>
      <c r="D9" s="3"/>
      <c r="E9" s="6">
        <v>2</v>
      </c>
      <c r="F9" s="6"/>
      <c r="G9" s="4">
        <f>AVERAGE(-4.484894,-4.483566,-4.483484)</f>
        <v>-4.4839813333333334</v>
      </c>
      <c r="H9" s="5"/>
      <c r="I9" s="5"/>
      <c r="J9" s="5"/>
      <c r="K9" s="5"/>
      <c r="L9" s="4">
        <f>AVERAGE(0.000006698129,0.000009727248,0.000009220958)</f>
        <v>8.5487783333333332E-6</v>
      </c>
      <c r="M9" s="5"/>
      <c r="N9" s="5"/>
      <c r="O9" s="5"/>
      <c r="P9" s="5"/>
    </row>
    <row r="10" spans="1:18" x14ac:dyDescent="0.25">
      <c r="A10" s="3"/>
      <c r="B10" s="3"/>
      <c r="C10" s="3"/>
      <c r="D10" s="3"/>
      <c r="E10" s="6">
        <v>3</v>
      </c>
      <c r="F10" s="6"/>
      <c r="G10" s="4">
        <f>AVERAGE(0.001554186,0.001735918,0.001564311)</f>
        <v>1.6181383333333332E-3</v>
      </c>
      <c r="H10" s="5"/>
      <c r="I10" s="5"/>
      <c r="J10" s="5"/>
      <c r="K10" s="5"/>
      <c r="L10" s="4">
        <f>AVERAGE(0.0005991331,0.000669056,0.0007531389)</f>
        <v>6.7377599999999995E-4</v>
      </c>
      <c r="M10" s="5"/>
      <c r="N10" s="5"/>
      <c r="O10" s="5"/>
      <c r="P10" s="5"/>
    </row>
    <row r="11" spans="1:18" ht="15" customHeight="1" x14ac:dyDescent="0.25">
      <c r="E11"/>
      <c r="F11"/>
    </row>
    <row r="12" spans="1:18" x14ac:dyDescent="0.25">
      <c r="A12" s="2" t="s">
        <v>8</v>
      </c>
      <c r="B12" s="2"/>
      <c r="C12" s="2"/>
      <c r="D12" s="2"/>
      <c r="E12" s="2" t="s">
        <v>2</v>
      </c>
      <c r="F12" s="2"/>
      <c r="G12" s="2" t="s">
        <v>0</v>
      </c>
      <c r="H12" s="2"/>
      <c r="I12" s="2"/>
      <c r="J12" s="2"/>
      <c r="K12" s="2"/>
      <c r="L12" s="2" t="s">
        <v>1</v>
      </c>
      <c r="M12" s="2"/>
      <c r="N12" s="2"/>
      <c r="O12" s="2"/>
      <c r="P12" s="2"/>
    </row>
    <row r="13" spans="1:18" x14ac:dyDescent="0.25">
      <c r="A13" s="3" t="s">
        <v>4</v>
      </c>
      <c r="B13" s="3"/>
      <c r="C13" s="3"/>
      <c r="D13" s="3"/>
      <c r="E13" s="6">
        <v>1</v>
      </c>
      <c r="F13" s="6"/>
      <c r="G13" s="4">
        <f>AVERAGE(-0.0000364844,-0.00003451068,-0.00003468214)</f>
        <v>-3.522574E-5</v>
      </c>
      <c r="H13" s="5"/>
      <c r="I13" s="5"/>
      <c r="J13" s="5"/>
      <c r="K13" s="5"/>
      <c r="L13" s="4">
        <f>AVERAGE(0.0000003315155,0.0000005261661,0.000001039734)</f>
        <v>6.324718666666667E-7</v>
      </c>
      <c r="M13" s="5"/>
      <c r="N13" s="5"/>
      <c r="O13" s="5"/>
      <c r="P13" s="5"/>
    </row>
    <row r="14" spans="1:18" x14ac:dyDescent="0.25">
      <c r="A14" s="3"/>
      <c r="B14" s="3"/>
      <c r="C14" s="3"/>
      <c r="D14" s="3"/>
      <c r="E14" s="6">
        <v>2</v>
      </c>
      <c r="F14" s="6"/>
      <c r="G14" s="4">
        <f>AVERAGE(-4.483914,-4.483862,-4.484141)</f>
        <v>-4.4839723333333339</v>
      </c>
      <c r="H14" s="5"/>
      <c r="I14" s="5"/>
      <c r="J14" s="5"/>
      <c r="K14" s="5"/>
      <c r="L14" s="4">
        <f>AVERAGE(0.000005233335,0.00002962185,0.00009542581)</f>
        <v>4.3426998333333341E-5</v>
      </c>
      <c r="M14" s="5"/>
      <c r="N14" s="5"/>
      <c r="O14" s="5"/>
      <c r="P14" s="5"/>
    </row>
    <row r="15" spans="1:18" x14ac:dyDescent="0.25">
      <c r="A15" s="3"/>
      <c r="B15" s="3"/>
      <c r="C15" s="3"/>
      <c r="D15" s="3"/>
      <c r="E15" s="6">
        <v>3</v>
      </c>
      <c r="F15" s="6"/>
      <c r="G15" s="4">
        <f>AVERAGE(0.001700075,0.0000663903,-0.006324598)</f>
        <v>-1.5193775666666666E-3</v>
      </c>
      <c r="H15" s="5"/>
      <c r="I15" s="5"/>
      <c r="J15" s="5"/>
      <c r="K15" s="5"/>
      <c r="L15" s="4">
        <f>AVERAGE(0.0007143769,0.0009198654,0.002791204)</f>
        <v>1.4751487666666667E-3</v>
      </c>
      <c r="M15" s="5"/>
      <c r="N15" s="5"/>
      <c r="O15" s="5"/>
      <c r="P15" s="5"/>
    </row>
    <row r="16" spans="1:18" x14ac:dyDescent="0.25">
      <c r="E16"/>
      <c r="F16"/>
    </row>
    <row r="17" spans="1:16" x14ac:dyDescent="0.25">
      <c r="A17" s="2" t="s">
        <v>8</v>
      </c>
      <c r="B17" s="2"/>
      <c r="C17" s="2"/>
      <c r="D17" s="2"/>
      <c r="E17" s="2" t="s">
        <v>2</v>
      </c>
      <c r="F17" s="2"/>
      <c r="G17" s="2" t="s">
        <v>0</v>
      </c>
      <c r="H17" s="2"/>
      <c r="I17" s="2"/>
      <c r="J17" s="2"/>
      <c r="K17" s="2"/>
      <c r="L17" s="2" t="s">
        <v>1</v>
      </c>
      <c r="M17" s="2"/>
      <c r="N17" s="2"/>
      <c r="O17" s="2"/>
      <c r="P17" s="2"/>
    </row>
    <row r="18" spans="1:16" x14ac:dyDescent="0.25">
      <c r="A18" s="3" t="s">
        <v>5</v>
      </c>
      <c r="B18" s="3"/>
      <c r="C18" s="3"/>
      <c r="D18" s="3"/>
      <c r="E18" s="6">
        <v>1</v>
      </c>
      <c r="F18" s="6"/>
      <c r="G18" s="4">
        <f>AVERAGE(-0.00003654911,-0.00003653841,-0.00003426982)</f>
        <v>-3.5785780000000004E-5</v>
      </c>
      <c r="H18" s="5"/>
      <c r="I18" s="5"/>
      <c r="J18" s="5"/>
      <c r="K18" s="5"/>
      <c r="L18" s="4">
        <f>AVERAGE(0.0000002816649,0.0000001997341,0.0000005601314)</f>
        <v>3.4717679999999995E-7</v>
      </c>
      <c r="M18" s="5"/>
      <c r="N18" s="5"/>
      <c r="O18" s="5"/>
      <c r="P18" s="5"/>
    </row>
    <row r="19" spans="1:16" x14ac:dyDescent="0.25">
      <c r="A19" s="3"/>
      <c r="B19" s="3"/>
      <c r="C19" s="3"/>
      <c r="D19" s="3"/>
      <c r="E19" s="6">
        <v>2</v>
      </c>
      <c r="F19" s="6"/>
      <c r="G19" s="4">
        <f>AVERAGE(-4.483551,-4.483574,-4.483364)</f>
        <v>-4.4834963333333331</v>
      </c>
      <c r="H19" s="5"/>
      <c r="I19" s="5"/>
      <c r="J19" s="5"/>
      <c r="K19" s="5"/>
      <c r="L19" s="4">
        <f>AVERAGE(0.000007580332,0.000008257532,0.00003049856)</f>
        <v>1.5445474666666665E-5</v>
      </c>
      <c r="M19" s="5"/>
      <c r="N19" s="5"/>
      <c r="O19" s="5"/>
      <c r="P19" s="5"/>
    </row>
    <row r="20" spans="1:16" x14ac:dyDescent="0.25">
      <c r="A20" s="3"/>
      <c r="B20" s="3"/>
      <c r="C20" s="3"/>
      <c r="D20" s="3"/>
      <c r="E20" s="6">
        <v>3</v>
      </c>
      <c r="F20" s="6"/>
      <c r="G20" s="4">
        <f>AVERAGE(0.001544593,0.001370256,-0.00697928)</f>
        <v>-1.3548103333333335E-3</v>
      </c>
      <c r="H20" s="5"/>
      <c r="I20" s="5"/>
      <c r="J20" s="5"/>
      <c r="K20" s="5"/>
      <c r="L20" s="4">
        <f>AVERAGE(0.001662027,0.001062646,0.003274338)</f>
        <v>1.9996703333333334E-3</v>
      </c>
      <c r="M20" s="5"/>
      <c r="N20" s="5"/>
      <c r="O20" s="5"/>
      <c r="P20" s="5"/>
    </row>
    <row r="21" spans="1:16" x14ac:dyDescent="0.25">
      <c r="E21"/>
      <c r="F21"/>
    </row>
    <row r="22" spans="1:16" x14ac:dyDescent="0.25">
      <c r="A22" s="2" t="s">
        <v>8</v>
      </c>
      <c r="B22" s="2"/>
      <c r="C22" s="2"/>
      <c r="D22" s="2"/>
      <c r="E22" s="2" t="s">
        <v>2</v>
      </c>
      <c r="F22" s="2"/>
      <c r="G22" s="2" t="s">
        <v>0</v>
      </c>
      <c r="H22" s="2"/>
      <c r="I22" s="2"/>
      <c r="J22" s="2"/>
      <c r="K22" s="2"/>
      <c r="L22" s="2" t="s">
        <v>1</v>
      </c>
      <c r="M22" s="2"/>
      <c r="N22" s="2"/>
      <c r="O22" s="2"/>
      <c r="P22" s="2"/>
    </row>
    <row r="23" spans="1:16" x14ac:dyDescent="0.25">
      <c r="A23" s="3" t="s">
        <v>6</v>
      </c>
      <c r="B23" s="3"/>
      <c r="C23" s="3"/>
      <c r="D23" s="3"/>
      <c r="E23" s="6">
        <v>1</v>
      </c>
      <c r="F23" s="6"/>
      <c r="G23" s="4">
        <f>AVERAGE(-0.00003654911,-0.00003653841,-0.00003426982)</f>
        <v>-3.5785780000000004E-5</v>
      </c>
      <c r="H23" s="5"/>
      <c r="I23" s="5"/>
      <c r="J23" s="5"/>
      <c r="K23" s="5"/>
      <c r="L23" s="4">
        <f>AVERAGE(0.0000002816649,0.0000001997341,0.0000005601314)</f>
        <v>3.4717679999999995E-7</v>
      </c>
      <c r="M23" s="5"/>
      <c r="N23" s="5"/>
      <c r="O23" s="5"/>
      <c r="P23" s="5"/>
    </row>
    <row r="24" spans="1:16" x14ac:dyDescent="0.25">
      <c r="A24" s="3"/>
      <c r="B24" s="3"/>
      <c r="C24" s="3"/>
      <c r="D24" s="3"/>
      <c r="E24" s="6">
        <v>2</v>
      </c>
      <c r="F24" s="6"/>
      <c r="G24" s="4">
        <f>AVERAGE(-4.483551,-4.483574,-4.483364)</f>
        <v>-4.4834963333333331</v>
      </c>
      <c r="H24" s="5"/>
      <c r="I24" s="5"/>
      <c r="J24" s="5"/>
      <c r="K24" s="5"/>
      <c r="L24" s="4">
        <f>AVERAGE(0.000007580332,0.000008257532,0.00003049856)</f>
        <v>1.5445474666666665E-5</v>
      </c>
      <c r="M24" s="5"/>
      <c r="N24" s="5"/>
      <c r="O24" s="5"/>
      <c r="P24" s="5"/>
    </row>
    <row r="25" spans="1:16" x14ac:dyDescent="0.25">
      <c r="A25" s="3"/>
      <c r="B25" s="3"/>
      <c r="C25" s="3"/>
      <c r="D25" s="3"/>
      <c r="E25" s="6">
        <v>3</v>
      </c>
      <c r="F25" s="6"/>
      <c r="G25" s="4">
        <f>AVERAGE(0.001544593,0.001370256,-0.00697928)</f>
        <v>-1.3548103333333335E-3</v>
      </c>
      <c r="H25" s="5"/>
      <c r="I25" s="5"/>
      <c r="J25" s="5"/>
      <c r="K25" s="5"/>
      <c r="L25" s="4">
        <f>AVERAGE(0.001662027,0.001062646,0.003274338)</f>
        <v>1.9996703333333334E-3</v>
      </c>
      <c r="M25" s="5"/>
      <c r="N25" s="5"/>
      <c r="O25" s="5"/>
      <c r="P25" s="5"/>
    </row>
  </sheetData>
  <mergeCells count="57">
    <mergeCell ref="G7:K7"/>
    <mergeCell ref="L7:P7"/>
    <mergeCell ref="A4:R5"/>
    <mergeCell ref="A7:D7"/>
    <mergeCell ref="E7:F7"/>
    <mergeCell ref="A12:D12"/>
    <mergeCell ref="G8:K8"/>
    <mergeCell ref="G9:K9"/>
    <mergeCell ref="G10:K10"/>
    <mergeCell ref="L8:P8"/>
    <mergeCell ref="E8:F8"/>
    <mergeCell ref="E9:F9"/>
    <mergeCell ref="E10:F10"/>
    <mergeCell ref="A8:D10"/>
    <mergeCell ref="L9:P9"/>
    <mergeCell ref="L10:P10"/>
    <mergeCell ref="G12:K12"/>
    <mergeCell ref="L12:P12"/>
    <mergeCell ref="E12:F12"/>
    <mergeCell ref="G13:K13"/>
    <mergeCell ref="L13:P13"/>
    <mergeCell ref="E13:F13"/>
    <mergeCell ref="A13:D15"/>
    <mergeCell ref="G14:K14"/>
    <mergeCell ref="L14:P14"/>
    <mergeCell ref="E14:F14"/>
    <mergeCell ref="G15:K15"/>
    <mergeCell ref="L15:P15"/>
    <mergeCell ref="E15:F15"/>
    <mergeCell ref="E20:F20"/>
    <mergeCell ref="G22:K22"/>
    <mergeCell ref="L22:P22"/>
    <mergeCell ref="E22:F22"/>
    <mergeCell ref="G17:K17"/>
    <mergeCell ref="L17:P17"/>
    <mergeCell ref="E17:F17"/>
    <mergeCell ref="G18:K18"/>
    <mergeCell ref="L18:P18"/>
    <mergeCell ref="E18:F18"/>
    <mergeCell ref="G19:K19"/>
    <mergeCell ref="L19:P19"/>
    <mergeCell ref="E19:F19"/>
    <mergeCell ref="E23:F23"/>
    <mergeCell ref="G24:K24"/>
    <mergeCell ref="L24:P24"/>
    <mergeCell ref="E24:F24"/>
    <mergeCell ref="G25:K25"/>
    <mergeCell ref="L25:P25"/>
    <mergeCell ref="E25:F25"/>
    <mergeCell ref="A17:D17"/>
    <mergeCell ref="A22:D22"/>
    <mergeCell ref="A23:D25"/>
    <mergeCell ref="G23:K23"/>
    <mergeCell ref="L23:P23"/>
    <mergeCell ref="G20:K20"/>
    <mergeCell ref="L20:P20"/>
    <mergeCell ref="A18:D2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labimas</dc:creator>
  <cp:lastModifiedBy>labimas</cp:lastModifiedBy>
  <dcterms:created xsi:type="dcterms:W3CDTF">2016-03-09T17:52:51Z</dcterms:created>
  <dcterms:modified xsi:type="dcterms:W3CDTF">2016-03-10T17:45:11Z</dcterms:modified>
</cp:coreProperties>
</file>