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imas\Desktop\Bobina Girante\Alterados\bobinona\Testes\Alinhamento_Magneto_Bobina\30-04-2016 - QBF-002 Ref\"/>
    </mc:Choice>
  </mc:AlternateContent>
  <bookViews>
    <workbookView xWindow="0" yWindow="0" windowWidth="21600" windowHeight="10320" activeTab="4"/>
  </bookViews>
  <sheets>
    <sheet name="Plan1 QF" sheetId="1" r:id="rId1"/>
    <sheet name="Plan1 QD" sheetId="5" r:id="rId2"/>
    <sheet name="Plan2" sheetId="2" r:id="rId3"/>
    <sheet name="Plan3" sheetId="3" r:id="rId4"/>
    <sheet name="Encoder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 s="1"/>
  <c r="E6" i="4" s="1"/>
  <c r="B5" i="4"/>
  <c r="D145" i="5"/>
  <c r="C145" i="5"/>
  <c r="B145" i="5"/>
  <c r="D138" i="5"/>
  <c r="C138" i="5"/>
  <c r="B138" i="5"/>
  <c r="D131" i="5"/>
  <c r="C131" i="5"/>
  <c r="B131" i="5"/>
  <c r="D124" i="5"/>
  <c r="C124" i="5"/>
  <c r="B124" i="5"/>
  <c r="D117" i="5"/>
  <c r="C117" i="5"/>
  <c r="B117" i="5"/>
  <c r="D110" i="5"/>
  <c r="L5" i="5" s="1"/>
  <c r="C110" i="5"/>
  <c r="B110" i="5"/>
  <c r="D103" i="5"/>
  <c r="C103" i="5"/>
  <c r="K5" i="5" s="1"/>
  <c r="B103" i="5"/>
  <c r="D96" i="5"/>
  <c r="C96" i="5"/>
  <c r="B96" i="5"/>
  <c r="D89" i="5"/>
  <c r="C89" i="5"/>
  <c r="B89" i="5"/>
  <c r="D82" i="5"/>
  <c r="C82" i="5"/>
  <c r="B82" i="5"/>
  <c r="D75" i="5"/>
  <c r="C75" i="5"/>
  <c r="B75" i="5"/>
  <c r="D68" i="5"/>
  <c r="C68" i="5"/>
  <c r="B68" i="5"/>
  <c r="F5" i="5" s="1"/>
  <c r="D61" i="5"/>
  <c r="C61" i="5"/>
  <c r="B61" i="5"/>
  <c r="D54" i="5"/>
  <c r="C54" i="5"/>
  <c r="B54" i="5"/>
  <c r="D47" i="5"/>
  <c r="C47" i="5"/>
  <c r="B47" i="5"/>
  <c r="D40" i="5"/>
  <c r="C40" i="5"/>
  <c r="B40" i="5"/>
  <c r="D33" i="5"/>
  <c r="C33" i="5"/>
  <c r="B33" i="5"/>
  <c r="D26" i="5"/>
  <c r="C26" i="5"/>
  <c r="B26" i="5"/>
  <c r="D19" i="5"/>
  <c r="C19" i="5"/>
  <c r="B19" i="5"/>
  <c r="D12" i="5"/>
  <c r="C12" i="5"/>
  <c r="B12" i="5"/>
  <c r="J5" i="5"/>
  <c r="J3" i="5"/>
  <c r="G3" i="5"/>
  <c r="H5" i="5" l="1"/>
  <c r="G5" i="5"/>
  <c r="H3" i="5"/>
  <c r="B5" i="5"/>
  <c r="C5" i="5"/>
  <c r="D3" i="5"/>
  <c r="C3" i="5"/>
  <c r="D5" i="5"/>
  <c r="F3" i="5"/>
  <c r="K3" i="5"/>
  <c r="B3" i="5"/>
  <c r="L3" i="5"/>
  <c r="B4" i="4"/>
  <c r="A1" i="4"/>
  <c r="D145" i="1"/>
  <c r="C145" i="1"/>
  <c r="B145" i="1"/>
  <c r="D138" i="1"/>
  <c r="C138" i="1"/>
  <c r="B138" i="1"/>
  <c r="D131" i="1"/>
  <c r="C131" i="1"/>
  <c r="B131" i="1"/>
  <c r="D124" i="1"/>
  <c r="C124" i="1"/>
  <c r="B124" i="1"/>
  <c r="D117" i="1"/>
  <c r="C117" i="1"/>
  <c r="B117" i="1"/>
  <c r="E8" i="3" l="1"/>
  <c r="E7" i="3"/>
  <c r="E6" i="3"/>
  <c r="B7" i="3"/>
  <c r="B6" i="3"/>
  <c r="B8" i="3"/>
  <c r="B15" i="2"/>
  <c r="B16" i="2" s="1"/>
  <c r="B13" i="2"/>
  <c r="B10" i="2"/>
  <c r="B11" i="2" s="1"/>
  <c r="F21" i="2"/>
  <c r="F23" i="2" s="1"/>
  <c r="F24" i="2" s="1"/>
  <c r="C7" i="2"/>
  <c r="C9" i="2"/>
  <c r="G6" i="2"/>
  <c r="F6" i="2"/>
  <c r="F5" i="2"/>
  <c r="G5" i="2"/>
  <c r="L5" i="1"/>
  <c r="K5" i="1"/>
  <c r="L3" i="1"/>
  <c r="K3" i="1"/>
  <c r="J5" i="1"/>
  <c r="J3" i="1"/>
  <c r="D110" i="1"/>
  <c r="C110" i="1"/>
  <c r="B110" i="1"/>
  <c r="D103" i="1"/>
  <c r="C103" i="1"/>
  <c r="B103" i="1"/>
  <c r="D96" i="1"/>
  <c r="C96" i="1"/>
  <c r="B96" i="1"/>
  <c r="D89" i="1"/>
  <c r="C89" i="1"/>
  <c r="B89" i="1"/>
  <c r="H5" i="1"/>
  <c r="H3" i="1"/>
  <c r="G5" i="1"/>
  <c r="G3" i="1"/>
  <c r="F5" i="1"/>
  <c r="F3" i="1"/>
  <c r="D82" i="1"/>
  <c r="C82" i="1"/>
  <c r="B82" i="1"/>
  <c r="D75" i="1"/>
  <c r="C75" i="1"/>
  <c r="B75" i="1"/>
  <c r="D68" i="1"/>
  <c r="C68" i="1"/>
  <c r="B68" i="1"/>
  <c r="D61" i="1"/>
  <c r="C61" i="1"/>
  <c r="B61" i="1"/>
  <c r="D5" i="1"/>
  <c r="D3" i="1"/>
  <c r="C5" i="1"/>
  <c r="C3" i="1"/>
  <c r="B5" i="1"/>
  <c r="B3" i="1"/>
  <c r="D54" i="1"/>
  <c r="C54" i="1"/>
  <c r="B54" i="1"/>
  <c r="D47" i="1"/>
  <c r="C47" i="1"/>
  <c r="B47" i="1"/>
  <c r="D40" i="1"/>
  <c r="C40" i="1"/>
  <c r="B40" i="1"/>
  <c r="D33" i="1"/>
  <c r="C33" i="1"/>
  <c r="B33" i="1"/>
  <c r="D26" i="1"/>
  <c r="C26" i="1"/>
  <c r="B26" i="1"/>
  <c r="D19" i="1"/>
  <c r="C19" i="1"/>
  <c r="B19" i="1"/>
  <c r="D12" i="1"/>
  <c r="C12" i="1"/>
  <c r="B12" i="1"/>
</calcChain>
</file>

<file path=xl/sharedStrings.xml><?xml version="1.0" encoding="utf-8"?>
<sst xmlns="http://schemas.openxmlformats.org/spreadsheetml/2006/main" count="748" uniqueCount="78">
  <si>
    <t>n</t>
  </si>
  <si>
    <t>avg_L.Nn(T/m^n-2)</t>
  </si>
  <si>
    <t>std_L.Nn(T/m^n-2)</t>
  </si>
  <si>
    <t>avg_L.Sn(T/m^n-2)</t>
  </si>
  <si>
    <t>std_L.Sn(T/m^n-2)</t>
  </si>
  <si>
    <t>avg_L.Bn(T/m^n-2)</t>
  </si>
  <si>
    <t>std_L.Bn(T/m^n-2)</t>
  </si>
  <si>
    <t xml:space="preserve">avg_angulo(rad)  </t>
  </si>
  <si>
    <t xml:space="preserve">std_angulo(rad)  </t>
  </si>
  <si>
    <t>avg_Nn/NnIma@17.5mm</t>
  </si>
  <si>
    <t>std_Nn/NnIma@17.5mm</t>
  </si>
  <si>
    <t>avg_Sn/NnIma@17.5mm</t>
  </si>
  <si>
    <t>std_Sn/NnIma@17.5mm</t>
  </si>
  <si>
    <r>
      <t>dx[</t>
    </r>
    <r>
      <rPr>
        <b/>
        <sz val="11"/>
        <color theme="1"/>
        <rFont val="Calibri"/>
        <family val="2"/>
      </rPr>
      <t>µ</t>
    </r>
    <r>
      <rPr>
        <b/>
        <sz val="7.7"/>
        <color theme="1"/>
        <rFont val="Calibri"/>
        <family val="2"/>
      </rPr>
      <t>m]</t>
    </r>
  </si>
  <si>
    <t>dy[µm]</t>
  </si>
  <si>
    <t>ang[mrad]</t>
  </si>
  <si>
    <t>Medida 1 - BQF-002 Posição de referência</t>
  </si>
  <si>
    <t>Medida 2 - BQF-002 Posição de referência</t>
  </si>
  <si>
    <t>Medida 4 - BQF-002 Posição de referência - 2° Remontagem da Bobina</t>
  </si>
  <si>
    <t>Medida 5 - BQF-002 Posição de referência - 3° Remontagem da Bobina</t>
  </si>
  <si>
    <t>Medida 3 - BQF-002 Posição de referência - 1° Remontagem da Bobina</t>
  </si>
  <si>
    <t>Medida 6 - BQF-002 Posição de referência - 1° Ciclagem e Novo Ajuste de Corrente</t>
  </si>
  <si>
    <t>Medida 7 - BQF-002 Posição de referência - 2° Ciclagem e Novo Ajuste de Corrente</t>
  </si>
  <si>
    <r>
      <t>Média dx[</t>
    </r>
    <r>
      <rPr>
        <b/>
        <sz val="11"/>
        <color theme="1"/>
        <rFont val="Calibri"/>
        <family val="2"/>
      </rPr>
      <t>µ</t>
    </r>
    <r>
      <rPr>
        <b/>
        <sz val="7.7"/>
        <color theme="1"/>
        <rFont val="Calibri"/>
        <family val="2"/>
      </rPr>
      <t>m]</t>
    </r>
  </si>
  <si>
    <t>Média dy[µm]</t>
  </si>
  <si>
    <t>Média ang[mrad]</t>
  </si>
  <si>
    <r>
      <t>Desvio dx[</t>
    </r>
    <r>
      <rPr>
        <b/>
        <sz val="11"/>
        <color theme="1"/>
        <rFont val="Calibri"/>
        <family val="2"/>
      </rPr>
      <t>µ</t>
    </r>
    <r>
      <rPr>
        <b/>
        <sz val="7.7"/>
        <color theme="1"/>
        <rFont val="Calibri"/>
        <family val="2"/>
      </rPr>
      <t>m]</t>
    </r>
  </si>
  <si>
    <t>Desvio ang[mrad]</t>
  </si>
  <si>
    <t>Medida 8 - BQF-002 Posição de referência - Rotação 180° (Y) - 1</t>
  </si>
  <si>
    <t>Medida 9 - BQF-002 Posição de referência - Rotação 180° (Y) - 2</t>
  </si>
  <si>
    <t>Medida 10 - BQF-002 Posição de referência - Retorno Posição Original após Rotação 180° (Y) - 1</t>
  </si>
  <si>
    <t>Medida 11 - BQF-002 Posição de referência - Retorno Posição Original após Rotação 180° (Y) - 2</t>
  </si>
  <si>
    <t>Medida 12 - BQF-002 Posição de referência - Rotação 90° (Z) - 1</t>
  </si>
  <si>
    <t>Posição Zero</t>
  </si>
  <si>
    <t>Rotação 180 (Y)</t>
  </si>
  <si>
    <t>Rotação 90 (Z)</t>
  </si>
  <si>
    <t>Medida 13 - BQF-002 Posição de referência - Rotação 90° (Z) - 2</t>
  </si>
  <si>
    <t>Medida 14 - BQF-002 Posição de referência - Retorno Posição Original após Rotação 90° (Z) - 1</t>
  </si>
  <si>
    <t>Medida 15 - BQF-002 Posição de referência - Retorno Posição Original após Rotação 90° (Z) - 2</t>
  </si>
  <si>
    <t>Cobre</t>
  </si>
  <si>
    <t>Coef</t>
  </si>
  <si>
    <t>Comp</t>
  </si>
  <si>
    <t>Resistiv</t>
  </si>
  <si>
    <t>Res.</t>
  </si>
  <si>
    <t>Sec</t>
  </si>
  <si>
    <t>R/ima</t>
  </si>
  <si>
    <t>DeltaT</t>
  </si>
  <si>
    <t>RDeltaT</t>
  </si>
  <si>
    <t>%</t>
  </si>
  <si>
    <t>Resitencia Cobre</t>
  </si>
  <si>
    <t>DipN</t>
  </si>
  <si>
    <t>DipS</t>
  </si>
  <si>
    <t>QuadN</t>
  </si>
  <si>
    <t>QuadS</t>
  </si>
  <si>
    <t>QF</t>
  </si>
  <si>
    <t>QD</t>
  </si>
  <si>
    <t>Medida 16 - BQF-002 Posição de referência - Posição Original</t>
  </si>
  <si>
    <t>Medida 17 - BQF-002 Posição de referência I=-110A após ciclagem - Med1</t>
  </si>
  <si>
    <t>Medida 18 - BQF-002 Posição de referência I=-110A após ciclagem - Med2</t>
  </si>
  <si>
    <t>Medida 19 - BQF-002 Posição de referência I=+110A após ciclagem - Med1</t>
  </si>
  <si>
    <t>Medida 20 - BQF-002 Posição de referência I=+110A após ciclagem - Med2</t>
  </si>
  <si>
    <t>Pulsos Encoder</t>
  </si>
  <si>
    <t>Pontos Integração</t>
  </si>
  <si>
    <t>Intervalo Integraçao</t>
  </si>
  <si>
    <t>Erro Angular [mrad]</t>
  </si>
  <si>
    <t>Medida 1 - BQD-002 Posição de referência 32A</t>
  </si>
  <si>
    <t>Medida 2 - BQD-002 Posição de referência 32A - Magneto Deslocado em Z - Extremo lado B - Med1</t>
  </si>
  <si>
    <t>Medida 3 - BQD-002 Posição de referência 32A - Magneto Deslocado em Z - Extremo lado B - Med2</t>
  </si>
  <si>
    <t>Medida 4 - BQD-002 Posição de referência 32A - Deslocado Lado B - Med1</t>
  </si>
  <si>
    <t>Medida 5 - BQD-002 Posição de referência 32A - Centro</t>
  </si>
  <si>
    <t>Medida 6 - BQD-002 Posição de referência 32A - Deslocado Lado A - Med1</t>
  </si>
  <si>
    <t>Medida 7 - BQD-002 Posição de referência 32A - Deslocado Extremo Lado A - Med1</t>
  </si>
  <si>
    <t>Medida 8 - BQD-002 Posição de referência 32A - Centro</t>
  </si>
  <si>
    <t>Número de Pulsos</t>
  </si>
  <si>
    <t>Número de Quadraturas</t>
  </si>
  <si>
    <t>Atual</t>
  </si>
  <si>
    <t>Novo</t>
  </si>
  <si>
    <t>Medida 9 - Quadrupolo BQD002 Repetibilidade - Centro - Start Pulsos 325135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</si>
</sst>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"/>
    <numFmt numFmtId="165" formatCode="0.00000"/>
    <numFmt numFmtId="166" formatCode="0.000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5" fillId="0" borderId="0" xfId="0" applyFont="1"/>
    <xf numFmtId="2" fontId="15" fillId="0" borderId="0" xfId="0" applyNumberFormat="1" applyFont="1"/>
    <xf numFmtId="164" fontId="15" fillId="0" borderId="0" xfId="0" applyNumberFormat="1" applyFont="1"/>
    <xf numFmtId="0" fontId="19" fillId="0" borderId="0" xfId="0" applyFont="1"/>
    <xf numFmtId="0" fontId="0" fillId="0" borderId="0" xfId="0" applyFont="1"/>
    <xf numFmtId="11" fontId="0" fillId="0" borderId="0" xfId="0" applyNumberFormat="1" applyFont="1"/>
    <xf numFmtId="165" fontId="1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1" fontId="0" fillId="0" borderId="0" xfId="0" applyNumberFormat="1"/>
    <xf numFmtId="1" fontId="15" fillId="0" borderId="0" xfId="0" applyNumberFormat="1" applyFont="1"/>
    <xf numFmtId="164" fontId="15" fillId="33" borderId="0" xfId="0" applyNumberFormat="1" applyFont="1" applyFill="1"/>
  </cellXfs>
  <cellStyles count="47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5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8" builtinId="20" customBuiltin="1"/>
    <cellStyle name="Incorreto" xfId="6" builtinId="27" customBuiltin="1"/>
    <cellStyle name="Neutra" xfId="7" builtinId="28" customBuiltin="1"/>
    <cellStyle name="Normal" xfId="0" builtinId="0"/>
    <cellStyle name="Normal 2" xfId="41"/>
    <cellStyle name="Normal 3" xfId="42"/>
    <cellStyle name="Normal 4" xfId="43"/>
    <cellStyle name="Nota" xfId="14" builtinId="10" customBuiltin="1"/>
    <cellStyle name="Saída" xfId="9" builtinId="21" customBuiltin="1"/>
    <cellStyle name="Separador de milhares 2" xfId="44"/>
    <cellStyle name="Texto de Aviso" xfId="13" builtinId="11" customBuiltin="1"/>
    <cellStyle name="Texto Explicativo" xfId="15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45"/>
    <cellStyle name="Total" xfId="16" builtinId="25" customBuiltin="1"/>
    <cellStyle name="Vírgula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58320368324999"/>
                  <c:y val="-0.67680786737100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Plan2!$F$2:$F$3</c:f>
              <c:numCache>
                <c:formatCode>0.00000</c:formatCode>
                <c:ptCount val="2"/>
                <c:pt idx="0">
                  <c:v>110.0622</c:v>
                </c:pt>
                <c:pt idx="1">
                  <c:v>109.9509</c:v>
                </c:pt>
              </c:numCache>
            </c:numRef>
          </c:xVal>
          <c:yVal>
            <c:numRef>
              <c:f>Plan2!$G$2:$G$3</c:f>
              <c:numCache>
                <c:formatCode>0.00000</c:formatCode>
                <c:ptCount val="2"/>
                <c:pt idx="0">
                  <c:v>-4.1241079999999997</c:v>
                </c:pt>
                <c:pt idx="1">
                  <c:v>-4.1204840000000003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60864"/>
        <c:axId val="244961256"/>
      </c:scatterChart>
      <c:valAx>
        <c:axId val="2449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961256"/>
        <c:crossesAt val="-1000000"/>
        <c:crossBetween val="midCat"/>
      </c:valAx>
      <c:valAx>
        <c:axId val="2449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9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104774</xdr:rowOff>
    </xdr:from>
    <xdr:to>
      <xdr:col>17</xdr:col>
      <xdr:colOff>485774</xdr:colOff>
      <xdr:row>21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zoomScale="85" zoomScaleNormal="85" workbookViewId="0">
      <selection activeCell="E36" sqref="E36"/>
    </sheetView>
  </sheetViews>
  <sheetFormatPr defaultRowHeight="15" x14ac:dyDescent="0.25"/>
  <cols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6" max="6" width="17.8554687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B1" s="17" t="s">
        <v>33</v>
      </c>
      <c r="C1" s="17"/>
      <c r="D1" s="17"/>
      <c r="F1" s="17" t="s">
        <v>34</v>
      </c>
      <c r="G1" s="17"/>
      <c r="H1" s="17"/>
      <c r="J1" s="17" t="s">
        <v>35</v>
      </c>
      <c r="K1" s="17"/>
      <c r="L1" s="17"/>
    </row>
    <row r="2" spans="1:13" x14ac:dyDescent="0.25">
      <c r="B2" s="2" t="s">
        <v>23</v>
      </c>
      <c r="C2" s="2" t="s">
        <v>24</v>
      </c>
      <c r="D2" s="2" t="s">
        <v>25</v>
      </c>
      <c r="F2" s="2" t="s">
        <v>23</v>
      </c>
      <c r="G2" s="2" t="s">
        <v>24</v>
      </c>
      <c r="H2" s="2" t="s">
        <v>25</v>
      </c>
      <c r="J2" s="2" t="s">
        <v>23</v>
      </c>
      <c r="K2" s="2" t="s">
        <v>24</v>
      </c>
      <c r="L2" s="2" t="s">
        <v>25</v>
      </c>
    </row>
    <row r="3" spans="1:13" x14ac:dyDescent="0.25">
      <c r="B3" s="3">
        <f>AVERAGE(B12,B19,B26,B33,B40,B47,B54)</f>
        <v>15.416927926946064</v>
      </c>
      <c r="C3" s="3">
        <f>AVERAGE(C12,C19,C26,C33,C40,C47,C54)</f>
        <v>-18.892755448920752</v>
      </c>
      <c r="D3" s="3">
        <f>AVERAGE(D12,D19,D26,D33,D40,D47,D54)</f>
        <v>-0.5134335056011039</v>
      </c>
      <c r="F3" s="3">
        <f>AVERAGE(B61,B68)</f>
        <v>18.932769617254735</v>
      </c>
      <c r="G3" s="3">
        <f>AVERAGE(C61,C68)</f>
        <v>-17.643502746969308</v>
      </c>
      <c r="H3" s="3">
        <f>AVERAGE(D61,D68)</f>
        <v>-0.33335120639383087</v>
      </c>
      <c r="J3" s="3">
        <f>AVERAGE(B103,B110)</f>
        <v>14.291736875054191</v>
      </c>
      <c r="K3" s="3">
        <f>AVERAGE(C103,C110)</f>
        <v>-18.256786525197334</v>
      </c>
      <c r="L3" s="3">
        <f>AVERAGE(D103,D110)</f>
        <v>-0.53191028432564691</v>
      </c>
    </row>
    <row r="4" spans="1:13" x14ac:dyDescent="0.25">
      <c r="B4" s="2" t="s">
        <v>26</v>
      </c>
      <c r="C4" s="2" t="s">
        <v>26</v>
      </c>
      <c r="D4" s="2" t="s">
        <v>27</v>
      </c>
      <c r="F4" s="2" t="s">
        <v>26</v>
      </c>
      <c r="G4" s="2" t="s">
        <v>26</v>
      </c>
      <c r="H4" s="2" t="s">
        <v>27</v>
      </c>
      <c r="J4" s="2" t="s">
        <v>26</v>
      </c>
      <c r="K4" s="2" t="s">
        <v>26</v>
      </c>
      <c r="L4" s="2" t="s">
        <v>27</v>
      </c>
    </row>
    <row r="5" spans="1:13" x14ac:dyDescent="0.25">
      <c r="B5" s="3">
        <f>STDEV(B12,B19,B26,B33,B40,B47,B54)</f>
        <v>0.1868067106210958</v>
      </c>
      <c r="C5" s="3">
        <f>STDEV(C12,C19,C26,C33,C40,C47,C54)</f>
        <v>0.3001213173716995</v>
      </c>
      <c r="D5" s="3">
        <f>STDEV(D12,D19,D26,D33,D40,D47,D54)</f>
        <v>1.0361786068480153E-2</v>
      </c>
      <c r="F5" s="3">
        <f>STDEV(B61,B68)</f>
        <v>1.5672044073829279E-2</v>
      </c>
      <c r="G5" s="3">
        <f>STDEV(C61,C68)</f>
        <v>1.7016462585651513E-2</v>
      </c>
      <c r="H5" s="8">
        <f>STDEV(D61,D68)</f>
        <v>3.3985400222881312E-5</v>
      </c>
      <c r="J5" s="3">
        <f>STDEV(B103,B110)</f>
        <v>6.314840067874869E-2</v>
      </c>
      <c r="K5" s="3">
        <f>STDEV(C103,C110)</f>
        <v>0.10174363568193988</v>
      </c>
      <c r="L5" s="8">
        <f>STDEV(D103,D110)</f>
        <v>4.8890547371304117E-3</v>
      </c>
    </row>
    <row r="6" spans="1:13" x14ac:dyDescent="0.25">
      <c r="B6" s="3"/>
      <c r="C6" s="3"/>
      <c r="D6" s="4"/>
    </row>
    <row r="7" spans="1:13" x14ac:dyDescent="0.25">
      <c r="A7" s="16" t="s">
        <v>16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</row>
    <row r="9" spans="1:13" x14ac:dyDescent="0.25">
      <c r="A9">
        <v>1</v>
      </c>
      <c r="B9" s="1">
        <v>-6.3191070000000003E-5</v>
      </c>
      <c r="C9" s="1">
        <v>2.0031530000000001E-7</v>
      </c>
      <c r="D9" s="1">
        <v>7.9620369999999999E-5</v>
      </c>
      <c r="E9" s="1">
        <v>2.8804679999999997E-7</v>
      </c>
      <c r="F9" s="1">
        <v>1.01649E-4</v>
      </c>
      <c r="G9" s="1">
        <v>2.5548870000000002E-7</v>
      </c>
      <c r="H9" s="1">
        <v>0</v>
      </c>
      <c r="I9" s="1">
        <v>0</v>
      </c>
      <c r="J9" s="1">
        <v>8.7634560000000004E-4</v>
      </c>
      <c r="K9" s="1">
        <v>2.778011E-6</v>
      </c>
      <c r="L9" s="1">
        <v>-1.1041899999999999E-3</v>
      </c>
      <c r="M9" s="1">
        <v>3.9946860000000001E-6</v>
      </c>
    </row>
    <row r="10" spans="1:13" x14ac:dyDescent="0.25">
      <c r="A10">
        <v>2</v>
      </c>
      <c r="B10" s="1">
        <v>-4.1204280000000004</v>
      </c>
      <c r="C10" s="1">
        <v>9.5054989999999996E-6</v>
      </c>
      <c r="D10" s="1">
        <v>4.141573E-3</v>
      </c>
      <c r="E10" s="1">
        <v>1.20146E-5</v>
      </c>
      <c r="F10" s="1">
        <v>4.1204299999999998</v>
      </c>
      <c r="G10" s="1">
        <v>9.5116099999999996E-6</v>
      </c>
      <c r="H10" s="1">
        <v>-5.0256580000000001E-4</v>
      </c>
      <c r="I10" s="1">
        <v>4.372029E-6</v>
      </c>
      <c r="J10" s="1">
        <v>1</v>
      </c>
      <c r="K10" s="1">
        <v>2.3069209999999998E-6</v>
      </c>
      <c r="L10" s="1">
        <v>-1.0051319999999999E-3</v>
      </c>
      <c r="M10" s="1">
        <v>2.9158629999999999E-6</v>
      </c>
    </row>
    <row r="11" spans="1:13" x14ac:dyDescent="0.25">
      <c r="B11" s="2" t="s">
        <v>13</v>
      </c>
      <c r="C11" s="2" t="s">
        <v>14</v>
      </c>
      <c r="D11" s="2" t="s">
        <v>15</v>
      </c>
    </row>
    <row r="12" spans="1:13" x14ac:dyDescent="0.25">
      <c r="B12" s="3">
        <f>(B9/B10)*1000000</f>
        <v>15.336045187538769</v>
      </c>
      <c r="C12" s="3">
        <f>(D9/B10)*1000000</f>
        <v>-19.323325149717455</v>
      </c>
      <c r="D12" s="4">
        <f>(ATAN(D10/B10)/2)*1000</f>
        <v>-0.50256570497908815</v>
      </c>
    </row>
    <row r="14" spans="1:13" x14ac:dyDescent="0.25">
      <c r="A14" s="16" t="s">
        <v>17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</row>
    <row r="16" spans="1:13" x14ac:dyDescent="0.25">
      <c r="A16">
        <v>1</v>
      </c>
      <c r="B16" s="1">
        <v>-6.3206859999999997E-5</v>
      </c>
      <c r="C16" s="1">
        <v>1.9263220000000001E-7</v>
      </c>
      <c r="D16" s="1">
        <v>7.957351E-5</v>
      </c>
      <c r="E16" s="1">
        <v>3.1993749999999998E-7</v>
      </c>
      <c r="F16" s="1">
        <v>1.016221E-4</v>
      </c>
      <c r="G16" s="1">
        <v>2.5797700000000001E-7</v>
      </c>
      <c r="H16" s="1">
        <v>0</v>
      </c>
      <c r="I16" s="1">
        <v>0</v>
      </c>
      <c r="J16" s="1">
        <v>8.7657540000000002E-4</v>
      </c>
      <c r="K16" s="1">
        <v>2.6714930000000002E-6</v>
      </c>
      <c r="L16" s="1">
        <v>-1.1035540000000001E-3</v>
      </c>
      <c r="M16" s="1">
        <v>4.4370080000000003E-6</v>
      </c>
    </row>
    <row r="17" spans="1:13" x14ac:dyDescent="0.25">
      <c r="A17">
        <v>2</v>
      </c>
      <c r="B17" s="1">
        <v>-4.1203770000000004</v>
      </c>
      <c r="C17" s="1">
        <v>5.3980440000000002E-6</v>
      </c>
      <c r="D17" s="1">
        <v>4.1142210000000004E-3</v>
      </c>
      <c r="E17" s="1">
        <v>1.2701899999999999E-5</v>
      </c>
      <c r="F17" s="1">
        <v>4.1203789999999998</v>
      </c>
      <c r="G17" s="1">
        <v>5.406345E-6</v>
      </c>
      <c r="H17" s="1">
        <v>-4.9925290000000003E-4</v>
      </c>
      <c r="I17" s="1">
        <v>4.6227690000000002E-6</v>
      </c>
      <c r="J17" s="1">
        <v>1</v>
      </c>
      <c r="K17" s="1">
        <v>1.310085E-6</v>
      </c>
      <c r="L17" s="1">
        <v>-9.9850609999999995E-4</v>
      </c>
      <c r="M17" s="1">
        <v>3.082703E-6</v>
      </c>
    </row>
    <row r="18" spans="1:13" x14ac:dyDescent="0.25">
      <c r="B18" s="2" t="s">
        <v>13</v>
      </c>
      <c r="C18" s="2" t="s">
        <v>14</v>
      </c>
      <c r="D18" s="2" t="s">
        <v>15</v>
      </c>
    </row>
    <row r="19" spans="1:13" x14ac:dyDescent="0.25">
      <c r="B19" s="3">
        <f>(B16/B17)*1000000</f>
        <v>15.340067183172797</v>
      </c>
      <c r="C19" s="3">
        <f>(D16/B17)*1000000</f>
        <v>-19.312191578586134</v>
      </c>
      <c r="D19" s="4">
        <f>(ATAN(D17/B17)/2)*1000</f>
        <v>-0.49925281505656222</v>
      </c>
    </row>
    <row r="21" spans="1:13" x14ac:dyDescent="0.25">
      <c r="A21" s="16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</row>
    <row r="23" spans="1:13" x14ac:dyDescent="0.25">
      <c r="A23">
        <v>1</v>
      </c>
      <c r="B23" s="1">
        <v>-6.5009709999999996E-5</v>
      </c>
      <c r="C23" s="1">
        <v>1.175688E-7</v>
      </c>
      <c r="D23" s="1">
        <v>7.648776E-5</v>
      </c>
      <c r="E23" s="1">
        <v>2.6532980000000002E-7</v>
      </c>
      <c r="F23" s="1">
        <v>1.003825E-4</v>
      </c>
      <c r="G23" s="1">
        <v>1.967569E-7</v>
      </c>
      <c r="H23" s="1">
        <v>0</v>
      </c>
      <c r="I23" s="1">
        <v>0</v>
      </c>
      <c r="J23" s="1">
        <v>9.0156890000000003E-4</v>
      </c>
      <c r="K23" s="1">
        <v>1.6304699999999999E-6</v>
      </c>
      <c r="L23" s="1">
        <v>-1.0607489999999999E-3</v>
      </c>
      <c r="M23" s="1">
        <v>3.6796520000000001E-6</v>
      </c>
    </row>
    <row r="24" spans="1:13" x14ac:dyDescent="0.25">
      <c r="A24">
        <v>2</v>
      </c>
      <c r="B24" s="1">
        <v>-4.1204179999999999</v>
      </c>
      <c r="C24" s="1">
        <v>8.4187609999999997E-6</v>
      </c>
      <c r="D24" s="1">
        <v>4.320712E-3</v>
      </c>
      <c r="E24" s="1">
        <v>1.135293E-5</v>
      </c>
      <c r="F24" s="1">
        <v>4.1204200000000002</v>
      </c>
      <c r="G24" s="1">
        <v>8.4203919999999997E-6</v>
      </c>
      <c r="H24" s="1">
        <v>-5.2430490000000005E-4</v>
      </c>
      <c r="I24" s="1">
        <v>4.1324959999999997E-6</v>
      </c>
      <c r="J24" s="1">
        <v>1</v>
      </c>
      <c r="K24" s="1">
        <v>2.0431809999999999E-6</v>
      </c>
      <c r="L24" s="1">
        <v>-1.04861E-3</v>
      </c>
      <c r="M24" s="1">
        <v>2.7552849999999999E-6</v>
      </c>
    </row>
    <row r="25" spans="1:13" x14ac:dyDescent="0.25">
      <c r="B25" s="2" t="s">
        <v>13</v>
      </c>
      <c r="C25" s="2" t="s">
        <v>14</v>
      </c>
      <c r="D25" s="2" t="s">
        <v>15</v>
      </c>
    </row>
    <row r="26" spans="1:13" x14ac:dyDescent="0.25">
      <c r="B26" s="3">
        <f>(B23/B24)*1000000</f>
        <v>15.777455102856068</v>
      </c>
      <c r="C26" s="3">
        <f>(D23/B24)*1000000</f>
        <v>-18.563106946916552</v>
      </c>
      <c r="D26" s="4">
        <f>(ATAN(D24/B24)/2)*1000</f>
        <v>-0.5243048661980777</v>
      </c>
    </row>
    <row r="28" spans="1:13" x14ac:dyDescent="0.25">
      <c r="A28" s="16" t="s">
        <v>18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</row>
    <row r="30" spans="1:13" x14ac:dyDescent="0.25">
      <c r="A30">
        <v>1</v>
      </c>
      <c r="B30" s="1">
        <v>-6.2937500000000005E-5</v>
      </c>
      <c r="C30" s="1">
        <v>8.9940419999999998E-8</v>
      </c>
      <c r="D30" s="1">
        <v>7.7398300000000001E-5</v>
      </c>
      <c r="E30" s="1">
        <v>3.11057E-7</v>
      </c>
      <c r="F30" s="1">
        <v>9.9757840000000005E-5</v>
      </c>
      <c r="G30" s="1">
        <v>2.5734330000000001E-7</v>
      </c>
      <c r="H30" s="1">
        <v>0</v>
      </c>
      <c r="I30" s="1">
        <v>0</v>
      </c>
      <c r="J30" s="1">
        <v>8.7283330000000004E-4</v>
      </c>
      <c r="K30" s="1">
        <v>1.2473169999999999E-6</v>
      </c>
      <c r="L30" s="1">
        <v>-1.073379E-3</v>
      </c>
      <c r="M30" s="1">
        <v>4.3138169999999999E-6</v>
      </c>
    </row>
    <row r="31" spans="1:13" x14ac:dyDescent="0.25">
      <c r="A31">
        <v>2</v>
      </c>
      <c r="B31" s="1">
        <v>-4.1204070000000002</v>
      </c>
      <c r="C31" s="1">
        <v>8.8683309999999992E-6</v>
      </c>
      <c r="D31" s="1">
        <v>4.3495529999999999E-3</v>
      </c>
      <c r="E31" s="1">
        <v>1.298078E-5</v>
      </c>
      <c r="F31" s="1">
        <v>4.1204099999999997</v>
      </c>
      <c r="G31" s="1">
        <v>8.8653570000000006E-6</v>
      </c>
      <c r="H31" s="1">
        <v>-5.2780600000000002E-4</v>
      </c>
      <c r="I31" s="1">
        <v>4.7262949999999996E-6</v>
      </c>
      <c r="J31" s="1">
        <v>1</v>
      </c>
      <c r="K31" s="1">
        <v>2.1522950000000002E-6</v>
      </c>
      <c r="L31" s="1">
        <v>-1.055612E-3</v>
      </c>
      <c r="M31" s="1">
        <v>3.150363E-6</v>
      </c>
    </row>
    <row r="32" spans="1:13" x14ac:dyDescent="0.25">
      <c r="B32" s="2" t="s">
        <v>13</v>
      </c>
      <c r="C32" s="2" t="s">
        <v>14</v>
      </c>
      <c r="D32" s="2" t="s">
        <v>15</v>
      </c>
    </row>
    <row r="33" spans="1:13" x14ac:dyDescent="0.25">
      <c r="B33" s="3">
        <f>(B30/B31)*1000000</f>
        <v>15.274583311794201</v>
      </c>
      <c r="C33" s="3">
        <f>(D30/B31)*1000000</f>
        <v>-18.784139527964104</v>
      </c>
      <c r="D33" s="4">
        <f>(ATAN(D31/B31)/2)*1000</f>
        <v>-0.52780603765677458</v>
      </c>
    </row>
    <row r="35" spans="1:13" x14ac:dyDescent="0.25">
      <c r="A35" s="16" t="s">
        <v>19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</row>
    <row r="37" spans="1:13" x14ac:dyDescent="0.25">
      <c r="A37">
        <v>1</v>
      </c>
      <c r="B37" s="1">
        <v>-6.4160829999999999E-5</v>
      </c>
      <c r="C37" s="1">
        <v>1.435762E-7</v>
      </c>
      <c r="D37" s="1">
        <v>7.728069E-5</v>
      </c>
      <c r="E37" s="1">
        <v>1.5189809999999999E-7</v>
      </c>
      <c r="F37" s="1">
        <v>1.004436E-4</v>
      </c>
      <c r="G37" s="1">
        <v>1.082104E-7</v>
      </c>
      <c r="H37" s="1">
        <v>0</v>
      </c>
      <c r="I37" s="1">
        <v>0</v>
      </c>
      <c r="J37" s="1">
        <v>8.896876E-4</v>
      </c>
      <c r="K37" s="1">
        <v>1.9909030000000002E-6</v>
      </c>
      <c r="L37" s="1">
        <v>-1.071614E-3</v>
      </c>
      <c r="M37" s="1">
        <v>2.1062989999999998E-6</v>
      </c>
    </row>
    <row r="38" spans="1:13" x14ac:dyDescent="0.25">
      <c r="A38">
        <v>2</v>
      </c>
      <c r="B38" s="1">
        <v>-4.1209220000000002</v>
      </c>
      <c r="C38" s="1">
        <v>8.3565819999999997E-6</v>
      </c>
      <c r="D38" s="1">
        <v>4.2282830000000002E-3</v>
      </c>
      <c r="E38" s="1">
        <v>7.1083670000000001E-6</v>
      </c>
      <c r="F38" s="1">
        <v>4.1209239999999996</v>
      </c>
      <c r="G38" s="1">
        <v>8.3515540000000006E-6</v>
      </c>
      <c r="H38" s="1">
        <v>-5.1302610000000001E-4</v>
      </c>
      <c r="I38" s="1">
        <v>2.5895840000000001E-6</v>
      </c>
      <c r="J38" s="1">
        <v>1</v>
      </c>
      <c r="K38" s="1">
        <v>2.027843E-6</v>
      </c>
      <c r="L38" s="1">
        <v>-1.0260530000000001E-3</v>
      </c>
      <c r="M38" s="1">
        <v>1.724946E-6</v>
      </c>
    </row>
    <row r="39" spans="1:13" x14ac:dyDescent="0.25">
      <c r="B39" s="2" t="s">
        <v>13</v>
      </c>
      <c r="C39" s="2" t="s">
        <v>14</v>
      </c>
      <c r="D39" s="2" t="s">
        <v>15</v>
      </c>
    </row>
    <row r="40" spans="1:13" x14ac:dyDescent="0.25">
      <c r="B40" s="3">
        <f>(B37/B38)*1000000</f>
        <v>15.569532740488656</v>
      </c>
      <c r="C40" s="3">
        <f>(D37/B38)*1000000</f>
        <v>-18.753252306158672</v>
      </c>
      <c r="D40" s="4">
        <f>(ATAN(D38/B38)/2)*1000</f>
        <v>-0.51302615242146554</v>
      </c>
    </row>
    <row r="42" spans="1:13" x14ac:dyDescent="0.25">
      <c r="A42" s="16" t="s">
        <v>21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5">
      <c r="A43" s="5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</row>
    <row r="44" spans="1:13" x14ac:dyDescent="0.25">
      <c r="A44">
        <v>1</v>
      </c>
      <c r="B44" s="1">
        <v>-6.3158940000000006E-5</v>
      </c>
      <c r="C44" s="1">
        <v>1.170022E-7</v>
      </c>
      <c r="D44" s="1">
        <v>7.7145870000000001E-5</v>
      </c>
      <c r="E44" s="1">
        <v>2.1754079999999999E-7</v>
      </c>
      <c r="F44" s="1">
        <v>9.9702240000000005E-5</v>
      </c>
      <c r="G44" s="1">
        <v>1.933144E-7</v>
      </c>
      <c r="H44" s="1">
        <v>0</v>
      </c>
      <c r="I44" s="1">
        <v>0</v>
      </c>
      <c r="J44" s="1">
        <v>8.7595459999999996E-4</v>
      </c>
      <c r="K44" s="1">
        <v>1.62271E-6</v>
      </c>
      <c r="L44" s="1">
        <v>-1.0699399999999999E-3</v>
      </c>
      <c r="M44" s="1">
        <v>3.0170839999999999E-6</v>
      </c>
    </row>
    <row r="45" spans="1:13" x14ac:dyDescent="0.25">
      <c r="A45">
        <v>2</v>
      </c>
      <c r="B45" s="1">
        <v>-4.1201699999999999</v>
      </c>
      <c r="C45" s="1">
        <v>8.9082659999999994E-6</v>
      </c>
      <c r="D45" s="1">
        <v>4.2303870000000004E-3</v>
      </c>
      <c r="E45" s="1">
        <v>1.35234E-5</v>
      </c>
      <c r="F45" s="1">
        <v>4.1201730000000003</v>
      </c>
      <c r="G45" s="1">
        <v>8.9112080000000006E-6</v>
      </c>
      <c r="H45" s="1">
        <v>-5.1337509999999998E-4</v>
      </c>
      <c r="I45" s="1">
        <v>4.9226720000000004E-6</v>
      </c>
      <c r="J45" s="1">
        <v>1</v>
      </c>
      <c r="K45" s="1">
        <v>2.1621110000000001E-6</v>
      </c>
      <c r="L45" s="1">
        <v>-1.0267500000000001E-3</v>
      </c>
      <c r="M45" s="1">
        <v>3.282244E-6</v>
      </c>
    </row>
    <row r="46" spans="1:13" x14ac:dyDescent="0.25">
      <c r="B46" s="2" t="s">
        <v>13</v>
      </c>
      <c r="C46" s="2" t="s">
        <v>14</v>
      </c>
      <c r="D46" s="2" t="s">
        <v>15</v>
      </c>
    </row>
    <row r="47" spans="1:13" x14ac:dyDescent="0.25">
      <c r="B47" s="3">
        <f>(B44/B45)*1000000</f>
        <v>15.329207289990462</v>
      </c>
      <c r="C47" s="3">
        <f>(D44/B45)*1000000</f>
        <v>-18.723953137855965</v>
      </c>
      <c r="D47" s="4">
        <f>(ATAN(D45/B45)/2)*1000</f>
        <v>-0.51337511721837703</v>
      </c>
    </row>
    <row r="49" spans="1:13" x14ac:dyDescent="0.25">
      <c r="A49" s="16" t="s">
        <v>22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5">
      <c r="A50" s="5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</row>
    <row r="51" spans="1:13" x14ac:dyDescent="0.25">
      <c r="A51">
        <v>1</v>
      </c>
      <c r="B51" s="1">
        <v>-6.3001869999999995E-5</v>
      </c>
      <c r="C51" s="1">
        <v>1.5857730000000001E-7</v>
      </c>
      <c r="D51" s="1">
        <v>7.7412559999999995E-5</v>
      </c>
      <c r="E51" s="1">
        <v>3.8550639999999998E-7</v>
      </c>
      <c r="F51" s="1">
        <v>9.9809520000000002E-5</v>
      </c>
      <c r="G51" s="1">
        <v>3.479634E-7</v>
      </c>
      <c r="H51" s="1">
        <v>0</v>
      </c>
      <c r="I51" s="1">
        <v>0</v>
      </c>
      <c r="J51" s="1">
        <v>8.7380599999999998E-4</v>
      </c>
      <c r="K51" s="1">
        <v>2.1993919999999998E-6</v>
      </c>
      <c r="L51" s="1">
        <v>-1.0736750000000001E-3</v>
      </c>
      <c r="M51" s="1">
        <v>5.3467900000000004E-6</v>
      </c>
    </row>
    <row r="52" spans="1:13" x14ac:dyDescent="0.25">
      <c r="A52">
        <v>2</v>
      </c>
      <c r="B52" s="1">
        <v>-4.1200299999999999</v>
      </c>
      <c r="C52" s="1">
        <v>7.0073699999999996E-6</v>
      </c>
      <c r="D52" s="1">
        <v>4.2329519999999999E-3</v>
      </c>
      <c r="E52" s="1">
        <v>1.8823389999999999E-5</v>
      </c>
      <c r="F52" s="1">
        <v>4.1200320000000001</v>
      </c>
      <c r="G52" s="1">
        <v>7.0154330000000001E-6</v>
      </c>
      <c r="H52" s="1">
        <v>-5.1370379999999996E-4</v>
      </c>
      <c r="I52" s="1">
        <v>6.8520209999999997E-6</v>
      </c>
      <c r="J52" s="1">
        <v>1</v>
      </c>
      <c r="K52" s="1">
        <v>1.700806E-6</v>
      </c>
      <c r="L52" s="1">
        <v>-1.0274080000000001E-3</v>
      </c>
      <c r="M52" s="1">
        <v>4.5687519999999997E-6</v>
      </c>
    </row>
    <row r="53" spans="1:13" x14ac:dyDescent="0.25">
      <c r="B53" s="2" t="s">
        <v>13</v>
      </c>
      <c r="C53" s="2" t="s">
        <v>14</v>
      </c>
      <c r="D53" s="2" t="s">
        <v>15</v>
      </c>
    </row>
    <row r="54" spans="1:13" x14ac:dyDescent="0.25">
      <c r="B54" s="3">
        <f>(B51/B52)*1000000</f>
        <v>15.291604672781508</v>
      </c>
      <c r="C54" s="3">
        <f>(D51/B52)*1000000</f>
        <v>-18.789319495246392</v>
      </c>
      <c r="D54" s="4">
        <f>(ATAN(D52/B52)/2)*1000</f>
        <v>-0.51370384567738125</v>
      </c>
    </row>
    <row r="56" spans="1:13" x14ac:dyDescent="0.25">
      <c r="A56" s="16" t="s">
        <v>28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5">
      <c r="A57" s="5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</row>
    <row r="58" spans="1:13" x14ac:dyDescent="0.25">
      <c r="A58">
        <v>1</v>
      </c>
      <c r="B58" s="1">
        <v>7.7950050000000001E-5</v>
      </c>
      <c r="C58" s="1">
        <v>1.049566E-7</v>
      </c>
      <c r="D58" s="1">
        <v>-7.2733989999999998E-5</v>
      </c>
      <c r="E58" s="1">
        <v>3.8169579999999999E-7</v>
      </c>
      <c r="F58" s="1">
        <v>1.066135E-4</v>
      </c>
      <c r="G58" s="1">
        <v>2.3960639999999998E-7</v>
      </c>
      <c r="H58" s="1">
        <v>0</v>
      </c>
      <c r="I58" s="1">
        <v>0</v>
      </c>
      <c r="J58" s="1">
        <v>1.0812389999999999E-3</v>
      </c>
      <c r="K58" s="1">
        <v>1.4558450000000001E-6</v>
      </c>
      <c r="L58" s="1">
        <v>-1.0088880000000001E-3</v>
      </c>
      <c r="M58" s="1">
        <v>5.2944730000000002E-6</v>
      </c>
    </row>
    <row r="59" spans="1:13" x14ac:dyDescent="0.25">
      <c r="A59">
        <v>2</v>
      </c>
      <c r="B59" s="1">
        <v>4.1196140000000003</v>
      </c>
      <c r="C59" s="1">
        <v>6.7336780000000002E-6</v>
      </c>
      <c r="D59" s="1">
        <v>-2.746755E-3</v>
      </c>
      <c r="E59" s="1">
        <v>1.384265E-5</v>
      </c>
      <c r="F59" s="1">
        <v>4.1196149999999996</v>
      </c>
      <c r="G59" s="1">
        <v>6.7348740000000002E-6</v>
      </c>
      <c r="H59" s="1">
        <v>-3.3337520000000003E-4</v>
      </c>
      <c r="I59" s="1">
        <v>5.0400830000000004E-6</v>
      </c>
      <c r="J59" s="1">
        <v>1</v>
      </c>
      <c r="K59" s="1">
        <v>1.6345410000000001E-6</v>
      </c>
      <c r="L59" s="1">
        <v>-6.6675049999999998E-4</v>
      </c>
      <c r="M59" s="1">
        <v>3.360182E-6</v>
      </c>
    </row>
    <row r="60" spans="1:13" x14ac:dyDescent="0.25">
      <c r="B60" s="2" t="s">
        <v>13</v>
      </c>
      <c r="C60" s="2" t="s">
        <v>14</v>
      </c>
      <c r="D60" s="2" t="s">
        <v>15</v>
      </c>
    </row>
    <row r="61" spans="1:13" x14ac:dyDescent="0.25">
      <c r="B61" s="3">
        <f>(B58/B59)*1000000</f>
        <v>18.921687808615076</v>
      </c>
      <c r="C61" s="3">
        <f>(D58/B59)*1000000</f>
        <v>-17.655535203055429</v>
      </c>
      <c r="D61" s="4">
        <f>(ATAN(D59/B59)/2)*1000</f>
        <v>-0.33337523770078981</v>
      </c>
    </row>
    <row r="63" spans="1:13" x14ac:dyDescent="0.25">
      <c r="A63" s="16" t="s">
        <v>29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5">
      <c r="A64" s="5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</row>
    <row r="65" spans="1:13" x14ac:dyDescent="0.25">
      <c r="A65">
        <v>1</v>
      </c>
      <c r="B65" s="1">
        <v>7.8042890000000004E-5</v>
      </c>
      <c r="C65" s="1">
        <v>1.8005770000000001E-7</v>
      </c>
      <c r="D65" s="1">
        <v>-7.2636280000000007E-5</v>
      </c>
      <c r="E65" s="1">
        <v>2.0696409999999999E-7</v>
      </c>
      <c r="F65" s="1">
        <v>1.0661479999999999E-4</v>
      </c>
      <c r="G65" s="1">
        <v>1.7889839999999999E-7</v>
      </c>
      <c r="H65" s="1">
        <v>0</v>
      </c>
      <c r="I65" s="1">
        <v>0</v>
      </c>
      <c r="J65" s="1">
        <v>1.082506E-3</v>
      </c>
      <c r="K65" s="1">
        <v>2.4975179999999999E-6</v>
      </c>
      <c r="L65" s="1">
        <v>-1.007513E-3</v>
      </c>
      <c r="M65" s="1">
        <v>2.870727E-6</v>
      </c>
    </row>
    <row r="66" spans="1:13" s="6" customFormat="1" x14ac:dyDescent="0.25">
      <c r="A66" s="6">
        <v>2</v>
      </c>
      <c r="B66" s="7">
        <v>4.1196950000000001</v>
      </c>
      <c r="C66" s="7">
        <v>1.081971E-5</v>
      </c>
      <c r="D66" s="7">
        <v>-2.7464130000000001E-3</v>
      </c>
      <c r="E66" s="7">
        <v>1.346398E-5</v>
      </c>
      <c r="F66" s="7">
        <v>4.1196960000000002</v>
      </c>
      <c r="G66" s="7">
        <v>1.081666E-5</v>
      </c>
      <c r="H66" s="7">
        <v>-3.333271E-4</v>
      </c>
      <c r="I66" s="7">
        <v>4.9031889999999998E-6</v>
      </c>
      <c r="J66" s="7">
        <v>1</v>
      </c>
      <c r="K66" s="7">
        <v>2.6263379999999999E-6</v>
      </c>
      <c r="L66" s="7">
        <v>-6.6665430000000003E-4</v>
      </c>
      <c r="M66" s="7">
        <v>3.2681990000000001E-6</v>
      </c>
    </row>
    <row r="67" spans="1:13" x14ac:dyDescent="0.25">
      <c r="B67" s="2" t="s">
        <v>13</v>
      </c>
      <c r="C67" s="2" t="s">
        <v>14</v>
      </c>
      <c r="D67" s="2" t="s">
        <v>15</v>
      </c>
    </row>
    <row r="68" spans="1:13" x14ac:dyDescent="0.25">
      <c r="B68" s="3">
        <f>(B65/B66)*1000000</f>
        <v>18.943851425894394</v>
      </c>
      <c r="C68" s="3">
        <f>(D65/B66)*1000000</f>
        <v>-17.631470290883186</v>
      </c>
      <c r="D68" s="4">
        <f>(ATAN(D66/B66)/2)*1000</f>
        <v>-0.33332717508687193</v>
      </c>
    </row>
    <row r="70" spans="1:13" x14ac:dyDescent="0.25">
      <c r="A70" s="16" t="s">
        <v>30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25">
      <c r="A71" s="5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</row>
    <row r="72" spans="1:13" x14ac:dyDescent="0.25">
      <c r="A72">
        <v>1</v>
      </c>
      <c r="B72" s="1">
        <v>-5.3109200000000003E-5</v>
      </c>
      <c r="C72" s="1">
        <v>1.850098E-7</v>
      </c>
      <c r="D72" s="1">
        <v>7.5210429999999996E-5</v>
      </c>
      <c r="E72" s="1">
        <v>2.0759919999999999E-7</v>
      </c>
      <c r="F72" s="1">
        <v>9.2071690000000001E-5</v>
      </c>
      <c r="G72" s="1">
        <v>1.6581430000000001E-7</v>
      </c>
      <c r="H72" s="1">
        <v>0</v>
      </c>
      <c r="I72" s="1">
        <v>0</v>
      </c>
      <c r="J72" s="1">
        <v>7.3656259999999995E-4</v>
      </c>
      <c r="K72" s="1">
        <v>2.5658690000000001E-6</v>
      </c>
      <c r="L72" s="1">
        <v>-1.043081E-3</v>
      </c>
      <c r="M72" s="1">
        <v>2.879158E-6</v>
      </c>
    </row>
    <row r="73" spans="1:13" x14ac:dyDescent="0.25">
      <c r="A73" s="6">
        <v>2</v>
      </c>
      <c r="B73" s="7">
        <v>-4.1202360000000002</v>
      </c>
      <c r="C73" s="7">
        <v>1.020317E-5</v>
      </c>
      <c r="D73" s="7">
        <v>4.6954600000000003E-3</v>
      </c>
      <c r="E73" s="7">
        <v>1.6557680000000001E-5</v>
      </c>
      <c r="F73" s="7">
        <v>4.1202389999999998</v>
      </c>
      <c r="G73" s="7">
        <v>1.020023E-5</v>
      </c>
      <c r="H73" s="7">
        <v>-5.6980449999999999E-4</v>
      </c>
      <c r="I73" s="7">
        <v>6.0285909999999997E-6</v>
      </c>
      <c r="J73" s="7">
        <v>1</v>
      </c>
      <c r="K73" s="7">
        <v>2.4763549999999999E-6</v>
      </c>
      <c r="L73" s="7">
        <v>-1.139609E-3</v>
      </c>
      <c r="M73" s="7">
        <v>4.0186239999999998E-6</v>
      </c>
    </row>
    <row r="74" spans="1:13" x14ac:dyDescent="0.25">
      <c r="B74" s="2" t="s">
        <v>13</v>
      </c>
      <c r="C74" s="2" t="s">
        <v>14</v>
      </c>
      <c r="D74" s="2" t="s">
        <v>15</v>
      </c>
    </row>
    <row r="75" spans="1:13" x14ac:dyDescent="0.25">
      <c r="B75" s="3">
        <f>(B72/B73)*1000000</f>
        <v>12.889844173974501</v>
      </c>
      <c r="C75" s="3">
        <f>(D72/B73)*1000000</f>
        <v>-18.253913125364662</v>
      </c>
      <c r="D75" s="4">
        <f>(ATAN(D73/B73)/2)*1000</f>
        <v>-0.56980449267003974</v>
      </c>
    </row>
    <row r="77" spans="1:13" x14ac:dyDescent="0.25">
      <c r="A77" s="16" t="s">
        <v>31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25">
      <c r="A78" s="5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3" x14ac:dyDescent="0.25">
      <c r="A79">
        <v>1</v>
      </c>
      <c r="B79" s="1">
        <v>-5.293577E-5</v>
      </c>
      <c r="C79" s="1">
        <v>1.3617289999999999E-7</v>
      </c>
      <c r="D79" s="1">
        <v>7.5464809999999997E-5</v>
      </c>
      <c r="E79" s="1">
        <v>2.4933399999999997E-7</v>
      </c>
      <c r="F79" s="1">
        <v>9.2179899999999995E-5</v>
      </c>
      <c r="G79" s="1">
        <v>2.2118290000000001E-7</v>
      </c>
      <c r="H79" s="1">
        <v>0</v>
      </c>
      <c r="I79" s="1">
        <v>0</v>
      </c>
      <c r="J79" s="1">
        <v>7.3416279999999996E-4</v>
      </c>
      <c r="K79" s="1">
        <v>1.8885729999999999E-6</v>
      </c>
      <c r="L79" s="1">
        <v>-1.046616E-3</v>
      </c>
      <c r="M79" s="1">
        <v>3.4579960000000001E-6</v>
      </c>
    </row>
    <row r="80" spans="1:13" x14ac:dyDescent="0.25">
      <c r="A80" s="6">
        <v>2</v>
      </c>
      <c r="B80" s="7">
        <v>-4.1202050000000003</v>
      </c>
      <c r="C80" s="7">
        <v>1.265882E-5</v>
      </c>
      <c r="D80" s="7">
        <v>4.7130490000000004E-3</v>
      </c>
      <c r="E80" s="7">
        <v>1.166695E-5</v>
      </c>
      <c r="F80" s="7">
        <v>4.1202079999999999</v>
      </c>
      <c r="G80" s="7">
        <v>1.26557E-5</v>
      </c>
      <c r="H80" s="7">
        <v>-5.7194319999999996E-4</v>
      </c>
      <c r="I80" s="7">
        <v>4.2486960000000004E-6</v>
      </c>
      <c r="J80" s="7">
        <v>1</v>
      </c>
      <c r="K80" s="7">
        <v>3.0723760000000002E-6</v>
      </c>
      <c r="L80" s="7">
        <v>-1.1438869999999999E-3</v>
      </c>
      <c r="M80" s="7">
        <v>2.831642E-6</v>
      </c>
    </row>
    <row r="81" spans="1:13" x14ac:dyDescent="0.25">
      <c r="B81" s="2" t="s">
        <v>13</v>
      </c>
      <c r="C81" s="2" t="s">
        <v>14</v>
      </c>
      <c r="D81" s="2" t="s">
        <v>15</v>
      </c>
    </row>
    <row r="82" spans="1:13" x14ac:dyDescent="0.25">
      <c r="B82" s="3">
        <f>(B79/B80)*1000000</f>
        <v>12.847848590058019</v>
      </c>
      <c r="C82" s="3">
        <f>(D79/B80)*1000000</f>
        <v>-18.315790112385184</v>
      </c>
      <c r="D82" s="4">
        <f>(ATAN(D80/B80)/2)*1000</f>
        <v>-0.57194325820706537</v>
      </c>
    </row>
    <row r="84" spans="1:13" x14ac:dyDescent="0.25">
      <c r="A84" s="16" t="s">
        <v>32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5">
      <c r="A85" s="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</row>
    <row r="86" spans="1:13" x14ac:dyDescent="0.25">
      <c r="A86">
        <v>1</v>
      </c>
      <c r="B86" s="1">
        <v>6.1550439999999995E-5</v>
      </c>
      <c r="C86" s="1">
        <v>1.344117E-7</v>
      </c>
      <c r="D86" s="1">
        <v>-4.984294E-5</v>
      </c>
      <c r="E86" s="1">
        <v>3.6647989999999999E-7</v>
      </c>
      <c r="F86" s="1">
        <v>7.9200860000000007E-5</v>
      </c>
      <c r="G86" s="1">
        <v>2.1741469999999999E-7</v>
      </c>
      <c r="H86" s="1">
        <v>0</v>
      </c>
      <c r="I86" s="1">
        <v>0</v>
      </c>
      <c r="J86" s="1">
        <v>8.5347389999999997E-4</v>
      </c>
      <c r="K86" s="1">
        <v>1.8637860000000001E-6</v>
      </c>
      <c r="L86" s="1">
        <v>-6.9113479999999999E-4</v>
      </c>
      <c r="M86" s="1">
        <v>5.0817029999999999E-6</v>
      </c>
    </row>
    <row r="87" spans="1:13" x14ac:dyDescent="0.25">
      <c r="A87" s="6">
        <v>2</v>
      </c>
      <c r="B87" s="7">
        <v>4.1210019999999998</v>
      </c>
      <c r="C87" s="7">
        <v>9.2537260000000003E-6</v>
      </c>
      <c r="D87" s="7">
        <v>-4.8135829999999998E-3</v>
      </c>
      <c r="E87" s="7">
        <v>1.2430019999999999E-5</v>
      </c>
      <c r="F87" s="7">
        <v>4.1210050000000003</v>
      </c>
      <c r="G87" s="7">
        <v>9.2596800000000008E-6</v>
      </c>
      <c r="H87" s="7">
        <v>-5.8403030000000002E-4</v>
      </c>
      <c r="I87" s="7">
        <v>4.5227820000000001E-6</v>
      </c>
      <c r="J87" s="7">
        <v>1</v>
      </c>
      <c r="K87" s="7">
        <v>2.245504E-6</v>
      </c>
      <c r="L87" s="7">
        <v>-1.168061E-3</v>
      </c>
      <c r="M87" s="7">
        <v>3.01626E-6</v>
      </c>
    </row>
    <row r="88" spans="1:13" x14ac:dyDescent="0.25">
      <c r="B88" s="2" t="s">
        <v>13</v>
      </c>
      <c r="C88" s="2" t="s">
        <v>14</v>
      </c>
      <c r="D88" s="2" t="s">
        <v>15</v>
      </c>
    </row>
    <row r="89" spans="1:13" x14ac:dyDescent="0.25">
      <c r="B89" s="3">
        <f>(B86/B87)*1000000</f>
        <v>14.935794741181876</v>
      </c>
      <c r="C89" s="3">
        <f>(D86/B87)*1000000</f>
        <v>-12.094859454084226</v>
      </c>
      <c r="D89" s="4">
        <f>(ATAN(D87/B87)/2)*1000</f>
        <v>-0.58403039004067803</v>
      </c>
    </row>
    <row r="91" spans="1:13" x14ac:dyDescent="0.25">
      <c r="A91" s="16" t="s">
        <v>36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x14ac:dyDescent="0.25">
      <c r="A92" s="5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</row>
    <row r="93" spans="1:13" x14ac:dyDescent="0.25">
      <c r="A93">
        <v>1</v>
      </c>
      <c r="B93" s="1">
        <v>6.1903219999999995E-5</v>
      </c>
      <c r="C93" s="1">
        <v>1.7439739999999999E-7</v>
      </c>
      <c r="D93" s="1">
        <v>-5.0281429999999998E-5</v>
      </c>
      <c r="E93" s="1">
        <v>2.5821409999999998E-7</v>
      </c>
      <c r="F93" s="1">
        <v>7.9751059999999993E-5</v>
      </c>
      <c r="G93" s="1">
        <v>1.8647870000000001E-7</v>
      </c>
      <c r="H93" s="1">
        <v>0</v>
      </c>
      <c r="I93" s="1">
        <v>0</v>
      </c>
      <c r="J93" s="1">
        <v>8.5836780000000002E-4</v>
      </c>
      <c r="K93" s="1">
        <v>2.4182439999999999E-6</v>
      </c>
      <c r="L93" s="1">
        <v>-6.9721669999999998E-4</v>
      </c>
      <c r="M93" s="1">
        <v>3.5804710000000001E-6</v>
      </c>
    </row>
    <row r="94" spans="1:13" x14ac:dyDescent="0.25">
      <c r="A94" s="6">
        <v>2</v>
      </c>
      <c r="B94" s="7">
        <v>4.1209920000000002</v>
      </c>
      <c r="C94" s="7">
        <v>6.0282140000000001E-6</v>
      </c>
      <c r="D94" s="7">
        <v>-4.7968280000000004E-3</v>
      </c>
      <c r="E94" s="7">
        <v>1.1060679999999999E-5</v>
      </c>
      <c r="F94" s="7">
        <v>4.1209949999999997</v>
      </c>
      <c r="G94" s="7">
        <v>6.0318800000000001E-6</v>
      </c>
      <c r="H94" s="7">
        <v>-5.819989E-4</v>
      </c>
      <c r="I94" s="7">
        <v>4.025239E-6</v>
      </c>
      <c r="J94" s="7">
        <v>1</v>
      </c>
      <c r="K94" s="7">
        <v>1.4628059999999999E-6</v>
      </c>
      <c r="L94" s="7">
        <v>-1.1639980000000001E-3</v>
      </c>
      <c r="M94" s="7">
        <v>2.6839860000000001E-6</v>
      </c>
    </row>
    <row r="95" spans="1:13" x14ac:dyDescent="0.25">
      <c r="B95" s="2" t="s">
        <v>13</v>
      </c>
      <c r="C95" s="2" t="s">
        <v>14</v>
      </c>
      <c r="D95" s="2" t="s">
        <v>15</v>
      </c>
    </row>
    <row r="96" spans="1:13" x14ac:dyDescent="0.25">
      <c r="B96" s="3">
        <f>(B93/B94)*1000000</f>
        <v>15.021436586142364</v>
      </c>
      <c r="C96" s="3">
        <f>(D93/B94)*1000000</f>
        <v>-12.201292795521077</v>
      </c>
      <c r="D96" s="4">
        <f>(ATAN(D94/B94)/2)*1000</f>
        <v>-0.58199892569638323</v>
      </c>
    </row>
    <row r="98" spans="1:13" x14ac:dyDescent="0.25">
      <c r="A98" s="16" t="s">
        <v>37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r="99" spans="1:13" x14ac:dyDescent="0.25">
      <c r="A99" s="5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</row>
    <row r="100" spans="1:13" x14ac:dyDescent="0.25">
      <c r="A100">
        <v>1</v>
      </c>
      <c r="B100" s="1">
        <v>-5.870266E-5</v>
      </c>
      <c r="C100" s="1">
        <v>1.2693369999999999E-7</v>
      </c>
      <c r="D100" s="1">
        <v>7.5520379999999995E-5</v>
      </c>
      <c r="E100" s="1">
        <v>5.1005810000000005E-7</v>
      </c>
      <c r="F100" s="1">
        <v>9.5652129999999994E-5</v>
      </c>
      <c r="G100" s="1">
        <v>4.219235E-7</v>
      </c>
      <c r="H100" s="1">
        <v>0</v>
      </c>
      <c r="I100" s="1">
        <v>0</v>
      </c>
      <c r="J100" s="1">
        <v>8.1411910000000001E-4</v>
      </c>
      <c r="K100" s="1">
        <v>1.760382E-6</v>
      </c>
      <c r="L100" s="1">
        <v>-1.0473559999999999E-3</v>
      </c>
      <c r="M100" s="1">
        <v>7.0737520000000003E-6</v>
      </c>
    </row>
    <row r="101" spans="1:13" x14ac:dyDescent="0.25">
      <c r="A101" s="6">
        <v>2</v>
      </c>
      <c r="B101" s="7">
        <v>-4.1203279999999998</v>
      </c>
      <c r="C101" s="7">
        <v>1.0871400000000001E-5</v>
      </c>
      <c r="D101" s="7">
        <v>4.4117799999999997E-3</v>
      </c>
      <c r="E101" s="7">
        <v>2.181781E-5</v>
      </c>
      <c r="F101" s="7">
        <v>4.12033</v>
      </c>
      <c r="G101" s="7">
        <v>1.087267E-5</v>
      </c>
      <c r="H101" s="7">
        <v>-5.3536740000000005E-4</v>
      </c>
      <c r="I101" s="7">
        <v>7.9425019999999994E-6</v>
      </c>
      <c r="J101" s="7">
        <v>1</v>
      </c>
      <c r="K101" s="7">
        <v>2.638478E-6</v>
      </c>
      <c r="L101" s="7">
        <v>-1.070735E-3</v>
      </c>
      <c r="M101" s="7">
        <v>5.2951640000000004E-6</v>
      </c>
    </row>
    <row r="102" spans="1:13" x14ac:dyDescent="0.25">
      <c r="B102" s="2" t="s">
        <v>13</v>
      </c>
      <c r="C102" s="2" t="s">
        <v>14</v>
      </c>
      <c r="D102" s="2" t="s">
        <v>15</v>
      </c>
    </row>
    <row r="103" spans="1:13" x14ac:dyDescent="0.25">
      <c r="B103" s="3">
        <f>(B100/B101)*1000000</f>
        <v>14.247084212713164</v>
      </c>
      <c r="C103" s="3">
        <f>(D100/B101)*1000000</f>
        <v>-18.328730139930606</v>
      </c>
      <c r="D103" s="4">
        <f>(ATAN(D101/B101)/2)*1000</f>
        <v>-0.53536736808386409</v>
      </c>
    </row>
    <row r="105" spans="1:13" x14ac:dyDescent="0.25">
      <c r="A105" s="16" t="s">
        <v>38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r="106" spans="1:13" x14ac:dyDescent="0.25">
      <c r="A106" s="5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</row>
    <row r="107" spans="1:13" x14ac:dyDescent="0.25">
      <c r="A107">
        <v>1</v>
      </c>
      <c r="B107" s="1">
        <v>-5.907424E-5</v>
      </c>
      <c r="C107" s="1">
        <v>1.7563180000000001E-7</v>
      </c>
      <c r="D107" s="1">
        <v>7.49321E-5</v>
      </c>
      <c r="E107" s="1">
        <v>2.555193E-7</v>
      </c>
      <c r="F107" s="1">
        <v>9.5417949999999997E-5</v>
      </c>
      <c r="G107" s="1">
        <v>2.0860730000000001E-7</v>
      </c>
      <c r="H107" s="1">
        <v>0</v>
      </c>
      <c r="I107" s="1">
        <v>0</v>
      </c>
      <c r="J107" s="1">
        <v>8.1922220000000005E-4</v>
      </c>
      <c r="K107" s="1">
        <v>2.435605E-6</v>
      </c>
      <c r="L107" s="1">
        <v>-1.0391339999999999E-3</v>
      </c>
      <c r="M107" s="1">
        <v>3.5434580000000002E-6</v>
      </c>
    </row>
    <row r="108" spans="1:13" x14ac:dyDescent="0.25">
      <c r="A108" s="6">
        <v>2</v>
      </c>
      <c r="B108" s="7">
        <v>-4.1205800000000004</v>
      </c>
      <c r="C108" s="7">
        <v>9.5634289999999999E-6</v>
      </c>
      <c r="D108" s="7">
        <v>4.3550689999999996E-3</v>
      </c>
      <c r="E108" s="7">
        <v>9.0564130000000008E-6</v>
      </c>
      <c r="F108" s="7">
        <v>4.1205829999999999</v>
      </c>
      <c r="G108" s="7">
        <v>9.5690900000000006E-6</v>
      </c>
      <c r="H108" s="7">
        <v>-5.2845310000000005E-4</v>
      </c>
      <c r="I108" s="7">
        <v>3.294615E-6</v>
      </c>
      <c r="J108" s="7">
        <v>1</v>
      </c>
      <c r="K108" s="7">
        <v>2.3208939999999999E-6</v>
      </c>
      <c r="L108" s="7">
        <v>-1.0569069999999999E-3</v>
      </c>
      <c r="M108" s="7">
        <v>2.1978489999999998E-6</v>
      </c>
    </row>
    <row r="109" spans="1:13" x14ac:dyDescent="0.25">
      <c r="B109" s="2" t="s">
        <v>13</v>
      </c>
      <c r="C109" s="2" t="s">
        <v>14</v>
      </c>
      <c r="D109" s="2" t="s">
        <v>15</v>
      </c>
    </row>
    <row r="110" spans="1:13" x14ac:dyDescent="0.25">
      <c r="B110" s="3">
        <f>(B107/B108)*1000000</f>
        <v>14.33638953739522</v>
      </c>
      <c r="C110" s="3">
        <f>(D107/B108)*1000000</f>
        <v>-18.184842910464059</v>
      </c>
      <c r="D110" s="4">
        <f>(ATAN(D108/B108)/2)*1000</f>
        <v>-0.52845320056742984</v>
      </c>
    </row>
    <row r="112" spans="1:13" x14ac:dyDescent="0.25">
      <c r="A112" s="16" t="s">
        <v>56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x14ac:dyDescent="0.25">
      <c r="A113" s="5" t="s">
        <v>0</v>
      </c>
      <c r="B113" s="11" t="s">
        <v>1</v>
      </c>
      <c r="C113" s="11" t="s">
        <v>2</v>
      </c>
      <c r="D113" s="11" t="s">
        <v>3</v>
      </c>
      <c r="E113" s="11" t="s">
        <v>4</v>
      </c>
      <c r="F113" s="11" t="s">
        <v>5</v>
      </c>
      <c r="G113" s="11" t="s">
        <v>6</v>
      </c>
      <c r="H113" s="11" t="s">
        <v>7</v>
      </c>
      <c r="I113" s="11" t="s">
        <v>8</v>
      </c>
      <c r="J113" s="11" t="s">
        <v>9</v>
      </c>
      <c r="K113" s="11" t="s">
        <v>10</v>
      </c>
      <c r="L113" s="11" t="s">
        <v>11</v>
      </c>
      <c r="M113" s="11" t="s">
        <v>12</v>
      </c>
    </row>
    <row r="114" spans="1:13" x14ac:dyDescent="0.25">
      <c r="A114" s="11">
        <v>1</v>
      </c>
      <c r="B114" s="12">
        <v>-6.4585069999999997E-5</v>
      </c>
      <c r="C114" s="12">
        <v>1.434183E-7</v>
      </c>
      <c r="D114" s="12">
        <v>6.6842449999999999E-5</v>
      </c>
      <c r="E114" s="12">
        <v>2.110842E-7</v>
      </c>
      <c r="F114" s="12">
        <v>9.2946990000000002E-5</v>
      </c>
      <c r="G114" s="12">
        <v>1.8337559999999999E-7</v>
      </c>
      <c r="H114" s="12">
        <v>0</v>
      </c>
      <c r="I114" s="12">
        <v>0</v>
      </c>
      <c r="J114" s="12">
        <v>8.957263E-4</v>
      </c>
      <c r="K114" s="12">
        <v>1.9890590000000001E-6</v>
      </c>
      <c r="L114" s="12">
        <v>-9.2703380000000001E-4</v>
      </c>
      <c r="M114" s="12">
        <v>2.9275130000000001E-6</v>
      </c>
    </row>
    <row r="115" spans="1:13" x14ac:dyDescent="0.25">
      <c r="A115" s="15">
        <v>2</v>
      </c>
      <c r="B115" s="7">
        <v>-4.1202040000000002</v>
      </c>
      <c r="C115" s="7">
        <v>1.332759E-5</v>
      </c>
      <c r="D115" s="7">
        <v>4.4708170000000002E-3</v>
      </c>
      <c r="E115" s="7">
        <v>1.386403E-5</v>
      </c>
      <c r="F115" s="7">
        <v>4.1202069999999997</v>
      </c>
      <c r="G115" s="7">
        <v>1.332475E-5</v>
      </c>
      <c r="H115" s="7">
        <v>-5.4254780000000005E-4</v>
      </c>
      <c r="I115" s="7">
        <v>5.0483140000000004E-6</v>
      </c>
      <c r="J115" s="7">
        <v>1</v>
      </c>
      <c r="K115" s="7">
        <v>3.2346910000000001E-6</v>
      </c>
      <c r="L115" s="7">
        <v>-1.085096E-3</v>
      </c>
      <c r="M115" s="7">
        <v>3.3648899999999999E-6</v>
      </c>
    </row>
    <row r="116" spans="1:13" x14ac:dyDescent="0.25">
      <c r="A116" s="11"/>
      <c r="B116" s="2" t="s">
        <v>13</v>
      </c>
      <c r="C116" s="2" t="s">
        <v>14</v>
      </c>
      <c r="D116" s="2" t="s">
        <v>15</v>
      </c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x14ac:dyDescent="0.25">
      <c r="A117" s="11"/>
      <c r="B117" s="3">
        <f>(B114/B115)*1000000</f>
        <v>15.675211712818102</v>
      </c>
      <c r="C117" s="3">
        <f>(D114/B115)*1000000</f>
        <v>-16.223092351737922</v>
      </c>
      <c r="D117" s="4">
        <f>(ATAN(D115/B115)/2)*1000</f>
        <v>-0.54254780167496919</v>
      </c>
      <c r="E117" s="11"/>
      <c r="F117" s="11"/>
      <c r="G117" s="11"/>
      <c r="H117" s="11"/>
      <c r="I117" s="11"/>
      <c r="J117" s="11"/>
      <c r="K117" s="11"/>
      <c r="L117" s="11"/>
      <c r="M117" s="11"/>
    </row>
    <row r="119" spans="1:13" x14ac:dyDescent="0.25">
      <c r="A119" s="16" t="s">
        <v>57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 x14ac:dyDescent="0.25">
      <c r="A120" s="5" t="s">
        <v>0</v>
      </c>
      <c r="B120" s="11" t="s">
        <v>1</v>
      </c>
      <c r="C120" s="11" t="s">
        <v>2</v>
      </c>
      <c r="D120" s="11" t="s">
        <v>3</v>
      </c>
      <c r="E120" s="11" t="s">
        <v>4</v>
      </c>
      <c r="F120" s="11" t="s">
        <v>5</v>
      </c>
      <c r="G120" s="11" t="s">
        <v>6</v>
      </c>
      <c r="H120" s="11" t="s">
        <v>7</v>
      </c>
      <c r="I120" s="11" t="s">
        <v>8</v>
      </c>
      <c r="J120" s="11" t="s">
        <v>9</v>
      </c>
      <c r="K120" s="11" t="s">
        <v>10</v>
      </c>
      <c r="L120" s="11" t="s">
        <v>11</v>
      </c>
      <c r="M120" s="11" t="s">
        <v>12</v>
      </c>
    </row>
    <row r="121" spans="1:13" x14ac:dyDescent="0.25">
      <c r="A121" s="11">
        <v>1</v>
      </c>
      <c r="B121" s="12">
        <v>4.2847979999999999E-5</v>
      </c>
      <c r="C121" s="12">
        <v>1.5456249999999999E-7</v>
      </c>
      <c r="D121" s="12">
        <v>-6.1173689999999999E-5</v>
      </c>
      <c r="E121" s="12">
        <v>2.1727480000000001E-7</v>
      </c>
      <c r="F121" s="12">
        <v>7.4687149999999995E-5</v>
      </c>
      <c r="G121" s="12">
        <v>1.9719599999999999E-7</v>
      </c>
      <c r="H121" s="12">
        <v>0</v>
      </c>
      <c r="I121" s="12">
        <v>0</v>
      </c>
      <c r="J121" s="12">
        <v>5.9492379999999997E-4</v>
      </c>
      <c r="K121" s="12">
        <v>2.1460260000000002E-6</v>
      </c>
      <c r="L121" s="12">
        <v>-8.4936759999999995E-4</v>
      </c>
      <c r="M121" s="12">
        <v>3.0167580000000002E-6</v>
      </c>
    </row>
    <row r="122" spans="1:13" x14ac:dyDescent="0.25">
      <c r="A122" s="15">
        <v>2</v>
      </c>
      <c r="B122" s="7">
        <v>4.1155790000000003</v>
      </c>
      <c r="C122" s="7">
        <v>6.8478220000000001E-6</v>
      </c>
      <c r="D122" s="7">
        <v>-4.5073070000000003E-3</v>
      </c>
      <c r="E122" s="7">
        <v>1.399112E-5</v>
      </c>
      <c r="F122" s="7">
        <v>4.1155819999999999</v>
      </c>
      <c r="G122" s="7">
        <v>6.8528010000000001E-6</v>
      </c>
      <c r="H122" s="7">
        <v>-5.4759060000000002E-4</v>
      </c>
      <c r="I122" s="7">
        <v>5.0984390000000002E-6</v>
      </c>
      <c r="J122" s="7">
        <v>1</v>
      </c>
      <c r="K122" s="7">
        <v>1.6638780000000001E-6</v>
      </c>
      <c r="L122" s="7">
        <v>-1.0951820000000001E-3</v>
      </c>
      <c r="M122" s="7">
        <v>3.3995510000000002E-6</v>
      </c>
    </row>
    <row r="123" spans="1:13" x14ac:dyDescent="0.25">
      <c r="A123" s="11"/>
      <c r="B123" s="2" t="s">
        <v>13</v>
      </c>
      <c r="C123" s="2" t="s">
        <v>14</v>
      </c>
      <c r="D123" s="2" t="s">
        <v>15</v>
      </c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 x14ac:dyDescent="0.25">
      <c r="A124" s="11"/>
      <c r="B124" s="3">
        <f>(B121/B122)*1000000</f>
        <v>10.411166934227237</v>
      </c>
      <c r="C124" s="3">
        <f>(D121/B122)*1000000</f>
        <v>-14.863932875544364</v>
      </c>
      <c r="D124" s="4">
        <f>(ATAN(D122/B122)/2)*1000</f>
        <v>-0.5475906546740219</v>
      </c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 x14ac:dyDescent="0.25">
      <c r="A126" s="16" t="s">
        <v>58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13" x14ac:dyDescent="0.25">
      <c r="A127" s="5" t="s">
        <v>0</v>
      </c>
      <c r="B127" s="11" t="s">
        <v>1</v>
      </c>
      <c r="C127" s="11" t="s">
        <v>2</v>
      </c>
      <c r="D127" s="11" t="s">
        <v>3</v>
      </c>
      <c r="E127" s="11" t="s">
        <v>4</v>
      </c>
      <c r="F127" s="11" t="s">
        <v>5</v>
      </c>
      <c r="G127" s="11" t="s">
        <v>6</v>
      </c>
      <c r="H127" s="11" t="s">
        <v>7</v>
      </c>
      <c r="I127" s="11" t="s">
        <v>8</v>
      </c>
      <c r="J127" s="11" t="s">
        <v>9</v>
      </c>
      <c r="K127" s="11" t="s">
        <v>10</v>
      </c>
      <c r="L127" s="11" t="s">
        <v>11</v>
      </c>
      <c r="M127" s="11" t="s">
        <v>12</v>
      </c>
    </row>
    <row r="128" spans="1:13" x14ac:dyDescent="0.25">
      <c r="A128" s="11">
        <v>1</v>
      </c>
      <c r="B128" s="12">
        <v>4.2977579999999999E-5</v>
      </c>
      <c r="C128" s="12">
        <v>1.283589E-7</v>
      </c>
      <c r="D128" s="12">
        <v>-6.0922309999999998E-5</v>
      </c>
      <c r="E128" s="12">
        <v>4.6804780000000003E-7</v>
      </c>
      <c r="F128" s="12">
        <v>7.4556019999999997E-5</v>
      </c>
      <c r="G128" s="12">
        <v>3.6858510000000001E-7</v>
      </c>
      <c r="H128" s="12">
        <v>0</v>
      </c>
      <c r="I128" s="12">
        <v>0</v>
      </c>
      <c r="J128" s="12">
        <v>5.967371E-4</v>
      </c>
      <c r="K128" s="12">
        <v>1.782244E-6</v>
      </c>
      <c r="L128" s="12">
        <v>-8.4589690000000004E-4</v>
      </c>
      <c r="M128" s="12">
        <v>6.4987710000000002E-6</v>
      </c>
    </row>
    <row r="129" spans="1:13" x14ac:dyDescent="0.25">
      <c r="A129" s="15">
        <v>2</v>
      </c>
      <c r="B129" s="7">
        <v>4.1154830000000002</v>
      </c>
      <c r="C129" s="7">
        <v>6.3753139999999997E-6</v>
      </c>
      <c r="D129" s="7">
        <v>-4.4631990000000002E-3</v>
      </c>
      <c r="E129" s="7">
        <v>1.9563760000000001E-5</v>
      </c>
      <c r="F129" s="7">
        <v>4.1154859999999998</v>
      </c>
      <c r="G129" s="7">
        <v>6.3688459999999999E-6</v>
      </c>
      <c r="H129" s="7">
        <v>-5.4224459999999998E-4</v>
      </c>
      <c r="I129" s="7">
        <v>7.1313029999999997E-6</v>
      </c>
      <c r="J129" s="7">
        <v>1</v>
      </c>
      <c r="K129" s="7">
        <v>1.549104E-6</v>
      </c>
      <c r="L129" s="7">
        <v>-1.08449E-3</v>
      </c>
      <c r="M129" s="7">
        <v>4.7536959999999998E-6</v>
      </c>
    </row>
    <row r="130" spans="1:13" x14ac:dyDescent="0.25">
      <c r="A130" s="11"/>
      <c r="B130" s="2" t="s">
        <v>13</v>
      </c>
      <c r="C130" s="2" t="s">
        <v>14</v>
      </c>
      <c r="D130" s="2" t="s">
        <v>15</v>
      </c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x14ac:dyDescent="0.25">
      <c r="A131" s="11"/>
      <c r="B131" s="3">
        <f>(B128/B129)*1000000</f>
        <v>10.442900626730811</v>
      </c>
      <c r="C131" s="3">
        <f>(D128/B129)*1000000</f>
        <v>-14.803198069339611</v>
      </c>
      <c r="D131" s="4">
        <f>(ATAN(D129/B129)/2)*1000</f>
        <v>-0.54224464664922067</v>
      </c>
      <c r="E131" s="11"/>
      <c r="F131" s="11"/>
      <c r="G131" s="11"/>
      <c r="H131" s="11"/>
      <c r="I131" s="11"/>
      <c r="J131" s="11"/>
      <c r="K131" s="11"/>
      <c r="L131" s="11"/>
      <c r="M131" s="11"/>
    </row>
    <row r="133" spans="1:13" x14ac:dyDescent="0.25">
      <c r="A133" s="16" t="s">
        <v>59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1:13" x14ac:dyDescent="0.25">
      <c r="A134" s="5" t="s">
        <v>0</v>
      </c>
      <c r="B134" s="11" t="s">
        <v>1</v>
      </c>
      <c r="C134" s="11" t="s">
        <v>2</v>
      </c>
      <c r="D134" s="11" t="s">
        <v>3</v>
      </c>
      <c r="E134" s="11" t="s">
        <v>4</v>
      </c>
      <c r="F134" s="11" t="s">
        <v>5</v>
      </c>
      <c r="G134" s="11" t="s">
        <v>6</v>
      </c>
      <c r="H134" s="11" t="s">
        <v>7</v>
      </c>
      <c r="I134" s="11" t="s">
        <v>8</v>
      </c>
      <c r="J134" s="11" t="s">
        <v>9</v>
      </c>
      <c r="K134" s="11" t="s">
        <v>10</v>
      </c>
      <c r="L134" s="11" t="s">
        <v>11</v>
      </c>
      <c r="M134" s="11" t="s">
        <v>12</v>
      </c>
    </row>
    <row r="135" spans="1:13" x14ac:dyDescent="0.25">
      <c r="A135" s="11">
        <v>1</v>
      </c>
      <c r="B135" s="12">
        <v>-6.4770609999999993E-5</v>
      </c>
      <c r="C135" s="12">
        <v>1.4495270000000001E-7</v>
      </c>
      <c r="D135" s="12">
        <v>6.8136369999999998E-5</v>
      </c>
      <c r="E135" s="12">
        <v>4.0174800000000001E-7</v>
      </c>
      <c r="F135" s="12">
        <v>9.4009559999999999E-5</v>
      </c>
      <c r="G135" s="12">
        <v>3.0482299999999998E-7</v>
      </c>
      <c r="H135" s="12">
        <v>0</v>
      </c>
      <c r="I135" s="12">
        <v>0</v>
      </c>
      <c r="J135" s="12">
        <v>8.9836280000000004E-4</v>
      </c>
      <c r="K135" s="12">
        <v>2.0104810000000002E-6</v>
      </c>
      <c r="L135" s="12">
        <v>-9.4504569999999996E-4</v>
      </c>
      <c r="M135" s="12">
        <v>5.5722109999999999E-6</v>
      </c>
    </row>
    <row r="136" spans="1:13" x14ac:dyDescent="0.25">
      <c r="A136" s="15">
        <v>2</v>
      </c>
      <c r="B136" s="7">
        <v>-4.1199139999999996</v>
      </c>
      <c r="C136" s="7">
        <v>1.126253E-5</v>
      </c>
      <c r="D136" s="7">
        <v>4.5052770000000002E-3</v>
      </c>
      <c r="E136" s="7">
        <v>1.538903E-5</v>
      </c>
      <c r="F136" s="7">
        <v>4.1199170000000001</v>
      </c>
      <c r="G136" s="7">
        <v>1.126697E-5</v>
      </c>
      <c r="H136" s="7">
        <v>-5.4676799999999999E-4</v>
      </c>
      <c r="I136" s="7">
        <v>5.6017190000000004E-6</v>
      </c>
      <c r="J136" s="7">
        <v>1</v>
      </c>
      <c r="K136" s="7">
        <v>2.7336800000000001E-6</v>
      </c>
      <c r="L136" s="7">
        <v>-1.0935369999999999E-3</v>
      </c>
      <c r="M136" s="7">
        <v>3.7352799999999999E-6</v>
      </c>
    </row>
    <row r="137" spans="1:13" x14ac:dyDescent="0.25">
      <c r="A137" s="11"/>
      <c r="B137" s="2" t="s">
        <v>13</v>
      </c>
      <c r="C137" s="2" t="s">
        <v>14</v>
      </c>
      <c r="D137" s="2" t="s">
        <v>15</v>
      </c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3" x14ac:dyDescent="0.25">
      <c r="A138" s="11"/>
      <c r="B138" s="3">
        <f>(B135/B136)*1000000</f>
        <v>15.72135000876232</v>
      </c>
      <c r="C138" s="3">
        <f>(D135/B136)*1000000</f>
        <v>-16.538299100418115</v>
      </c>
      <c r="D138" s="4">
        <f>(ATAN(D136/B136)/2)*1000</f>
        <v>-0.54676811265528769</v>
      </c>
      <c r="E138" s="11"/>
      <c r="F138" s="11"/>
      <c r="G138" s="11"/>
      <c r="H138" s="11"/>
      <c r="I138" s="11"/>
      <c r="J138" s="11"/>
      <c r="K138" s="11"/>
      <c r="L138" s="11"/>
      <c r="M138" s="11"/>
    </row>
    <row r="140" spans="1:13" x14ac:dyDescent="0.25">
      <c r="A140" s="16" t="s">
        <v>60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1:13" x14ac:dyDescent="0.25">
      <c r="A141" s="5" t="s">
        <v>0</v>
      </c>
      <c r="B141" s="11" t="s">
        <v>1</v>
      </c>
      <c r="C141" s="11" t="s">
        <v>2</v>
      </c>
      <c r="D141" s="11" t="s">
        <v>3</v>
      </c>
      <c r="E141" s="11" t="s">
        <v>4</v>
      </c>
      <c r="F141" s="11" t="s">
        <v>5</v>
      </c>
      <c r="G141" s="11" t="s">
        <v>6</v>
      </c>
      <c r="H141" s="11" t="s">
        <v>7</v>
      </c>
      <c r="I141" s="11" t="s">
        <v>8</v>
      </c>
      <c r="J141" s="11" t="s">
        <v>9</v>
      </c>
      <c r="K141" s="11" t="s">
        <v>10</v>
      </c>
      <c r="L141" s="11" t="s">
        <v>11</v>
      </c>
      <c r="M141" s="11" t="s">
        <v>12</v>
      </c>
    </row>
    <row r="142" spans="1:13" x14ac:dyDescent="0.25">
      <c r="A142" s="11">
        <v>1</v>
      </c>
      <c r="B142" s="12">
        <v>-6.4806590000000003E-5</v>
      </c>
      <c r="C142" s="12">
        <v>1.6608990000000001E-7</v>
      </c>
      <c r="D142" s="12">
        <v>6.6324510000000006E-5</v>
      </c>
      <c r="E142" s="12">
        <v>3.2893449999999999E-7</v>
      </c>
      <c r="F142" s="12">
        <v>9.2729899999999995E-5</v>
      </c>
      <c r="G142" s="12">
        <v>2.3828599999999999E-7</v>
      </c>
      <c r="H142" s="12">
        <v>0</v>
      </c>
      <c r="I142" s="12">
        <v>0</v>
      </c>
      <c r="J142" s="12">
        <v>8.9882489999999998E-4</v>
      </c>
      <c r="K142" s="12">
        <v>2.303558E-6</v>
      </c>
      <c r="L142" s="12">
        <v>-9.198775E-4</v>
      </c>
      <c r="M142" s="12">
        <v>4.5621059999999997E-6</v>
      </c>
    </row>
    <row r="143" spans="1:13" x14ac:dyDescent="0.25">
      <c r="A143" s="15">
        <v>2</v>
      </c>
      <c r="B143" s="7">
        <v>-4.1200830000000002</v>
      </c>
      <c r="C143" s="7">
        <v>8.3007869999999996E-6</v>
      </c>
      <c r="D143" s="7">
        <v>4.3882410000000002E-3</v>
      </c>
      <c r="E143" s="7">
        <v>1.7848919999999999E-5</v>
      </c>
      <c r="F143" s="7">
        <v>4.1200859999999997</v>
      </c>
      <c r="G143" s="7">
        <v>8.2872510000000004E-6</v>
      </c>
      <c r="H143" s="7">
        <v>-5.3254259999999999E-4</v>
      </c>
      <c r="I143" s="7">
        <v>6.5005519999999996E-6</v>
      </c>
      <c r="J143" s="7">
        <v>1</v>
      </c>
      <c r="K143" s="7">
        <v>2.0147130000000001E-6</v>
      </c>
      <c r="L143" s="7">
        <v>-1.0650849999999999E-3</v>
      </c>
      <c r="M143" s="7">
        <v>4.3321749999999997E-6</v>
      </c>
    </row>
    <row r="144" spans="1:13" x14ac:dyDescent="0.25">
      <c r="A144" s="11"/>
      <c r="B144" s="2" t="s">
        <v>13</v>
      </c>
      <c r="C144" s="2" t="s">
        <v>14</v>
      </c>
      <c r="D144" s="2" t="s">
        <v>15</v>
      </c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 x14ac:dyDescent="0.25">
      <c r="A145" s="11"/>
      <c r="B145" s="3">
        <f>(B142/B143)*1000000</f>
        <v>15.729437974914584</v>
      </c>
      <c r="C145" s="3">
        <f>(D142/B143)*1000000</f>
        <v>-16.097857737331992</v>
      </c>
      <c r="D145" s="4">
        <f>(ATAN(D143/B143)/2)*1000</f>
        <v>-0.53254258963354117</v>
      </c>
      <c r="E145" s="11"/>
      <c r="F145" s="11"/>
      <c r="G145" s="11"/>
      <c r="H145" s="11"/>
      <c r="I145" s="11"/>
      <c r="J145" s="11"/>
      <c r="K145" s="11"/>
      <c r="L145" s="11"/>
      <c r="M145" s="11"/>
    </row>
  </sheetData>
  <mergeCells count="23">
    <mergeCell ref="B1:D1"/>
    <mergeCell ref="F1:H1"/>
    <mergeCell ref="J1:L1"/>
    <mergeCell ref="A98:M98"/>
    <mergeCell ref="A7:M7"/>
    <mergeCell ref="A14:M14"/>
    <mergeCell ref="A21:M21"/>
    <mergeCell ref="A28:M28"/>
    <mergeCell ref="A35:M35"/>
    <mergeCell ref="A42:M42"/>
    <mergeCell ref="A105:M105"/>
    <mergeCell ref="A49:M49"/>
    <mergeCell ref="A56:M56"/>
    <mergeCell ref="A63:M63"/>
    <mergeCell ref="A70:M70"/>
    <mergeCell ref="A77:M77"/>
    <mergeCell ref="A84:M84"/>
    <mergeCell ref="A91:M91"/>
    <mergeCell ref="A140:M140"/>
    <mergeCell ref="A112:M112"/>
    <mergeCell ref="A119:M119"/>
    <mergeCell ref="A126:M126"/>
    <mergeCell ref="A133:M1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opLeftCell="A46" zoomScale="85" zoomScaleNormal="85" workbookViewId="0">
      <selection activeCell="E68" sqref="E68"/>
    </sheetView>
  </sheetViews>
  <sheetFormatPr defaultRowHeight="15" x14ac:dyDescent="0.25"/>
  <cols>
    <col min="1" max="1" width="9.140625" style="11"/>
    <col min="2" max="2" width="18.140625" style="11" bestFit="1" customWidth="1"/>
    <col min="3" max="3" width="17.85546875" style="11" bestFit="1" customWidth="1"/>
    <col min="4" max="4" width="17.7109375" style="11" bestFit="1" customWidth="1"/>
    <col min="5" max="5" width="17.42578125" style="11" bestFit="1" customWidth="1"/>
    <col min="6" max="6" width="17.85546875" style="11" bestFit="1" customWidth="1"/>
    <col min="7" max="7" width="17.5703125" style="11" bestFit="1" customWidth="1"/>
    <col min="8" max="8" width="16.28515625" style="11" bestFit="1" customWidth="1"/>
    <col min="9" max="9" width="16" style="11" bestFit="1" customWidth="1"/>
    <col min="10" max="10" width="23.5703125" style="11" bestFit="1" customWidth="1"/>
    <col min="11" max="11" width="23.28515625" style="11" bestFit="1" customWidth="1"/>
    <col min="12" max="12" width="23.140625" style="11" bestFit="1" customWidth="1"/>
    <col min="13" max="13" width="22.85546875" style="11" bestFit="1" customWidth="1"/>
    <col min="14" max="16384" width="9.140625" style="11"/>
  </cols>
  <sheetData>
    <row r="1" spans="1:13" x14ac:dyDescent="0.25">
      <c r="B1" s="17" t="s">
        <v>33</v>
      </c>
      <c r="C1" s="17"/>
      <c r="D1" s="17"/>
      <c r="F1" s="17" t="s">
        <v>34</v>
      </c>
      <c r="G1" s="17"/>
      <c r="H1" s="17"/>
      <c r="J1" s="17" t="s">
        <v>35</v>
      </c>
      <c r="K1" s="17"/>
      <c r="L1" s="17"/>
    </row>
    <row r="2" spans="1:13" x14ac:dyDescent="0.25">
      <c r="B2" s="2" t="s">
        <v>23</v>
      </c>
      <c r="C2" s="2" t="s">
        <v>24</v>
      </c>
      <c r="D2" s="2" t="s">
        <v>25</v>
      </c>
      <c r="F2" s="2" t="s">
        <v>23</v>
      </c>
      <c r="G2" s="2" t="s">
        <v>24</v>
      </c>
      <c r="H2" s="2" t="s">
        <v>25</v>
      </c>
      <c r="J2" s="2" t="s">
        <v>23</v>
      </c>
      <c r="K2" s="2" t="s">
        <v>24</v>
      </c>
      <c r="L2" s="2" t="s">
        <v>25</v>
      </c>
    </row>
    <row r="3" spans="1:13" x14ac:dyDescent="0.25">
      <c r="B3" s="3">
        <f>AVERAGE(B12,B19,B26,B33,B40,B47,B54)</f>
        <v>6.9380046035503682</v>
      </c>
      <c r="C3" s="3">
        <f>AVERAGE(C12,C19,C26,C33,C40,C47,C54)</f>
        <v>-28.497580132552702</v>
      </c>
      <c r="D3" s="3">
        <f>AVERAGE(D12,D19,D26,D33,D40,D47,D54)</f>
        <v>-0.44317378742630853</v>
      </c>
      <c r="F3" s="3">
        <f>AVERAGE(B61,B68)</f>
        <v>-9.5053495329026294</v>
      </c>
      <c r="G3" s="3">
        <f>AVERAGE(C61,C68)</f>
        <v>-36.538063070224467</v>
      </c>
      <c r="H3" s="3">
        <f>AVERAGE(D61,D68)</f>
        <v>-0.22845312978098675</v>
      </c>
      <c r="J3" s="3" t="e">
        <f>AVERAGE(B103,B110)</f>
        <v>#DIV/0!</v>
      </c>
      <c r="K3" s="3" t="e">
        <f>AVERAGE(C103,C110)</f>
        <v>#DIV/0!</v>
      </c>
      <c r="L3" s="3" t="e">
        <f>AVERAGE(D103,D110)</f>
        <v>#DIV/0!</v>
      </c>
    </row>
    <row r="4" spans="1:13" x14ac:dyDescent="0.25">
      <c r="B4" s="2" t="s">
        <v>26</v>
      </c>
      <c r="C4" s="2" t="s">
        <v>26</v>
      </c>
      <c r="D4" s="2" t="s">
        <v>27</v>
      </c>
      <c r="F4" s="2" t="s">
        <v>26</v>
      </c>
      <c r="G4" s="2" t="s">
        <v>26</v>
      </c>
      <c r="H4" s="2" t="s">
        <v>27</v>
      </c>
      <c r="J4" s="2" t="s">
        <v>26</v>
      </c>
      <c r="K4" s="2" t="s">
        <v>26</v>
      </c>
      <c r="L4" s="2" t="s">
        <v>27</v>
      </c>
    </row>
    <row r="5" spans="1:13" x14ac:dyDescent="0.25">
      <c r="B5" s="3">
        <f>STDEV(B12,B19,B26,B33,B40,B47,B54)</f>
        <v>18.116840547709639</v>
      </c>
      <c r="C5" s="3">
        <f>STDEV(C12,C19,C26,C33,C40,C47,C54)</f>
        <v>7.6443045353380876</v>
      </c>
      <c r="D5" s="3">
        <f>STDEV(D12,D19,D26,D33,D40,D47,D54)</f>
        <v>0.1171522273164954</v>
      </c>
      <c r="F5" s="3">
        <f>STDEV(B61,B68)</f>
        <v>8.8615637544118248E-2</v>
      </c>
      <c r="G5" s="3">
        <f>STDEV(C61,C68)</f>
        <v>0.19761587807144848</v>
      </c>
      <c r="H5" s="8">
        <f>STDEV(D61,D68)</f>
        <v>0.35168349619373346</v>
      </c>
      <c r="J5" s="3" t="e">
        <f>STDEV(B103,B110)</f>
        <v>#DIV/0!</v>
      </c>
      <c r="K5" s="3" t="e">
        <f>STDEV(C103,C110)</f>
        <v>#DIV/0!</v>
      </c>
      <c r="L5" s="8" t="e">
        <f>STDEV(D103,D110)</f>
        <v>#DIV/0!</v>
      </c>
    </row>
    <row r="6" spans="1:13" x14ac:dyDescent="0.25">
      <c r="B6" s="3"/>
      <c r="C6" s="3"/>
      <c r="D6" s="4"/>
    </row>
    <row r="7" spans="1:13" x14ac:dyDescent="0.25">
      <c r="A7" s="16" t="s">
        <v>65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1" t="s">
        <v>6</v>
      </c>
      <c r="H8" s="11" t="s">
        <v>7</v>
      </c>
      <c r="I8" s="11" t="s">
        <v>8</v>
      </c>
      <c r="J8" s="11" t="s">
        <v>9</v>
      </c>
      <c r="K8" s="11" t="s">
        <v>10</v>
      </c>
      <c r="L8" s="11" t="s">
        <v>11</v>
      </c>
      <c r="M8" s="11" t="s">
        <v>12</v>
      </c>
    </row>
    <row r="9" spans="1:13" x14ac:dyDescent="0.25">
      <c r="A9" s="11">
        <v>1</v>
      </c>
      <c r="B9" s="12">
        <v>5.1077880000000001E-6</v>
      </c>
      <c r="C9" s="12">
        <v>6.7573510000000003E-8</v>
      </c>
      <c r="D9" s="12">
        <v>1.8773019999999999E-5</v>
      </c>
      <c r="E9" s="12">
        <v>1.4529249999999999E-7</v>
      </c>
      <c r="F9" s="12">
        <v>1.9455479999999999E-5</v>
      </c>
      <c r="G9" s="12">
        <v>1.3970769999999999E-7</v>
      </c>
      <c r="H9" s="12">
        <v>0</v>
      </c>
      <c r="I9" s="12">
        <v>0</v>
      </c>
      <c r="J9" s="12">
        <v>-5.5142150000000003E-4</v>
      </c>
      <c r="K9" s="12">
        <v>7.2950350000000004E-6</v>
      </c>
      <c r="L9" s="12">
        <v>-2.026679E-3</v>
      </c>
      <c r="M9" s="12">
        <v>1.5685350000000001E-5</v>
      </c>
    </row>
    <row r="10" spans="1:13" x14ac:dyDescent="0.25">
      <c r="A10" s="11">
        <v>2</v>
      </c>
      <c r="B10" s="12">
        <v>-0.52931119999999998</v>
      </c>
      <c r="C10" s="12">
        <v>3.7004179999999998E-6</v>
      </c>
      <c r="D10" s="12">
        <v>4.8342680000000002E-4</v>
      </c>
      <c r="E10" s="12">
        <v>5.4200749999999999E-6</v>
      </c>
      <c r="F10" s="12">
        <v>0.52931139999999999</v>
      </c>
      <c r="G10" s="12">
        <v>3.6989849999999999E-6</v>
      </c>
      <c r="H10" s="12">
        <v>-4.5665650000000001E-4</v>
      </c>
      <c r="I10" s="12">
        <v>1.536264E-5</v>
      </c>
      <c r="J10" s="12">
        <v>1</v>
      </c>
      <c r="K10" s="12">
        <v>6.9910060000000002E-6</v>
      </c>
      <c r="L10" s="12">
        <v>-9.1331310000000005E-4</v>
      </c>
      <c r="M10" s="12">
        <v>1.0239860000000001E-5</v>
      </c>
    </row>
    <row r="11" spans="1:13" x14ac:dyDescent="0.25">
      <c r="B11" s="2" t="s">
        <v>13</v>
      </c>
      <c r="C11" s="2" t="s">
        <v>14</v>
      </c>
      <c r="D11" s="2" t="s">
        <v>15</v>
      </c>
    </row>
    <row r="12" spans="1:13" x14ac:dyDescent="0.25">
      <c r="B12" s="3">
        <f>(B9/B10)*1000000</f>
        <v>-9.6498770477556484</v>
      </c>
      <c r="C12" s="3">
        <f>(D9/B10)*1000000</f>
        <v>-35.466886020926822</v>
      </c>
      <c r="D12" s="4">
        <f>(ATAN(D10/B10)/2)*1000</f>
        <v>-0.45665637302285922</v>
      </c>
    </row>
    <row r="14" spans="1:13" x14ac:dyDescent="0.25">
      <c r="A14" s="16" t="s">
        <v>66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5">
      <c r="A15" s="11" t="s">
        <v>0</v>
      </c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  <c r="G15" s="11" t="s">
        <v>6</v>
      </c>
      <c r="H15" s="11" t="s">
        <v>7</v>
      </c>
      <c r="I15" s="11" t="s">
        <v>8</v>
      </c>
      <c r="J15" s="11" t="s">
        <v>9</v>
      </c>
      <c r="K15" s="11" t="s">
        <v>10</v>
      </c>
      <c r="L15" s="11" t="s">
        <v>11</v>
      </c>
      <c r="M15" s="11" t="s">
        <v>12</v>
      </c>
    </row>
    <row r="16" spans="1:13" x14ac:dyDescent="0.25">
      <c r="A16" s="11">
        <v>1</v>
      </c>
      <c r="B16" s="12">
        <v>-1.316277E-5</v>
      </c>
      <c r="C16" s="12">
        <v>1.090869E-7</v>
      </c>
      <c r="D16" s="12">
        <v>9.5158809999999995E-6</v>
      </c>
      <c r="E16" s="12">
        <v>2.0677990000000001E-7</v>
      </c>
      <c r="F16" s="12">
        <v>1.6242240000000001E-5</v>
      </c>
      <c r="G16" s="12">
        <v>1.341929E-7</v>
      </c>
      <c r="H16" s="12">
        <v>0</v>
      </c>
      <c r="I16" s="12">
        <v>0</v>
      </c>
      <c r="J16" s="12">
        <v>1.424479E-3</v>
      </c>
      <c r="K16" s="12">
        <v>1.180542E-5</v>
      </c>
      <c r="L16" s="12">
        <v>-1.029812E-3</v>
      </c>
      <c r="M16" s="12">
        <v>2.237778E-5</v>
      </c>
    </row>
    <row r="17" spans="1:13" x14ac:dyDescent="0.25">
      <c r="A17" s="11">
        <v>2</v>
      </c>
      <c r="B17" s="12">
        <v>-0.52802329999999997</v>
      </c>
      <c r="C17" s="12">
        <v>6.4751580000000004E-6</v>
      </c>
      <c r="D17" s="12">
        <v>3.266465E-4</v>
      </c>
      <c r="E17" s="12">
        <v>9.9066790000000004E-6</v>
      </c>
      <c r="F17" s="12">
        <v>0.52802340000000003</v>
      </c>
      <c r="G17" s="12">
        <v>6.4758139999999999E-6</v>
      </c>
      <c r="H17" s="12">
        <v>-3.0931049999999999E-4</v>
      </c>
      <c r="I17" s="12">
        <v>2.8141709999999999E-5</v>
      </c>
      <c r="J17" s="12">
        <v>1</v>
      </c>
      <c r="K17" s="12">
        <v>1.226301E-5</v>
      </c>
      <c r="L17" s="12">
        <v>-6.1862129999999997E-4</v>
      </c>
      <c r="M17" s="12">
        <v>1.8761819999999999E-5</v>
      </c>
    </row>
    <row r="18" spans="1:13" x14ac:dyDescent="0.25">
      <c r="B18" s="2" t="s">
        <v>13</v>
      </c>
      <c r="C18" s="2" t="s">
        <v>14</v>
      </c>
      <c r="D18" s="2" t="s">
        <v>15</v>
      </c>
    </row>
    <row r="19" spans="1:13" x14ac:dyDescent="0.25">
      <c r="B19" s="3">
        <f>(B16/B17)*1000000</f>
        <v>24.928388576791971</v>
      </c>
      <c r="C19" s="3">
        <f>(D16/B17)*1000000</f>
        <v>-18.021706617870841</v>
      </c>
      <c r="D19" s="4">
        <f>(ATAN(D17/B17)/2)*1000</f>
        <v>-0.30931064815854836</v>
      </c>
    </row>
    <row r="21" spans="1:13" x14ac:dyDescent="0.25">
      <c r="A21" s="16" t="s">
        <v>67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25">
      <c r="A22" s="11" t="s">
        <v>0</v>
      </c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5</v>
      </c>
      <c r="G22" s="11" t="s">
        <v>6</v>
      </c>
      <c r="H22" s="11" t="s">
        <v>7</v>
      </c>
      <c r="I22" s="11" t="s">
        <v>8</v>
      </c>
      <c r="J22" s="11" t="s">
        <v>9</v>
      </c>
      <c r="K22" s="11" t="s">
        <v>10</v>
      </c>
      <c r="L22" s="11" t="s">
        <v>11</v>
      </c>
      <c r="M22" s="11" t="s">
        <v>12</v>
      </c>
    </row>
    <row r="23" spans="1:13" x14ac:dyDescent="0.25">
      <c r="A23" s="11">
        <v>1</v>
      </c>
      <c r="B23" s="12">
        <v>-1.105933E-5</v>
      </c>
      <c r="C23" s="12">
        <v>1.148544E-7</v>
      </c>
      <c r="D23" s="12">
        <v>9.649349E-6</v>
      </c>
      <c r="E23" s="12">
        <v>9.5169360000000006E-8</v>
      </c>
      <c r="F23" s="12">
        <v>1.4677150000000001E-5</v>
      </c>
      <c r="G23" s="12">
        <v>1.0872580000000001E-7</v>
      </c>
      <c r="H23" s="12">
        <v>0</v>
      </c>
      <c r="I23" s="12">
        <v>0</v>
      </c>
      <c r="J23" s="12">
        <v>1.196826E-3</v>
      </c>
      <c r="K23" s="12">
        <v>1.2429389999999999E-5</v>
      </c>
      <c r="L23" s="12">
        <v>-1.0442400000000001E-3</v>
      </c>
      <c r="M23" s="12">
        <v>1.0299099999999999E-5</v>
      </c>
    </row>
    <row r="24" spans="1:13" x14ac:dyDescent="0.25">
      <c r="A24" s="11">
        <v>2</v>
      </c>
      <c r="B24" s="12">
        <v>-0.52803140000000004</v>
      </c>
      <c r="C24" s="12">
        <v>5.6653889999999999E-6</v>
      </c>
      <c r="D24" s="12">
        <v>3.4643579999999997E-4</v>
      </c>
      <c r="E24" s="12">
        <v>4.1427979999999999E-6</v>
      </c>
      <c r="F24" s="12">
        <v>0.52803149999999999</v>
      </c>
      <c r="G24" s="12">
        <v>5.6666600000000001E-6</v>
      </c>
      <c r="H24" s="12">
        <v>-3.280445E-4</v>
      </c>
      <c r="I24" s="12">
        <v>1.1763750000000001E-5</v>
      </c>
      <c r="J24" s="12">
        <v>1</v>
      </c>
      <c r="K24" s="12">
        <v>1.072927E-5</v>
      </c>
      <c r="L24" s="12">
        <v>-6.5608949999999995E-4</v>
      </c>
      <c r="M24" s="12">
        <v>7.845742E-6</v>
      </c>
    </row>
    <row r="25" spans="1:13" x14ac:dyDescent="0.25">
      <c r="B25" s="2" t="s">
        <v>13</v>
      </c>
      <c r="C25" s="2" t="s">
        <v>14</v>
      </c>
      <c r="D25" s="2" t="s">
        <v>15</v>
      </c>
    </row>
    <row r="26" spans="1:13" x14ac:dyDescent="0.25">
      <c r="B26" s="3">
        <f>(B23/B24)*1000000</f>
        <v>20.944455197171983</v>
      </c>
      <c r="C26" s="3">
        <f>(D23/B24)*1000000</f>
        <v>-18.274195436104748</v>
      </c>
      <c r="D26" s="4">
        <f>(ATAN(D24/B24)/2)*1000</f>
        <v>-0.32804464875750711</v>
      </c>
    </row>
    <row r="28" spans="1:13" x14ac:dyDescent="0.25">
      <c r="A28" s="16" t="s">
        <v>68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5">
      <c r="A29" s="11" t="s">
        <v>0</v>
      </c>
      <c r="B29" s="11" t="s">
        <v>1</v>
      </c>
      <c r="C29" s="11" t="s">
        <v>2</v>
      </c>
      <c r="D29" s="11" t="s">
        <v>3</v>
      </c>
      <c r="E29" s="11" t="s">
        <v>4</v>
      </c>
      <c r="F29" s="11" t="s">
        <v>5</v>
      </c>
      <c r="G29" s="11" t="s">
        <v>6</v>
      </c>
      <c r="H29" s="11" t="s">
        <v>7</v>
      </c>
      <c r="I29" s="11" t="s">
        <v>8</v>
      </c>
      <c r="J29" s="11" t="s">
        <v>9</v>
      </c>
      <c r="K29" s="11" t="s">
        <v>10</v>
      </c>
      <c r="L29" s="11" t="s">
        <v>11</v>
      </c>
      <c r="M29" s="11" t="s">
        <v>12</v>
      </c>
    </row>
    <row r="30" spans="1:13" x14ac:dyDescent="0.25">
      <c r="A30" s="11">
        <v>1</v>
      </c>
      <c r="B30" s="12">
        <v>3.4350460000000001E-6</v>
      </c>
      <c r="C30" s="12">
        <v>1.1323229999999999E-7</v>
      </c>
      <c r="D30" s="12">
        <v>1.5426359999999999E-5</v>
      </c>
      <c r="E30" s="12">
        <v>1.9682650000000001E-7</v>
      </c>
      <c r="F30" s="12">
        <v>1.5804179999999999E-5</v>
      </c>
      <c r="G30" s="12">
        <v>1.96923E-7</v>
      </c>
      <c r="H30" s="12">
        <v>0</v>
      </c>
      <c r="I30" s="12">
        <v>0</v>
      </c>
      <c r="J30" s="12">
        <v>-3.7132279999999999E-4</v>
      </c>
      <c r="K30" s="12">
        <v>1.2240230000000001E-5</v>
      </c>
      <c r="L30" s="12">
        <v>-1.6675640000000001E-3</v>
      </c>
      <c r="M30" s="12">
        <v>2.127662E-5</v>
      </c>
    </row>
    <row r="31" spans="1:13" x14ac:dyDescent="0.25">
      <c r="A31" s="11">
        <v>2</v>
      </c>
      <c r="B31" s="12">
        <v>-0.52861919999999996</v>
      </c>
      <c r="C31" s="12">
        <v>4.0483260000000001E-6</v>
      </c>
      <c r="D31" s="12">
        <v>4.1250139999999999E-4</v>
      </c>
      <c r="E31" s="12">
        <v>9.089592E-6</v>
      </c>
      <c r="F31" s="12">
        <v>0.52861930000000001</v>
      </c>
      <c r="G31" s="12">
        <v>4.0493749999999997E-6</v>
      </c>
      <c r="H31" s="12">
        <v>-3.901687E-4</v>
      </c>
      <c r="I31" s="12">
        <v>2.5791100000000001E-5</v>
      </c>
      <c r="J31" s="12">
        <v>1</v>
      </c>
      <c r="K31" s="12">
        <v>7.6583030000000007E-6</v>
      </c>
      <c r="L31" s="12">
        <v>-7.8033759999999997E-4</v>
      </c>
      <c r="M31" s="12">
        <v>1.7194969999999998E-5</v>
      </c>
    </row>
    <row r="32" spans="1:13" x14ac:dyDescent="0.25">
      <c r="B32" s="2" t="s">
        <v>13</v>
      </c>
      <c r="C32" s="2" t="s">
        <v>14</v>
      </c>
      <c r="D32" s="2" t="s">
        <v>15</v>
      </c>
    </row>
    <row r="33" spans="1:13" x14ac:dyDescent="0.25">
      <c r="B33" s="3">
        <f>(B30/B31)*1000000</f>
        <v>-6.4981483835623086</v>
      </c>
      <c r="C33" s="3">
        <f>(D30/B31)*1000000</f>
        <v>-29.182367950312816</v>
      </c>
      <c r="D33" s="4">
        <f>(ATAN(D31/B31)/2)*1000</f>
        <v>-0.39016868501213248</v>
      </c>
    </row>
    <row r="35" spans="1:13" x14ac:dyDescent="0.25">
      <c r="A35" s="16" t="s">
        <v>69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x14ac:dyDescent="0.25">
      <c r="A36" s="11" t="s">
        <v>0</v>
      </c>
      <c r="B36" s="11" t="s">
        <v>1</v>
      </c>
      <c r="C36" s="11" t="s">
        <v>2</v>
      </c>
      <c r="D36" s="11" t="s">
        <v>3</v>
      </c>
      <c r="E36" s="11" t="s">
        <v>4</v>
      </c>
      <c r="F36" s="11" t="s">
        <v>5</v>
      </c>
      <c r="G36" s="11" t="s">
        <v>6</v>
      </c>
      <c r="H36" s="11" t="s">
        <v>7</v>
      </c>
      <c r="I36" s="11" t="s">
        <v>8</v>
      </c>
      <c r="J36" s="11" t="s">
        <v>9</v>
      </c>
      <c r="K36" s="11" t="s">
        <v>10</v>
      </c>
      <c r="L36" s="11" t="s">
        <v>11</v>
      </c>
      <c r="M36" s="11" t="s">
        <v>12</v>
      </c>
    </row>
    <row r="37" spans="1:13" x14ac:dyDescent="0.25">
      <c r="A37" s="11">
        <v>1</v>
      </c>
      <c r="B37" s="12">
        <v>7.0198409999999998E-6</v>
      </c>
      <c r="C37" s="12">
        <v>6.3867809999999999E-8</v>
      </c>
      <c r="D37" s="12">
        <v>1.8736040000000001E-5</v>
      </c>
      <c r="E37" s="12">
        <v>1.6496199999999999E-7</v>
      </c>
      <c r="F37" s="12">
        <v>2.0007930000000001E-5</v>
      </c>
      <c r="G37" s="12">
        <v>1.6268590000000001E-7</v>
      </c>
      <c r="H37" s="12">
        <v>0</v>
      </c>
      <c r="I37" s="12">
        <v>0</v>
      </c>
      <c r="J37" s="12">
        <v>-7.5774719999999998E-4</v>
      </c>
      <c r="K37" s="12">
        <v>6.8941230000000002E-6</v>
      </c>
      <c r="L37" s="12">
        <v>-2.0224359999999999E-3</v>
      </c>
      <c r="M37" s="12">
        <v>1.78066E-5</v>
      </c>
    </row>
    <row r="38" spans="1:13" x14ac:dyDescent="0.25">
      <c r="A38" s="11">
        <v>2</v>
      </c>
      <c r="B38" s="12">
        <v>-0.52937679999999998</v>
      </c>
      <c r="C38" s="12">
        <v>5.3459349999999998E-6</v>
      </c>
      <c r="D38" s="12">
        <v>4.5719880000000002E-4</v>
      </c>
      <c r="E38" s="12">
        <v>8.2188600000000008E-6</v>
      </c>
      <c r="F38" s="12">
        <v>0.52937699999999999</v>
      </c>
      <c r="G38" s="12">
        <v>5.3445420000000001E-6</v>
      </c>
      <c r="H38" s="12">
        <v>-4.318274E-4</v>
      </c>
      <c r="I38" s="12">
        <v>2.3290969999999999E-5</v>
      </c>
      <c r="J38" s="12">
        <v>1</v>
      </c>
      <c r="K38" s="12">
        <v>1.0098539999999999E-5</v>
      </c>
      <c r="L38" s="12">
        <v>-8.6365469999999996E-4</v>
      </c>
      <c r="M38" s="12">
        <v>1.5525539999999998E-5</v>
      </c>
    </row>
    <row r="39" spans="1:13" x14ac:dyDescent="0.25">
      <c r="B39" s="2" t="s">
        <v>13</v>
      </c>
      <c r="C39" s="2" t="s">
        <v>14</v>
      </c>
      <c r="D39" s="2" t="s">
        <v>15</v>
      </c>
    </row>
    <row r="40" spans="1:13" x14ac:dyDescent="0.25">
      <c r="B40" s="3">
        <f>(B37/B38)*1000000</f>
        <v>-13.26057545400554</v>
      </c>
      <c r="C40" s="3">
        <f>(D37/B38)*1000000</f>
        <v>-35.392635264711267</v>
      </c>
      <c r="D40" s="4">
        <f>(ATAN(D38/B38)/2)*1000</f>
        <v>-0.43182727909992968</v>
      </c>
    </row>
    <row r="42" spans="1:13" x14ac:dyDescent="0.25">
      <c r="A42" s="16" t="s">
        <v>70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5">
      <c r="A43" s="5" t="s">
        <v>0</v>
      </c>
      <c r="B43" s="11" t="s">
        <v>1</v>
      </c>
      <c r="C43" s="11" t="s">
        <v>2</v>
      </c>
      <c r="D43" s="11" t="s">
        <v>3</v>
      </c>
      <c r="E43" s="11" t="s">
        <v>4</v>
      </c>
      <c r="F43" s="11" t="s">
        <v>5</v>
      </c>
      <c r="G43" s="11" t="s">
        <v>6</v>
      </c>
      <c r="H43" s="11" t="s">
        <v>7</v>
      </c>
      <c r="I43" s="11" t="s">
        <v>8</v>
      </c>
      <c r="J43" s="11" t="s">
        <v>9</v>
      </c>
      <c r="K43" s="11" t="s">
        <v>10</v>
      </c>
      <c r="L43" s="11" t="s">
        <v>11</v>
      </c>
      <c r="M43" s="11" t="s">
        <v>12</v>
      </c>
    </row>
    <row r="44" spans="1:13" x14ac:dyDescent="0.25">
      <c r="A44" s="11">
        <v>1</v>
      </c>
      <c r="B44" s="12">
        <v>-8.293419E-7</v>
      </c>
      <c r="C44" s="12">
        <v>9.0030149999999994E-8</v>
      </c>
      <c r="D44" s="12">
        <v>1.8451260000000001E-5</v>
      </c>
      <c r="E44" s="12">
        <v>1.7463679999999999E-7</v>
      </c>
      <c r="F44" s="12">
        <v>1.846989E-5</v>
      </c>
      <c r="G44" s="12">
        <v>1.744118E-7</v>
      </c>
      <c r="H44" s="12">
        <v>0</v>
      </c>
      <c r="I44" s="12">
        <v>0</v>
      </c>
      <c r="J44" s="12">
        <v>8.9386739999999999E-5</v>
      </c>
      <c r="K44" s="12">
        <v>9.7034799999999998E-6</v>
      </c>
      <c r="L44" s="12">
        <v>-1.9886830000000002E-3</v>
      </c>
      <c r="M44" s="12">
        <v>1.8822409999999999E-5</v>
      </c>
    </row>
    <row r="45" spans="1:13" x14ac:dyDescent="0.25">
      <c r="A45" s="11">
        <v>2</v>
      </c>
      <c r="B45" s="12">
        <v>-0.53017890000000001</v>
      </c>
      <c r="C45" s="12">
        <v>5.1258269999999998E-6</v>
      </c>
      <c r="D45" s="12">
        <v>5.8718819999999995E-4</v>
      </c>
      <c r="E45" s="12">
        <v>6.4765149999999999E-6</v>
      </c>
      <c r="F45" s="12">
        <v>0.53017919999999996</v>
      </c>
      <c r="G45" s="12">
        <v>5.1246419999999999E-6</v>
      </c>
      <c r="H45" s="12">
        <v>-5.5376410000000003E-4</v>
      </c>
      <c r="I45" s="12">
        <v>1.8326129999999999E-5</v>
      </c>
      <c r="J45" s="12">
        <v>1</v>
      </c>
      <c r="K45" s="12">
        <v>9.668108E-6</v>
      </c>
      <c r="L45" s="12">
        <v>-1.107528E-3</v>
      </c>
      <c r="M45" s="12">
        <v>1.221572E-5</v>
      </c>
    </row>
    <row r="46" spans="1:13" x14ac:dyDescent="0.25">
      <c r="B46" s="2" t="s">
        <v>13</v>
      </c>
      <c r="C46" s="2" t="s">
        <v>14</v>
      </c>
      <c r="D46" s="2" t="s">
        <v>15</v>
      </c>
    </row>
    <row r="47" spans="1:13" x14ac:dyDescent="0.25">
      <c r="B47" s="3">
        <f>(B44/B45)*1000000</f>
        <v>1.564268023491693</v>
      </c>
      <c r="C47" s="3">
        <f>(D44/B45)*1000000</f>
        <v>-34.801950813206638</v>
      </c>
      <c r="D47" s="4">
        <f>(ATAN(D45/B45)/2)*1000</f>
        <v>-0.55376398411435834</v>
      </c>
    </row>
    <row r="49" spans="1:13" x14ac:dyDescent="0.25">
      <c r="A49" s="16" t="s">
        <v>71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5">
      <c r="A50" s="5" t="s">
        <v>0</v>
      </c>
      <c r="B50" s="11" t="s">
        <v>1</v>
      </c>
      <c r="C50" s="11" t="s">
        <v>2</v>
      </c>
      <c r="D50" s="11" t="s">
        <v>3</v>
      </c>
      <c r="E50" s="11" t="s">
        <v>4</v>
      </c>
      <c r="F50" s="11" t="s">
        <v>5</v>
      </c>
      <c r="G50" s="11" t="s">
        <v>6</v>
      </c>
      <c r="H50" s="11" t="s">
        <v>7</v>
      </c>
      <c r="I50" s="11" t="s">
        <v>8</v>
      </c>
      <c r="J50" s="11" t="s">
        <v>9</v>
      </c>
      <c r="K50" s="11" t="s">
        <v>10</v>
      </c>
      <c r="L50" s="11" t="s">
        <v>11</v>
      </c>
      <c r="M50" s="11" t="s">
        <v>12</v>
      </c>
    </row>
    <row r="51" spans="1:13" x14ac:dyDescent="0.25">
      <c r="A51" s="11">
        <v>1</v>
      </c>
      <c r="B51" s="12">
        <v>-1.621248E-5</v>
      </c>
      <c r="C51" s="12">
        <v>6.3452550000000001E-8</v>
      </c>
      <c r="D51" s="12">
        <v>1.5047569999999999E-5</v>
      </c>
      <c r="E51" s="12">
        <v>1.565724E-7</v>
      </c>
      <c r="F51" s="12">
        <v>2.211954E-5</v>
      </c>
      <c r="G51" s="12">
        <v>1.269501E-7</v>
      </c>
      <c r="H51" s="12">
        <v>0</v>
      </c>
      <c r="I51" s="12">
        <v>0</v>
      </c>
      <c r="J51" s="12">
        <v>1.7450009999999999E-3</v>
      </c>
      <c r="K51" s="12">
        <v>6.829601E-6</v>
      </c>
      <c r="L51" s="12">
        <v>-1.6196190000000001E-3</v>
      </c>
      <c r="M51" s="12">
        <v>1.6852390000000001E-5</v>
      </c>
    </row>
    <row r="52" spans="1:13" x14ac:dyDescent="0.25">
      <c r="A52" s="11">
        <v>2</v>
      </c>
      <c r="B52" s="12">
        <v>-0.53090360000000003</v>
      </c>
      <c r="C52" s="12">
        <v>4.2938899999999998E-6</v>
      </c>
      <c r="D52" s="12">
        <v>6.7153489999999998E-4</v>
      </c>
      <c r="E52" s="12">
        <v>8.7343009999999998E-6</v>
      </c>
      <c r="F52" s="12">
        <v>0.53090400000000004</v>
      </c>
      <c r="G52" s="12">
        <v>4.2908240000000003E-6</v>
      </c>
      <c r="H52" s="12">
        <v>-6.3244509999999996E-4</v>
      </c>
      <c r="I52" s="12">
        <v>2.4681819999999999E-5</v>
      </c>
      <c r="J52" s="12">
        <v>1</v>
      </c>
      <c r="K52" s="12">
        <v>8.0878909999999996E-6</v>
      </c>
      <c r="L52" s="12">
        <v>-1.264891E-3</v>
      </c>
      <c r="M52" s="12">
        <v>1.6451769999999999E-5</v>
      </c>
    </row>
    <row r="53" spans="1:13" x14ac:dyDescent="0.25">
      <c r="B53" s="2" t="s">
        <v>13</v>
      </c>
      <c r="C53" s="2" t="s">
        <v>14</v>
      </c>
      <c r="D53" s="2" t="s">
        <v>15</v>
      </c>
    </row>
    <row r="54" spans="1:13" x14ac:dyDescent="0.25">
      <c r="B54" s="3">
        <f>(B51/B52)*1000000</f>
        <v>30.537521312720425</v>
      </c>
      <c r="C54" s="3">
        <f>(D51/B52)*1000000</f>
        <v>-28.343318824735785</v>
      </c>
      <c r="D54" s="4">
        <f>(ATAN(D52/B52)/2)*1000</f>
        <v>-0.63244489381882474</v>
      </c>
    </row>
    <row r="56" spans="1:13" x14ac:dyDescent="0.25">
      <c r="A56" s="16" t="s">
        <v>72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5">
      <c r="A57" s="5" t="s">
        <v>0</v>
      </c>
      <c r="B57" s="11" t="s">
        <v>1</v>
      </c>
      <c r="C57" s="11" t="s">
        <v>2</v>
      </c>
      <c r="D57" s="11" t="s">
        <v>3</v>
      </c>
      <c r="E57" s="11" t="s">
        <v>4</v>
      </c>
      <c r="F57" s="11" t="s">
        <v>5</v>
      </c>
      <c r="G57" s="11" t="s">
        <v>6</v>
      </c>
      <c r="H57" s="11" t="s">
        <v>7</v>
      </c>
      <c r="I57" s="11" t="s">
        <v>8</v>
      </c>
      <c r="J57" s="11" t="s">
        <v>9</v>
      </c>
      <c r="K57" s="11" t="s">
        <v>10</v>
      </c>
      <c r="L57" s="11" t="s">
        <v>11</v>
      </c>
      <c r="M57" s="11" t="s">
        <v>12</v>
      </c>
    </row>
    <row r="58" spans="1:13" x14ac:dyDescent="0.25">
      <c r="A58" s="11">
        <v>1</v>
      </c>
      <c r="B58" s="12">
        <v>4.9990349999999998E-6</v>
      </c>
      <c r="C58" s="12">
        <v>7.4816180000000004E-8</v>
      </c>
      <c r="D58" s="12">
        <v>1.941752E-5</v>
      </c>
      <c r="E58" s="12">
        <v>1.39619E-7</v>
      </c>
      <c r="F58" s="12">
        <v>2.0050700000000001E-5</v>
      </c>
      <c r="G58" s="12">
        <v>1.3845930000000001E-7</v>
      </c>
      <c r="H58" s="12">
        <v>0</v>
      </c>
      <c r="I58" s="12">
        <v>0</v>
      </c>
      <c r="J58" s="12">
        <v>-5.395822E-4</v>
      </c>
      <c r="K58" s="12">
        <v>8.0754549999999994E-6</v>
      </c>
      <c r="L58" s="12">
        <v>-2.0958740000000002E-3</v>
      </c>
      <c r="M58" s="12">
        <v>1.5070089999999999E-5</v>
      </c>
    </row>
    <row r="59" spans="1:13" x14ac:dyDescent="0.25">
      <c r="A59" s="11">
        <v>2</v>
      </c>
      <c r="B59" s="12">
        <v>-0.52940799999999999</v>
      </c>
      <c r="C59" s="12">
        <v>3.302634E-6</v>
      </c>
      <c r="D59" s="12">
        <v>5.0519400000000004E-4</v>
      </c>
      <c r="E59" s="12">
        <v>4.47192E-6</v>
      </c>
      <c r="F59" s="12">
        <v>0.52940830000000005</v>
      </c>
      <c r="G59" s="12">
        <v>3.3023929999999999E-6</v>
      </c>
      <c r="H59" s="12">
        <v>-4.7713090000000002E-4</v>
      </c>
      <c r="I59" s="12">
        <v>1.2671040000000001E-5</v>
      </c>
      <c r="J59" s="12">
        <v>1</v>
      </c>
      <c r="K59" s="12">
        <v>6.238353E-6</v>
      </c>
      <c r="L59" s="12">
        <v>-9.5426210000000003E-4</v>
      </c>
      <c r="M59" s="12">
        <v>8.4470200000000003E-6</v>
      </c>
    </row>
    <row r="60" spans="1:13" x14ac:dyDescent="0.25">
      <c r="B60" s="2" t="s">
        <v>13</v>
      </c>
      <c r="C60" s="2" t="s">
        <v>14</v>
      </c>
      <c r="D60" s="2" t="s">
        <v>15</v>
      </c>
    </row>
    <row r="61" spans="1:13" x14ac:dyDescent="0.25">
      <c r="B61" s="3">
        <f>(B58/B59)*1000000</f>
        <v>-9.4426888146760142</v>
      </c>
      <c r="C61" s="3">
        <f>(D58/B59)*1000000</f>
        <v>-36.677798597678922</v>
      </c>
      <c r="D61" s="4">
        <f>(ATAN(D59/B59)/2)*1000</f>
        <v>-0.47713091477096903</v>
      </c>
    </row>
    <row r="63" spans="1:13" x14ac:dyDescent="0.25">
      <c r="A63" s="16" t="s">
        <v>77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5">
      <c r="A64" s="5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H64" s="11" t="s">
        <v>7</v>
      </c>
      <c r="I64" s="11" t="s">
        <v>8</v>
      </c>
      <c r="J64" s="11" t="s">
        <v>9</v>
      </c>
      <c r="K64" s="11" t="s">
        <v>10</v>
      </c>
      <c r="L64" s="11" t="s">
        <v>11</v>
      </c>
      <c r="M64" s="11" t="s">
        <v>12</v>
      </c>
    </row>
    <row r="65" spans="1:13" x14ac:dyDescent="0.25">
      <c r="A65" s="11">
        <v>1</v>
      </c>
      <c r="B65" s="12">
        <v>5.0655400000000003E-6</v>
      </c>
      <c r="C65" s="12">
        <v>7.8400190000000002E-8</v>
      </c>
      <c r="D65" s="12">
        <v>1.9270169999999998E-5</v>
      </c>
      <c r="E65" s="12">
        <v>1.4949209999999999E-7</v>
      </c>
      <c r="F65" s="12">
        <v>1.9924839999999999E-5</v>
      </c>
      <c r="G65" s="12">
        <v>1.3683510000000001E-7</v>
      </c>
      <c r="H65" s="12">
        <v>0</v>
      </c>
      <c r="I65" s="12">
        <v>0</v>
      </c>
      <c r="J65" s="12">
        <v>-5.4674349999999999E-4</v>
      </c>
      <c r="K65" s="12">
        <v>8.4620380000000002E-6</v>
      </c>
      <c r="L65" s="12">
        <v>-2.079904E-3</v>
      </c>
      <c r="M65" s="12">
        <v>1.6135269999999999E-5</v>
      </c>
    </row>
    <row r="66" spans="1:13" s="15" customFormat="1" x14ac:dyDescent="0.25">
      <c r="A66" s="15">
        <v>2</v>
      </c>
      <c r="B66" s="7">
        <v>-0.52942460000000002</v>
      </c>
      <c r="C66" s="7">
        <v>3.6141369999999998E-6</v>
      </c>
      <c r="D66" s="7">
        <v>-2.1414860000000001E-5</v>
      </c>
      <c r="E66" s="7">
        <v>8.2343390000000001E-6</v>
      </c>
      <c r="F66" s="7">
        <v>0.52942460000000002</v>
      </c>
      <c r="G66" s="7">
        <v>3.6141420000000001E-6</v>
      </c>
      <c r="H66" s="7">
        <v>2.022465E-5</v>
      </c>
      <c r="I66" s="7">
        <v>2.3330049999999999E-5</v>
      </c>
      <c r="J66" s="7">
        <v>1</v>
      </c>
      <c r="K66" s="7">
        <v>6.8265380000000004E-6</v>
      </c>
      <c r="L66" s="7">
        <v>4.044931E-5</v>
      </c>
      <c r="M66" s="7">
        <v>1.5553380000000001E-5</v>
      </c>
    </row>
    <row r="67" spans="1:13" x14ac:dyDescent="0.25">
      <c r="B67" s="2" t="s">
        <v>13</v>
      </c>
      <c r="C67" s="2" t="s">
        <v>14</v>
      </c>
      <c r="D67" s="2" t="s">
        <v>15</v>
      </c>
    </row>
    <row r="68" spans="1:13" x14ac:dyDescent="0.25">
      <c r="B68" s="3">
        <f>(B65/B66)*1000000</f>
        <v>-9.5680102511292446</v>
      </c>
      <c r="C68" s="3">
        <f>(D65/B66)*1000000</f>
        <v>-36.398327542770012</v>
      </c>
      <c r="D68" s="4">
        <f>(ATAN(D66/B66)/2)*1000</f>
        <v>2.0224655208995496E-2</v>
      </c>
    </row>
    <row r="70" spans="1:13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25">
      <c r="A71" s="5" t="s">
        <v>0</v>
      </c>
      <c r="B71" s="11" t="s">
        <v>1</v>
      </c>
      <c r="C71" s="11" t="s">
        <v>2</v>
      </c>
      <c r="D71" s="11" t="s">
        <v>3</v>
      </c>
      <c r="E71" s="11" t="s">
        <v>4</v>
      </c>
      <c r="F71" s="11" t="s">
        <v>5</v>
      </c>
      <c r="G71" s="11" t="s">
        <v>6</v>
      </c>
      <c r="H71" s="11" t="s">
        <v>7</v>
      </c>
      <c r="I71" s="11" t="s">
        <v>8</v>
      </c>
      <c r="J71" s="11" t="s">
        <v>9</v>
      </c>
      <c r="K71" s="11" t="s">
        <v>10</v>
      </c>
      <c r="L71" s="11" t="s">
        <v>11</v>
      </c>
      <c r="M71" s="11" t="s">
        <v>12</v>
      </c>
    </row>
    <row r="72" spans="1:13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5">
      <c r="B74" s="2" t="s">
        <v>13</v>
      </c>
      <c r="C74" s="2" t="s">
        <v>14</v>
      </c>
      <c r="D74" s="2" t="s">
        <v>15</v>
      </c>
    </row>
    <row r="75" spans="1:13" x14ac:dyDescent="0.25">
      <c r="B75" s="3" t="e">
        <f>(B72/B73)*1000000</f>
        <v>#DIV/0!</v>
      </c>
      <c r="C75" s="3" t="e">
        <f>(D72/B73)*1000000</f>
        <v>#DIV/0!</v>
      </c>
      <c r="D75" s="4" t="e">
        <f>(ATAN(D73/B73)/2)*1000</f>
        <v>#DIV/0!</v>
      </c>
    </row>
    <row r="77" spans="1:13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25">
      <c r="A78" s="5" t="s">
        <v>0</v>
      </c>
      <c r="B78" s="11" t="s">
        <v>1</v>
      </c>
      <c r="C78" s="11" t="s">
        <v>2</v>
      </c>
      <c r="D78" s="11" t="s">
        <v>3</v>
      </c>
      <c r="E78" s="11" t="s">
        <v>4</v>
      </c>
      <c r="F78" s="11" t="s">
        <v>5</v>
      </c>
      <c r="G78" s="11" t="s">
        <v>6</v>
      </c>
      <c r="H78" s="11" t="s">
        <v>7</v>
      </c>
      <c r="I78" s="11" t="s">
        <v>8</v>
      </c>
      <c r="J78" s="11" t="s">
        <v>9</v>
      </c>
      <c r="K78" s="11" t="s">
        <v>10</v>
      </c>
      <c r="L78" s="11" t="s">
        <v>11</v>
      </c>
      <c r="M78" s="11" t="s">
        <v>12</v>
      </c>
    </row>
    <row r="79" spans="1:13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 s="1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5">
      <c r="B81" s="2" t="s">
        <v>13</v>
      </c>
      <c r="C81" s="2" t="s">
        <v>14</v>
      </c>
      <c r="D81" s="2" t="s">
        <v>15</v>
      </c>
    </row>
    <row r="82" spans="1:13" x14ac:dyDescent="0.25">
      <c r="B82" s="3" t="e">
        <f>(B79/B80)*1000000</f>
        <v>#DIV/0!</v>
      </c>
      <c r="C82" s="3" t="e">
        <f>(D79/B80)*1000000</f>
        <v>#DIV/0!</v>
      </c>
      <c r="D82" s="4" t="e">
        <f>(ATAN(D80/B80)/2)*1000</f>
        <v>#DIV/0!</v>
      </c>
    </row>
    <row r="84" spans="1:13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5">
      <c r="A85" s="5" t="s">
        <v>0</v>
      </c>
      <c r="B85" s="11" t="s">
        <v>1</v>
      </c>
      <c r="C85" s="11" t="s">
        <v>2</v>
      </c>
      <c r="D85" s="11" t="s">
        <v>3</v>
      </c>
      <c r="E85" s="11" t="s">
        <v>4</v>
      </c>
      <c r="F85" s="11" t="s">
        <v>5</v>
      </c>
      <c r="G85" s="11" t="s">
        <v>6</v>
      </c>
      <c r="H85" s="11" t="s">
        <v>7</v>
      </c>
      <c r="I85" s="11" t="s">
        <v>8</v>
      </c>
      <c r="J85" s="11" t="s">
        <v>9</v>
      </c>
      <c r="K85" s="11" t="s">
        <v>10</v>
      </c>
      <c r="L85" s="11" t="s">
        <v>11</v>
      </c>
      <c r="M85" s="11" t="s">
        <v>12</v>
      </c>
    </row>
    <row r="86" spans="1:13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 s="1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5">
      <c r="B88" s="2" t="s">
        <v>13</v>
      </c>
      <c r="C88" s="2" t="s">
        <v>14</v>
      </c>
      <c r="D88" s="2" t="s">
        <v>15</v>
      </c>
    </row>
    <row r="89" spans="1:13" x14ac:dyDescent="0.25">
      <c r="B89" s="3" t="e">
        <f>(B86/B87)*1000000</f>
        <v>#DIV/0!</v>
      </c>
      <c r="C89" s="3" t="e">
        <f>(D86/B87)*1000000</f>
        <v>#DIV/0!</v>
      </c>
      <c r="D89" s="4" t="e">
        <f>(ATAN(D87/B87)/2)*1000</f>
        <v>#DIV/0!</v>
      </c>
    </row>
    <row r="91" spans="1:13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x14ac:dyDescent="0.25">
      <c r="A92" s="5" t="s">
        <v>0</v>
      </c>
      <c r="B92" s="11" t="s">
        <v>1</v>
      </c>
      <c r="C92" s="11" t="s">
        <v>2</v>
      </c>
      <c r="D92" s="11" t="s">
        <v>3</v>
      </c>
      <c r="E92" s="11" t="s">
        <v>4</v>
      </c>
      <c r="F92" s="11" t="s">
        <v>5</v>
      </c>
      <c r="G92" s="11" t="s">
        <v>6</v>
      </c>
      <c r="H92" s="11" t="s">
        <v>7</v>
      </c>
      <c r="I92" s="11" t="s">
        <v>8</v>
      </c>
      <c r="J92" s="11" t="s">
        <v>9</v>
      </c>
      <c r="K92" s="11" t="s">
        <v>10</v>
      </c>
      <c r="L92" s="11" t="s">
        <v>11</v>
      </c>
      <c r="M92" s="11" t="s">
        <v>12</v>
      </c>
    </row>
    <row r="93" spans="1:13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 s="1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5">
      <c r="B95" s="2" t="s">
        <v>13</v>
      </c>
      <c r="C95" s="2" t="s">
        <v>14</v>
      </c>
      <c r="D95" s="2" t="s">
        <v>15</v>
      </c>
    </row>
    <row r="96" spans="1:13" x14ac:dyDescent="0.25">
      <c r="B96" s="3" t="e">
        <f>(B93/B94)*1000000</f>
        <v>#DIV/0!</v>
      </c>
      <c r="C96" s="3" t="e">
        <f>(D93/B94)*1000000</f>
        <v>#DIV/0!</v>
      </c>
      <c r="D96" s="4" t="e">
        <f>(ATAN(D94/B94)/2)*1000</f>
        <v>#DIV/0!</v>
      </c>
    </row>
    <row r="98" spans="1:13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r="99" spans="1:13" x14ac:dyDescent="0.25">
      <c r="A99" s="5" t="s">
        <v>0</v>
      </c>
      <c r="B99" s="11" t="s">
        <v>1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1" t="s">
        <v>8</v>
      </c>
      <c r="J99" s="11" t="s">
        <v>9</v>
      </c>
      <c r="K99" s="11" t="s">
        <v>10</v>
      </c>
      <c r="L99" s="11" t="s">
        <v>11</v>
      </c>
      <c r="M99" s="11" t="s">
        <v>12</v>
      </c>
    </row>
    <row r="100" spans="1:13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 s="1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25">
      <c r="B102" s="2" t="s">
        <v>13</v>
      </c>
      <c r="C102" s="2" t="s">
        <v>14</v>
      </c>
      <c r="D102" s="2" t="s">
        <v>15</v>
      </c>
    </row>
    <row r="103" spans="1:13" x14ac:dyDescent="0.25">
      <c r="B103" s="3" t="e">
        <f>(B100/B101)*1000000</f>
        <v>#DIV/0!</v>
      </c>
      <c r="C103" s="3" t="e">
        <f>(D100/B101)*1000000</f>
        <v>#DIV/0!</v>
      </c>
      <c r="D103" s="4" t="e">
        <f>(ATAN(D101/B101)/2)*1000</f>
        <v>#DIV/0!</v>
      </c>
    </row>
    <row r="105" spans="1:13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r="106" spans="1:13" x14ac:dyDescent="0.25">
      <c r="A106" s="5" t="s">
        <v>0</v>
      </c>
      <c r="B106" s="11" t="s">
        <v>1</v>
      </c>
      <c r="C106" s="11" t="s">
        <v>2</v>
      </c>
      <c r="D106" s="11" t="s">
        <v>3</v>
      </c>
      <c r="E106" s="11" t="s">
        <v>4</v>
      </c>
      <c r="F106" s="11" t="s">
        <v>5</v>
      </c>
      <c r="G106" s="11" t="s">
        <v>6</v>
      </c>
      <c r="H106" s="11" t="s">
        <v>7</v>
      </c>
      <c r="I106" s="11" t="s">
        <v>8</v>
      </c>
      <c r="J106" s="11" t="s">
        <v>9</v>
      </c>
      <c r="K106" s="11" t="s">
        <v>10</v>
      </c>
      <c r="L106" s="11" t="s">
        <v>11</v>
      </c>
      <c r="M106" s="11" t="s">
        <v>12</v>
      </c>
    </row>
    <row r="107" spans="1:13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5">
      <c r="A108" s="1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25">
      <c r="B109" s="2" t="s">
        <v>13</v>
      </c>
      <c r="C109" s="2" t="s">
        <v>14</v>
      </c>
      <c r="D109" s="2" t="s">
        <v>15</v>
      </c>
    </row>
    <row r="110" spans="1:13" x14ac:dyDescent="0.25">
      <c r="B110" s="3" t="e">
        <f>(B107/B108)*1000000</f>
        <v>#DIV/0!</v>
      </c>
      <c r="C110" s="3" t="e">
        <f>(D107/B108)*1000000</f>
        <v>#DIV/0!</v>
      </c>
      <c r="D110" s="4" t="e">
        <f>(ATAN(D108/B108)/2)*1000</f>
        <v>#DIV/0!</v>
      </c>
    </row>
    <row r="112" spans="1:13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x14ac:dyDescent="0.25">
      <c r="A113" s="5" t="s">
        <v>0</v>
      </c>
      <c r="B113" s="11" t="s">
        <v>1</v>
      </c>
      <c r="C113" s="11" t="s">
        <v>2</v>
      </c>
      <c r="D113" s="11" t="s">
        <v>3</v>
      </c>
      <c r="E113" s="11" t="s">
        <v>4</v>
      </c>
      <c r="F113" s="11" t="s">
        <v>5</v>
      </c>
      <c r="G113" s="11" t="s">
        <v>6</v>
      </c>
      <c r="H113" s="11" t="s">
        <v>7</v>
      </c>
      <c r="I113" s="11" t="s">
        <v>8</v>
      </c>
      <c r="J113" s="11" t="s">
        <v>9</v>
      </c>
      <c r="K113" s="11" t="s">
        <v>10</v>
      </c>
      <c r="L113" s="11" t="s">
        <v>11</v>
      </c>
      <c r="M113" s="11" t="s">
        <v>12</v>
      </c>
    </row>
    <row r="114" spans="1:13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25">
      <c r="A115" s="1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x14ac:dyDescent="0.25">
      <c r="B116" s="2" t="s">
        <v>13</v>
      </c>
      <c r="C116" s="2" t="s">
        <v>14</v>
      </c>
      <c r="D116" s="2" t="s">
        <v>15</v>
      </c>
    </row>
    <row r="117" spans="1:13" x14ac:dyDescent="0.25">
      <c r="B117" s="3" t="e">
        <f>(B114/B115)*1000000</f>
        <v>#DIV/0!</v>
      </c>
      <c r="C117" s="3" t="e">
        <f>(D114/B115)*1000000</f>
        <v>#DIV/0!</v>
      </c>
      <c r="D117" s="4" t="e">
        <f>(ATAN(D115/B115)/2)*1000</f>
        <v>#DIV/0!</v>
      </c>
    </row>
    <row r="119" spans="1:13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 x14ac:dyDescent="0.25">
      <c r="A120" s="5" t="s">
        <v>0</v>
      </c>
      <c r="B120" s="11" t="s">
        <v>1</v>
      </c>
      <c r="C120" s="11" t="s">
        <v>2</v>
      </c>
      <c r="D120" s="11" t="s">
        <v>3</v>
      </c>
      <c r="E120" s="11" t="s">
        <v>4</v>
      </c>
      <c r="F120" s="11" t="s">
        <v>5</v>
      </c>
      <c r="G120" s="11" t="s">
        <v>6</v>
      </c>
      <c r="H120" s="11" t="s">
        <v>7</v>
      </c>
      <c r="I120" s="11" t="s">
        <v>8</v>
      </c>
      <c r="J120" s="11" t="s">
        <v>9</v>
      </c>
      <c r="K120" s="11" t="s">
        <v>10</v>
      </c>
      <c r="L120" s="11" t="s">
        <v>11</v>
      </c>
      <c r="M120" s="11" t="s">
        <v>12</v>
      </c>
    </row>
    <row r="121" spans="1:13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25">
      <c r="A122" s="1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x14ac:dyDescent="0.25">
      <c r="B123" s="2" t="s">
        <v>13</v>
      </c>
      <c r="C123" s="2" t="s">
        <v>14</v>
      </c>
      <c r="D123" s="2" t="s">
        <v>15</v>
      </c>
    </row>
    <row r="124" spans="1:13" x14ac:dyDescent="0.25">
      <c r="B124" s="3" t="e">
        <f>(B121/B122)*1000000</f>
        <v>#DIV/0!</v>
      </c>
      <c r="C124" s="3" t="e">
        <f>(D121/B122)*1000000</f>
        <v>#DIV/0!</v>
      </c>
      <c r="D124" s="4" t="e">
        <f>(ATAN(D122/B122)/2)*1000</f>
        <v>#DIV/0!</v>
      </c>
    </row>
    <row r="126" spans="1:13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13" x14ac:dyDescent="0.25">
      <c r="A127" s="5" t="s">
        <v>0</v>
      </c>
      <c r="B127" s="11" t="s">
        <v>1</v>
      </c>
      <c r="C127" s="11" t="s">
        <v>2</v>
      </c>
      <c r="D127" s="11" t="s">
        <v>3</v>
      </c>
      <c r="E127" s="11" t="s">
        <v>4</v>
      </c>
      <c r="F127" s="11" t="s">
        <v>5</v>
      </c>
      <c r="G127" s="11" t="s">
        <v>6</v>
      </c>
      <c r="H127" s="11" t="s">
        <v>7</v>
      </c>
      <c r="I127" s="11" t="s">
        <v>8</v>
      </c>
      <c r="J127" s="11" t="s">
        <v>9</v>
      </c>
      <c r="K127" s="11" t="s">
        <v>10</v>
      </c>
      <c r="L127" s="11" t="s">
        <v>11</v>
      </c>
      <c r="M127" s="11" t="s">
        <v>12</v>
      </c>
    </row>
    <row r="128" spans="1:13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25">
      <c r="A129" s="1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 x14ac:dyDescent="0.25">
      <c r="B130" s="2" t="s">
        <v>13</v>
      </c>
      <c r="C130" s="2" t="s">
        <v>14</v>
      </c>
      <c r="D130" s="2" t="s">
        <v>15</v>
      </c>
    </row>
    <row r="131" spans="1:13" x14ac:dyDescent="0.25">
      <c r="B131" s="3" t="e">
        <f>(B128/B129)*1000000</f>
        <v>#DIV/0!</v>
      </c>
      <c r="C131" s="3" t="e">
        <f>(D128/B129)*1000000</f>
        <v>#DIV/0!</v>
      </c>
      <c r="D131" s="4" t="e">
        <f>(ATAN(D129/B129)/2)*1000</f>
        <v>#DIV/0!</v>
      </c>
    </row>
    <row r="133" spans="1:13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1:13" x14ac:dyDescent="0.25">
      <c r="A134" s="5" t="s">
        <v>0</v>
      </c>
      <c r="B134" s="11" t="s">
        <v>1</v>
      </c>
      <c r="C134" s="11" t="s">
        <v>2</v>
      </c>
      <c r="D134" s="11" t="s">
        <v>3</v>
      </c>
      <c r="E134" s="11" t="s">
        <v>4</v>
      </c>
      <c r="F134" s="11" t="s">
        <v>5</v>
      </c>
      <c r="G134" s="11" t="s">
        <v>6</v>
      </c>
      <c r="H134" s="11" t="s">
        <v>7</v>
      </c>
      <c r="I134" s="11" t="s">
        <v>8</v>
      </c>
      <c r="J134" s="11" t="s">
        <v>9</v>
      </c>
      <c r="K134" s="11" t="s">
        <v>10</v>
      </c>
      <c r="L134" s="11" t="s">
        <v>11</v>
      </c>
      <c r="M134" s="11" t="s">
        <v>12</v>
      </c>
    </row>
    <row r="135" spans="1:13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25">
      <c r="A136" s="1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 x14ac:dyDescent="0.25">
      <c r="B137" s="2" t="s">
        <v>13</v>
      </c>
      <c r="C137" s="2" t="s">
        <v>14</v>
      </c>
      <c r="D137" s="2" t="s">
        <v>15</v>
      </c>
    </row>
    <row r="138" spans="1:13" x14ac:dyDescent="0.25">
      <c r="B138" s="3" t="e">
        <f>(B135/B136)*1000000</f>
        <v>#DIV/0!</v>
      </c>
      <c r="C138" s="3" t="e">
        <f>(D135/B136)*1000000</f>
        <v>#DIV/0!</v>
      </c>
      <c r="D138" s="4" t="e">
        <f>(ATAN(D136/B136)/2)*1000</f>
        <v>#DIV/0!</v>
      </c>
    </row>
    <row r="140" spans="1:13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1:13" x14ac:dyDescent="0.25">
      <c r="A141" s="5" t="s">
        <v>0</v>
      </c>
      <c r="B141" s="11" t="s">
        <v>1</v>
      </c>
      <c r="C141" s="11" t="s">
        <v>2</v>
      </c>
      <c r="D141" s="11" t="s">
        <v>3</v>
      </c>
      <c r="E141" s="11" t="s">
        <v>4</v>
      </c>
      <c r="F141" s="11" t="s">
        <v>5</v>
      </c>
      <c r="G141" s="11" t="s">
        <v>6</v>
      </c>
      <c r="H141" s="11" t="s">
        <v>7</v>
      </c>
      <c r="I141" s="11" t="s">
        <v>8</v>
      </c>
      <c r="J141" s="11" t="s">
        <v>9</v>
      </c>
      <c r="K141" s="11" t="s">
        <v>10</v>
      </c>
      <c r="L141" s="11" t="s">
        <v>11</v>
      </c>
      <c r="M141" s="11" t="s">
        <v>12</v>
      </c>
    </row>
    <row r="142" spans="1:13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x14ac:dyDescent="0.25">
      <c r="B144" s="2" t="s">
        <v>13</v>
      </c>
      <c r="C144" s="2" t="s">
        <v>14</v>
      </c>
      <c r="D144" s="2" t="s">
        <v>15</v>
      </c>
    </row>
    <row r="145" spans="2:4" x14ac:dyDescent="0.25">
      <c r="B145" s="3" t="e">
        <f>(B142/B143)*1000000</f>
        <v>#DIV/0!</v>
      </c>
      <c r="C145" s="3" t="e">
        <f>(D142/B143)*1000000</f>
        <v>#DIV/0!</v>
      </c>
      <c r="D145" s="4" t="e">
        <f>(ATAN(D143/B143)/2)*1000</f>
        <v>#DIV/0!</v>
      </c>
    </row>
  </sheetData>
  <mergeCells count="23">
    <mergeCell ref="A112:M112"/>
    <mergeCell ref="A119:M119"/>
    <mergeCell ref="A126:M126"/>
    <mergeCell ref="A133:M133"/>
    <mergeCell ref="A140:M140"/>
    <mergeCell ref="A70:M70"/>
    <mergeCell ref="A77:M77"/>
    <mergeCell ref="A84:M84"/>
    <mergeCell ref="A91:M91"/>
    <mergeCell ref="A98:M98"/>
    <mergeCell ref="A105:M105"/>
    <mergeCell ref="A28:M28"/>
    <mergeCell ref="A35:M35"/>
    <mergeCell ref="A42:M42"/>
    <mergeCell ref="A49:M49"/>
    <mergeCell ref="A56:M56"/>
    <mergeCell ref="A63:M63"/>
    <mergeCell ref="B1:D1"/>
    <mergeCell ref="F1:H1"/>
    <mergeCell ref="J1:L1"/>
    <mergeCell ref="A7:M7"/>
    <mergeCell ref="A14:M14"/>
    <mergeCell ref="A21:M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T17" sqref="T17"/>
    </sheetView>
  </sheetViews>
  <sheetFormatPr defaultRowHeight="15" x14ac:dyDescent="0.25"/>
  <cols>
    <col min="6" max="6" width="9.5703125" bestFit="1" customWidth="1"/>
    <col min="7" max="7" width="9.28515625" bestFit="1" customWidth="1"/>
  </cols>
  <sheetData>
    <row r="2" spans="1:7" x14ac:dyDescent="0.25">
      <c r="E2">
        <v>20</v>
      </c>
      <c r="F2" s="9">
        <v>110.0622</v>
      </c>
      <c r="G2" s="9">
        <v>-4.1241079999999997</v>
      </c>
    </row>
    <row r="3" spans="1:7" x14ac:dyDescent="0.25">
      <c r="E3">
        <v>28</v>
      </c>
      <c r="F3" s="9">
        <v>109.9509</v>
      </c>
      <c r="G3" s="9">
        <v>-4.1204840000000003</v>
      </c>
    </row>
    <row r="4" spans="1:7" x14ac:dyDescent="0.25">
      <c r="A4" t="s">
        <v>49</v>
      </c>
    </row>
    <row r="5" spans="1:7" x14ac:dyDescent="0.25">
      <c r="F5">
        <f>F3/F2</f>
        <v>0.99898875363203721</v>
      </c>
      <c r="G5">
        <f>G3/G2</f>
        <v>0.99912126452556538</v>
      </c>
    </row>
    <row r="6" spans="1:7" x14ac:dyDescent="0.25">
      <c r="B6" t="s">
        <v>39</v>
      </c>
      <c r="F6">
        <f>(1-F5)*100</f>
        <v>0.10112463679627925</v>
      </c>
      <c r="G6">
        <f>(1-G5)*100</f>
        <v>8.7873547443462208E-2</v>
      </c>
    </row>
    <row r="7" spans="1:7" x14ac:dyDescent="0.25">
      <c r="A7" t="s">
        <v>40</v>
      </c>
      <c r="B7">
        <v>3.8999999999999998E-3</v>
      </c>
      <c r="C7">
        <f>(E3-E2)*B7</f>
        <v>3.1199999999999999E-2</v>
      </c>
    </row>
    <row r="8" spans="1:7" x14ac:dyDescent="0.25">
      <c r="A8" t="s">
        <v>42</v>
      </c>
      <c r="B8" s="1">
        <v>1.7199999999999999E-8</v>
      </c>
    </row>
    <row r="9" spans="1:7" x14ac:dyDescent="0.25">
      <c r="A9" t="s">
        <v>41</v>
      </c>
      <c r="B9">
        <v>18</v>
      </c>
      <c r="C9" s="1">
        <f>B9*B8</f>
        <v>3.0959999999999997E-7</v>
      </c>
    </row>
    <row r="10" spans="1:7" x14ac:dyDescent="0.25">
      <c r="A10" t="s">
        <v>44</v>
      </c>
      <c r="B10">
        <f>30/1000000</f>
        <v>3.0000000000000001E-5</v>
      </c>
    </row>
    <row r="11" spans="1:7" x14ac:dyDescent="0.25">
      <c r="A11" t="s">
        <v>43</v>
      </c>
      <c r="B11" s="13">
        <f>B8*B9/B10</f>
        <v>1.0319999999999999E-2</v>
      </c>
    </row>
    <row r="12" spans="1:7" x14ac:dyDescent="0.25">
      <c r="A12" t="s">
        <v>0</v>
      </c>
      <c r="B12">
        <v>4</v>
      </c>
    </row>
    <row r="13" spans="1:7" x14ac:dyDescent="0.25">
      <c r="A13" t="s">
        <v>45</v>
      </c>
      <c r="B13">
        <f>B11*B12</f>
        <v>4.1279999999999997E-2</v>
      </c>
    </row>
    <row r="14" spans="1:7" x14ac:dyDescent="0.25">
      <c r="A14" t="s">
        <v>46</v>
      </c>
      <c r="B14">
        <v>4</v>
      </c>
    </row>
    <row r="15" spans="1:7" x14ac:dyDescent="0.25">
      <c r="A15" t="s">
        <v>47</v>
      </c>
      <c r="B15">
        <f>B13*(1+B7*(B14))</f>
        <v>4.1923967999999999E-2</v>
      </c>
    </row>
    <row r="16" spans="1:7" x14ac:dyDescent="0.25">
      <c r="A16" t="s">
        <v>48</v>
      </c>
      <c r="B16">
        <f>((B15/B13)-1)*100</f>
        <v>1.5600000000000058</v>
      </c>
    </row>
    <row r="20" spans="6:6" x14ac:dyDescent="0.25">
      <c r="F20" s="11">
        <v>4.1646881484271869E-2</v>
      </c>
    </row>
    <row r="21" spans="6:6" x14ac:dyDescent="0.25">
      <c r="F21" s="14">
        <f>F20*1.0312</f>
        <v>4.2946264186581144E-2</v>
      </c>
    </row>
    <row r="23" spans="6:6" x14ac:dyDescent="0.25">
      <c r="F23" s="11">
        <f>F21/F20</f>
        <v>1.0311999999999999</v>
      </c>
    </row>
    <row r="24" spans="6:6" x14ac:dyDescent="0.25">
      <c r="F24" s="11">
        <f>(1-F23)*100</f>
        <v>-3.1199999999999894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3" sqref="D13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2.28515625" bestFit="1" customWidth="1"/>
    <col min="5" max="5" width="13.42578125" bestFit="1" customWidth="1"/>
  </cols>
  <sheetData>
    <row r="1" spans="1:5" s="11" customFormat="1" x14ac:dyDescent="0.25">
      <c r="A1" s="17" t="s">
        <v>54</v>
      </c>
      <c r="B1" s="17"/>
      <c r="D1" s="17" t="s">
        <v>55</v>
      </c>
      <c r="E1" s="17"/>
    </row>
    <row r="2" spans="1:5" x14ac:dyDescent="0.25">
      <c r="A2" t="s">
        <v>50</v>
      </c>
      <c r="B2" s="10">
        <v>-6.3191070000000003E-5</v>
      </c>
      <c r="C2" s="10"/>
      <c r="D2" s="11" t="s">
        <v>50</v>
      </c>
      <c r="E2" s="10">
        <v>1.9495819999999999E-6</v>
      </c>
    </row>
    <row r="3" spans="1:5" x14ac:dyDescent="0.25">
      <c r="A3" t="s">
        <v>51</v>
      </c>
      <c r="B3" s="10">
        <v>7.9620369999999999E-5</v>
      </c>
      <c r="D3" s="11" t="s">
        <v>51</v>
      </c>
      <c r="E3" s="10">
        <v>2.2350639999999998E-5</v>
      </c>
    </row>
    <row r="4" spans="1:5" x14ac:dyDescent="0.25">
      <c r="A4" s="15" t="s">
        <v>52</v>
      </c>
      <c r="B4" s="10">
        <v>-4.1204280000000004</v>
      </c>
      <c r="D4" s="15" t="s">
        <v>52</v>
      </c>
      <c r="E4" s="10">
        <v>-0.53072799999999998</v>
      </c>
    </row>
    <row r="5" spans="1:5" x14ac:dyDescent="0.25">
      <c r="A5" t="s">
        <v>53</v>
      </c>
      <c r="B5" s="12">
        <v>4.141573E-3</v>
      </c>
      <c r="D5" s="11" t="s">
        <v>53</v>
      </c>
      <c r="E5" s="12">
        <v>2.7231469999999998E-4</v>
      </c>
    </row>
    <row r="6" spans="1:5" x14ac:dyDescent="0.25">
      <c r="A6" s="2" t="s">
        <v>13</v>
      </c>
      <c r="B6" s="3">
        <f>(B2/B$4)*1000000</f>
        <v>15.336045187538769</v>
      </c>
      <c r="D6" s="2" t="s">
        <v>13</v>
      </c>
      <c r="E6" s="3">
        <f>(E2/E$4)*1000000</f>
        <v>-3.6734108620611687</v>
      </c>
    </row>
    <row r="7" spans="1:5" x14ac:dyDescent="0.25">
      <c r="A7" s="2" t="s">
        <v>14</v>
      </c>
      <c r="B7" s="3">
        <f>(B3/B$4)*1000000</f>
        <v>-19.323325149717455</v>
      </c>
      <c r="D7" s="2" t="s">
        <v>14</v>
      </c>
      <c r="E7" s="3">
        <f>(E3/E$4)*1000000</f>
        <v>-42.113172849369164</v>
      </c>
    </row>
    <row r="8" spans="1:5" x14ac:dyDescent="0.25">
      <c r="A8" s="2" t="s">
        <v>15</v>
      </c>
      <c r="B8" s="8">
        <f>(ATAN(B5/B4)/2)*1000</f>
        <v>-0.50256570497908815</v>
      </c>
      <c r="D8" s="2" t="s">
        <v>15</v>
      </c>
      <c r="E8" s="8">
        <f>(ATAN(E5/E4)/2)*1000</f>
        <v>-0.25654824703308443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cols>
    <col min="1" max="1" width="22.28515625" customWidth="1"/>
    <col min="2" max="2" width="12" bestFit="1" customWidth="1"/>
    <col min="4" max="4" width="22.7109375" bestFit="1" customWidth="1"/>
    <col min="5" max="5" width="7.28515625" bestFit="1" customWidth="1"/>
  </cols>
  <sheetData>
    <row r="1" spans="1:5" x14ac:dyDescent="0.25">
      <c r="A1">
        <f>PI()</f>
        <v>3.1415926535897931</v>
      </c>
      <c r="D1" s="11" t="s">
        <v>64</v>
      </c>
      <c r="E1" s="20">
        <v>-0.47713091477096903</v>
      </c>
    </row>
    <row r="2" spans="1:5" x14ac:dyDescent="0.25">
      <c r="A2" t="s">
        <v>61</v>
      </c>
      <c r="B2">
        <v>90000</v>
      </c>
      <c r="D2" t="s">
        <v>73</v>
      </c>
      <c r="E2" s="19">
        <f>ABS((E1/1000)/(2*PI()/B2))</f>
        <v>6.8343969228981782</v>
      </c>
    </row>
    <row r="3" spans="1:5" x14ac:dyDescent="0.25">
      <c r="A3" t="s">
        <v>62</v>
      </c>
      <c r="B3">
        <v>144</v>
      </c>
      <c r="D3" t="s">
        <v>74</v>
      </c>
      <c r="E3" s="18">
        <f>E2*4</f>
        <v>27.337587691592713</v>
      </c>
    </row>
    <row r="4" spans="1:5" x14ac:dyDescent="0.25">
      <c r="A4" t="s">
        <v>63</v>
      </c>
      <c r="B4">
        <f>B2/B3</f>
        <v>625</v>
      </c>
    </row>
    <row r="5" spans="1:5" x14ac:dyDescent="0.25">
      <c r="A5" t="s">
        <v>64</v>
      </c>
      <c r="B5">
        <f>(2*PI()/90000)*1000</f>
        <v>6.9813170079773182E-2</v>
      </c>
      <c r="D5" t="s">
        <v>75</v>
      </c>
      <c r="E5">
        <v>325162</v>
      </c>
    </row>
    <row r="6" spans="1:5" x14ac:dyDescent="0.25">
      <c r="D6" t="s">
        <v>76</v>
      </c>
      <c r="E6" s="18">
        <f>E5-E3</f>
        <v>325134.66241230839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 QF</vt:lpstr>
      <vt:lpstr>Plan1 QD</vt:lpstr>
      <vt:lpstr>Plan2</vt:lpstr>
      <vt:lpstr>Plan3</vt:lpstr>
      <vt:lpstr>Encoder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2016-04-30T19:25:13Z</dcterms:created>
  <dcterms:modified xsi:type="dcterms:W3CDTF">2016-05-04T22:56:52Z</dcterms:modified>
</cp:coreProperties>
</file>