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AutomaoeSoftware/Documentos Compartilhados/Estabilidade do Feixe/"/>
    </mc:Choice>
  </mc:AlternateContent>
  <xr:revisionPtr revIDLastSave="0" documentId="8_{0D77AEDA-883D-48F9-B084-CCD6C476F068}" xr6:coauthVersionLast="47" xr6:coauthVersionMax="47" xr10:uidLastSave="{00000000-0000-0000-0000-000000000000}"/>
  <bookViews>
    <workbookView xWindow="-120" yWindow="-120" windowWidth="29040" windowHeight="15840" firstSheet="2" activeTab="2" xr2:uid="{CC45857C-43CA-4FE8-B43A-A3E2BD5298BB}"/>
  </bookViews>
  <sheets>
    <sheet name="Hall" sheetId="5" r:id="rId1"/>
    <sheet name="Túnel" sheetId="9" r:id="rId2"/>
    <sheet name="plc1" sheetId="6" r:id="rId3"/>
    <sheet name="plc2" sheetId="7" r:id="rId4"/>
    <sheet name="plc3" sheetId="8" r:id="rId5"/>
    <sheet name="Tunel-infos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6" l="1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9" i="6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38" i="7"/>
  <c r="K48" i="8"/>
  <c r="K49" i="8"/>
  <c r="K50" i="8"/>
  <c r="K51" i="8"/>
  <c r="K52" i="8"/>
  <c r="K53" i="8"/>
  <c r="K54" i="8"/>
  <c r="K55" i="8"/>
  <c r="K47" i="8"/>
  <c r="K39" i="8"/>
  <c r="K40" i="8"/>
  <c r="K41" i="8"/>
  <c r="K42" i="8"/>
  <c r="K43" i="8"/>
  <c r="K44" i="8"/>
  <c r="K45" i="8"/>
  <c r="K46" i="8"/>
  <c r="K38" i="8"/>
  <c r="K30" i="8"/>
  <c r="K31" i="8"/>
  <c r="K32" i="8"/>
  <c r="K33" i="8"/>
  <c r="K34" i="8"/>
  <c r="K35" i="8"/>
  <c r="K36" i="8"/>
  <c r="K37" i="8"/>
  <c r="K29" i="8"/>
  <c r="K7" i="8"/>
  <c r="K6" i="8"/>
  <c r="L9" i="7"/>
  <c r="L8" i="7"/>
  <c r="L7" i="7"/>
  <c r="K3" i="8"/>
  <c r="K4" i="8"/>
  <c r="K5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" i="8"/>
  <c r="L3" i="7"/>
  <c r="L4" i="7"/>
  <c r="L5" i="7"/>
  <c r="L6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L29" i="6"/>
  <c r="L30" i="6"/>
  <c r="L31" i="6"/>
  <c r="L32" i="6"/>
  <c r="L33" i="6"/>
  <c r="L34" i="6"/>
  <c r="L35" i="6"/>
  <c r="L36" i="6"/>
  <c r="L38" i="6"/>
  <c r="L39" i="6"/>
  <c r="L40" i="6"/>
  <c r="L41" i="6"/>
  <c r="L42" i="6"/>
  <c r="L43" i="6"/>
  <c r="L44" i="6"/>
  <c r="L45" i="6"/>
  <c r="L47" i="6"/>
  <c r="L48" i="6"/>
  <c r="L49" i="6"/>
  <c r="L50" i="6"/>
  <c r="L51" i="6"/>
  <c r="L52" i="6"/>
  <c r="L53" i="6"/>
  <c r="L54" i="6"/>
  <c r="J2" i="6"/>
  <c r="R3" i="9"/>
  <c r="K3" i="9"/>
  <c r="J2" i="9"/>
  <c r="K2" i="9"/>
  <c r="R2" i="9"/>
  <c r="D5" i="9"/>
  <c r="T55" i="8"/>
  <c r="T46" i="8"/>
  <c r="T37" i="8"/>
  <c r="S55" i="6"/>
  <c r="S46" i="6"/>
  <c r="S37" i="6"/>
  <c r="T73" i="7"/>
  <c r="T64" i="7"/>
  <c r="T55" i="7"/>
  <c r="T46" i="7"/>
  <c r="M38" i="8"/>
  <c r="T38" i="8" s="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M48" i="8"/>
  <c r="T48" i="8" s="1"/>
  <c r="M49" i="8"/>
  <c r="T49" i="8" s="1"/>
  <c r="M50" i="8"/>
  <c r="T50" i="8" s="1"/>
  <c r="M51" i="8"/>
  <c r="T51" i="8" s="1"/>
  <c r="M52" i="8"/>
  <c r="T52" i="8" s="1"/>
  <c r="M53" i="8"/>
  <c r="T53" i="8" s="1"/>
  <c r="M54" i="8"/>
  <c r="T54" i="8" s="1"/>
  <c r="M47" i="8"/>
  <c r="T47" i="8" s="1"/>
  <c r="M39" i="8"/>
  <c r="T39" i="8" s="1"/>
  <c r="M40" i="8"/>
  <c r="T40" i="8" s="1"/>
  <c r="M41" i="8"/>
  <c r="T41" i="8" s="1"/>
  <c r="M42" i="8"/>
  <c r="T42" i="8" s="1"/>
  <c r="M43" i="8"/>
  <c r="T43" i="8" s="1"/>
  <c r="M44" i="8"/>
  <c r="T44" i="8" s="1"/>
  <c r="M45" i="8"/>
  <c r="T45" i="8" s="1"/>
  <c r="M30" i="8"/>
  <c r="T30" i="8" s="1"/>
  <c r="M31" i="8"/>
  <c r="T31" i="8" s="1"/>
  <c r="M32" i="8"/>
  <c r="T32" i="8" s="1"/>
  <c r="M33" i="8"/>
  <c r="T33" i="8" s="1"/>
  <c r="M34" i="8"/>
  <c r="T34" i="8" s="1"/>
  <c r="M35" i="8"/>
  <c r="T35" i="8" s="1"/>
  <c r="M36" i="8"/>
  <c r="T36" i="8" s="1"/>
  <c r="M29" i="8"/>
  <c r="T29" i="8" s="1"/>
  <c r="T38" i="7"/>
  <c r="T39" i="7"/>
  <c r="T40" i="7"/>
  <c r="T41" i="7"/>
  <c r="T42" i="7"/>
  <c r="T43" i="7"/>
  <c r="T44" i="7"/>
  <c r="T45" i="7"/>
  <c r="T47" i="7"/>
  <c r="T48" i="7"/>
  <c r="T49" i="7"/>
  <c r="T50" i="7"/>
  <c r="T51" i="7"/>
  <c r="T52" i="7"/>
  <c r="T53" i="7"/>
  <c r="T54" i="7"/>
  <c r="T56" i="7"/>
  <c r="T57" i="7"/>
  <c r="T58" i="7"/>
  <c r="T59" i="7"/>
  <c r="T60" i="7"/>
  <c r="T61" i="7"/>
  <c r="T62" i="7"/>
  <c r="T63" i="7"/>
  <c r="T65" i="7"/>
  <c r="T66" i="7"/>
  <c r="T67" i="7"/>
  <c r="T68" i="7"/>
  <c r="T69" i="7"/>
  <c r="T70" i="7"/>
  <c r="T71" i="7"/>
  <c r="T72" i="7"/>
  <c r="S48" i="6"/>
  <c r="S49" i="6"/>
  <c r="S50" i="6"/>
  <c r="S51" i="6"/>
  <c r="S52" i="6"/>
  <c r="S53" i="6"/>
  <c r="S54" i="6"/>
  <c r="S47" i="6"/>
  <c r="S39" i="6"/>
  <c r="S40" i="6"/>
  <c r="S41" i="6"/>
  <c r="S42" i="6"/>
  <c r="S43" i="6"/>
  <c r="S44" i="6"/>
  <c r="S45" i="6"/>
  <c r="S38" i="6"/>
  <c r="S36" i="6"/>
  <c r="S30" i="6"/>
  <c r="S31" i="6"/>
  <c r="S32" i="6"/>
  <c r="S33" i="6"/>
  <c r="S34" i="6"/>
  <c r="S35" i="6"/>
  <c r="S29" i="6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J3" i="5"/>
  <c r="J2" i="5"/>
  <c r="D29" i="11"/>
  <c r="D30" i="11" s="1"/>
  <c r="D31" i="11" s="1"/>
  <c r="D32" i="11" s="1"/>
  <c r="D33" i="11" s="1"/>
  <c r="D34" i="11" s="1"/>
  <c r="D35" i="11" s="1"/>
  <c r="D36" i="11" s="1"/>
  <c r="D38" i="11" s="1"/>
  <c r="D39" i="11" s="1"/>
  <c r="D40" i="11" s="1"/>
  <c r="D41" i="11" s="1"/>
  <c r="A3" i="11"/>
  <c r="A2" i="11"/>
  <c r="J75" i="5"/>
  <c r="J76" i="5"/>
  <c r="J77" i="5"/>
  <c r="J78" i="5"/>
  <c r="J79" i="5"/>
  <c r="J80" i="5"/>
  <c r="J81" i="5"/>
  <c r="R75" i="5"/>
  <c r="R76" i="5"/>
  <c r="R77" i="5"/>
  <c r="R78" i="5"/>
  <c r="R79" i="5"/>
  <c r="R80" i="5"/>
  <c r="R81" i="5"/>
  <c r="J74" i="5"/>
  <c r="R74" i="5"/>
  <c r="J67" i="5"/>
  <c r="J68" i="5"/>
  <c r="J69" i="5"/>
  <c r="J70" i="5"/>
  <c r="J71" i="5"/>
  <c r="J72" i="5"/>
  <c r="J73" i="5"/>
  <c r="R67" i="5"/>
  <c r="R68" i="5"/>
  <c r="R69" i="5"/>
  <c r="R70" i="5"/>
  <c r="R71" i="5"/>
  <c r="R72" i="5"/>
  <c r="R73" i="5"/>
  <c r="J66" i="5"/>
  <c r="R66" i="5"/>
  <c r="J59" i="5"/>
  <c r="J60" i="5"/>
  <c r="J61" i="5"/>
  <c r="J62" i="5"/>
  <c r="J63" i="5"/>
  <c r="J64" i="5"/>
  <c r="J65" i="5"/>
  <c r="R59" i="5"/>
  <c r="R60" i="5"/>
  <c r="R61" i="5"/>
  <c r="R62" i="5"/>
  <c r="R63" i="5"/>
  <c r="R64" i="5"/>
  <c r="R65" i="5"/>
  <c r="J58" i="5"/>
  <c r="R58" i="5"/>
  <c r="J51" i="5"/>
  <c r="J52" i="5"/>
  <c r="J53" i="5"/>
  <c r="J54" i="5"/>
  <c r="J55" i="5"/>
  <c r="J56" i="5"/>
  <c r="J57" i="5"/>
  <c r="R51" i="5"/>
  <c r="R52" i="5"/>
  <c r="R53" i="5"/>
  <c r="R54" i="5"/>
  <c r="R55" i="5"/>
  <c r="R56" i="5"/>
  <c r="R57" i="5"/>
  <c r="J50" i="5"/>
  <c r="R50" i="5"/>
  <c r="J42" i="5"/>
  <c r="J43" i="5"/>
  <c r="J44" i="5"/>
  <c r="J45" i="5"/>
  <c r="J46" i="5"/>
  <c r="J47" i="5"/>
  <c r="J48" i="5"/>
  <c r="J49" i="5"/>
  <c r="R42" i="5"/>
  <c r="R43" i="5"/>
  <c r="R44" i="5"/>
  <c r="R45" i="5"/>
  <c r="R46" i="5"/>
  <c r="R47" i="5"/>
  <c r="R48" i="5"/>
  <c r="R49" i="5"/>
  <c r="J34" i="5"/>
  <c r="J35" i="5"/>
  <c r="J36" i="5"/>
  <c r="J37" i="5"/>
  <c r="J38" i="5"/>
  <c r="J39" i="5"/>
  <c r="J40" i="5"/>
  <c r="J41" i="5"/>
  <c r="R34" i="5"/>
  <c r="R35" i="5"/>
  <c r="R36" i="5"/>
  <c r="R37" i="5"/>
  <c r="R38" i="5"/>
  <c r="R39" i="5"/>
  <c r="R40" i="5"/>
  <c r="R41" i="5"/>
  <c r="J32" i="5"/>
  <c r="J33" i="5"/>
  <c r="R32" i="5"/>
  <c r="R33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J10" i="5"/>
  <c r="J11" i="5"/>
  <c r="J12" i="5"/>
  <c r="J13" i="5"/>
  <c r="J14" i="5"/>
  <c r="J15" i="5"/>
  <c r="J16" i="5"/>
  <c r="J17" i="5"/>
  <c r="R10" i="5"/>
  <c r="R11" i="5"/>
  <c r="R12" i="5"/>
  <c r="R13" i="5"/>
  <c r="R14" i="5"/>
  <c r="R15" i="5"/>
  <c r="R16" i="5"/>
  <c r="R17" i="5"/>
  <c r="J4" i="5"/>
  <c r="J5" i="5"/>
  <c r="J6" i="5"/>
  <c r="J7" i="5"/>
  <c r="J8" i="5"/>
  <c r="J9" i="5"/>
  <c r="R3" i="5"/>
  <c r="R4" i="5"/>
  <c r="R5" i="5"/>
  <c r="R6" i="5"/>
  <c r="R7" i="5"/>
  <c r="R8" i="5"/>
  <c r="R9" i="5"/>
  <c r="J3" i="9" l="1"/>
  <c r="G35" i="9"/>
  <c r="G11" i="9"/>
  <c r="G74" i="9"/>
  <c r="G34" i="9"/>
  <c r="G18" i="9"/>
  <c r="K9" i="9"/>
  <c r="G9" i="9"/>
  <c r="G40" i="9"/>
  <c r="G32" i="9"/>
  <c r="G24" i="9"/>
  <c r="G16" i="9"/>
  <c r="G12" i="9"/>
  <c r="G19" i="9"/>
  <c r="G31" i="9"/>
  <c r="G23" i="9"/>
  <c r="K12" i="9"/>
  <c r="G7" i="9"/>
  <c r="G62" i="9"/>
  <c r="G38" i="9"/>
  <c r="G30" i="9"/>
  <c r="G22" i="9"/>
  <c r="G5" i="9"/>
  <c r="G27" i="9"/>
  <c r="G8" i="9"/>
  <c r="G39" i="9"/>
  <c r="G15" i="9"/>
  <c r="K52" i="9"/>
  <c r="G14" i="9"/>
  <c r="G6" i="9"/>
  <c r="G77" i="9"/>
  <c r="G37" i="9"/>
  <c r="G29" i="9"/>
  <c r="G21" i="9"/>
  <c r="K43" i="9"/>
  <c r="G13" i="9"/>
  <c r="G84" i="9"/>
  <c r="G76" i="9"/>
  <c r="G36" i="9"/>
  <c r="G28" i="9"/>
  <c r="G20" i="9"/>
  <c r="G82" i="9"/>
  <c r="G66" i="9"/>
  <c r="G26" i="9"/>
  <c r="G10" i="9"/>
  <c r="G81" i="9"/>
  <c r="G73" i="9"/>
  <c r="G33" i="9"/>
  <c r="G25" i="9"/>
  <c r="G17" i="9"/>
  <c r="K60" i="9"/>
  <c r="K28" i="9"/>
  <c r="K67" i="9"/>
  <c r="K11" i="9"/>
  <c r="K82" i="9"/>
  <c r="K74" i="9"/>
  <c r="K66" i="9"/>
  <c r="K58" i="9"/>
  <c r="K50" i="9"/>
  <c r="K42" i="9"/>
  <c r="K34" i="9"/>
  <c r="K26" i="9"/>
  <c r="K18" i="9"/>
  <c r="K10" i="9"/>
  <c r="K75" i="9"/>
  <c r="K59" i="9"/>
  <c r="K19" i="9"/>
  <c r="K81" i="9"/>
  <c r="K73" i="9"/>
  <c r="K65" i="9"/>
  <c r="K57" i="9"/>
  <c r="K49" i="9"/>
  <c r="K41" i="9"/>
  <c r="K33" i="9"/>
  <c r="K25" i="9"/>
  <c r="K17" i="9"/>
  <c r="K84" i="9"/>
  <c r="K44" i="9"/>
  <c r="K51" i="9"/>
  <c r="K80" i="9"/>
  <c r="K72" i="9"/>
  <c r="K64" i="9"/>
  <c r="K56" i="9"/>
  <c r="K48" i="9"/>
  <c r="K40" i="9"/>
  <c r="K32" i="9"/>
  <c r="K24" i="9"/>
  <c r="K16" i="9"/>
  <c r="K8" i="9"/>
  <c r="K68" i="9"/>
  <c r="K36" i="9"/>
  <c r="K83" i="9"/>
  <c r="K35" i="9"/>
  <c r="K79" i="9"/>
  <c r="K71" i="9"/>
  <c r="K63" i="9"/>
  <c r="K55" i="9"/>
  <c r="K47" i="9"/>
  <c r="K39" i="9"/>
  <c r="K31" i="9"/>
  <c r="K23" i="9"/>
  <c r="K15" i="9"/>
  <c r="K7" i="9"/>
  <c r="K76" i="9"/>
  <c r="K20" i="9"/>
  <c r="K78" i="9"/>
  <c r="K70" i="9"/>
  <c r="K62" i="9"/>
  <c r="K54" i="9"/>
  <c r="K46" i="9"/>
  <c r="K38" i="9"/>
  <c r="K30" i="9"/>
  <c r="K22" i="9"/>
  <c r="K14" i="9"/>
  <c r="K6" i="9"/>
  <c r="K27" i="9"/>
  <c r="K77" i="9"/>
  <c r="K69" i="9"/>
  <c r="K61" i="9"/>
  <c r="K53" i="9"/>
  <c r="K45" i="9"/>
  <c r="K37" i="9"/>
  <c r="K29" i="9"/>
  <c r="K21" i="9"/>
  <c r="K13" i="9"/>
  <c r="K5" i="9"/>
  <c r="D19" i="9"/>
  <c r="D18" i="9"/>
  <c r="D33" i="9"/>
  <c r="D25" i="9"/>
  <c r="D17" i="9"/>
  <c r="D9" i="9"/>
  <c r="D35" i="9"/>
  <c r="D74" i="9"/>
  <c r="D26" i="9"/>
  <c r="D40" i="9"/>
  <c r="D32" i="9"/>
  <c r="D24" i="9"/>
  <c r="D16" i="9"/>
  <c r="D8" i="9"/>
  <c r="D34" i="9"/>
  <c r="D10" i="9"/>
  <c r="D79" i="9"/>
  <c r="D39" i="9"/>
  <c r="D31" i="9"/>
  <c r="D23" i="9"/>
  <c r="D15" i="9"/>
  <c r="D7" i="9"/>
  <c r="D11" i="9"/>
  <c r="D46" i="9"/>
  <c r="D38" i="9"/>
  <c r="D30" i="9"/>
  <c r="D22" i="9"/>
  <c r="D14" i="9"/>
  <c r="D6" i="9"/>
  <c r="D27" i="9"/>
  <c r="D69" i="9"/>
  <c r="D37" i="9"/>
  <c r="D29" i="9"/>
  <c r="D21" i="9"/>
  <c r="D13" i="9"/>
  <c r="D36" i="9"/>
  <c r="D28" i="9"/>
  <c r="D20" i="9"/>
  <c r="D12" i="9"/>
  <c r="D42" i="11"/>
  <c r="D43" i="11" s="1"/>
  <c r="D44" i="11" s="1"/>
  <c r="D45" i="11" s="1"/>
  <c r="D47" i="11" s="1"/>
  <c r="D48" i="11" s="1"/>
  <c r="D49" i="11" s="1"/>
  <c r="D50" i="11" s="1"/>
  <c r="D51" i="11" s="1"/>
  <c r="D52" i="11" s="1"/>
  <c r="D53" i="11" s="1"/>
  <c r="D54" i="11" s="1"/>
  <c r="D56" i="11" s="1"/>
  <c r="D57" i="11" s="1"/>
  <c r="D58" i="11" s="1"/>
  <c r="D59" i="11" s="1"/>
  <c r="D60" i="11" s="1"/>
  <c r="D61" i="11" s="1"/>
  <c r="D62" i="11" s="1"/>
  <c r="D63" i="11" s="1"/>
  <c r="D65" i="11" s="1"/>
  <c r="D66" i="11" s="1"/>
  <c r="D67" i="11" s="1"/>
  <c r="D68" i="11" s="1"/>
  <c r="D69" i="11" s="1"/>
  <c r="D70" i="11" s="1"/>
  <c r="D71" i="11" s="1"/>
  <c r="D72" i="11" s="1"/>
  <c r="D74" i="11" s="1"/>
  <c r="D75" i="11" s="1"/>
  <c r="D76" i="11" s="1"/>
  <c r="D77" i="11" s="1"/>
  <c r="D78" i="11" s="1"/>
  <c r="D80" i="11" s="1"/>
  <c r="D81" i="11" s="1"/>
  <c r="D83" i="11" s="1"/>
  <c r="D84" i="11" s="1"/>
  <c r="D85" i="11" s="1"/>
  <c r="D86" i="11" s="1"/>
  <c r="D87" i="11" s="1"/>
  <c r="D88" i="11" s="1"/>
  <c r="D89" i="11" s="1"/>
  <c r="D90" i="11" s="1"/>
  <c r="R2" i="5"/>
  <c r="G43" i="9" l="1"/>
  <c r="G71" i="9"/>
  <c r="G78" i="9"/>
  <c r="G59" i="9"/>
  <c r="G58" i="9"/>
  <c r="G83" i="9"/>
  <c r="G48" i="9"/>
  <c r="G41" i="9"/>
  <c r="G44" i="9"/>
  <c r="G55" i="9"/>
  <c r="G45" i="9"/>
  <c r="G47" i="9"/>
  <c r="G56" i="9"/>
  <c r="G49" i="9"/>
  <c r="G52" i="9"/>
  <c r="G53" i="9"/>
  <c r="G63" i="9"/>
  <c r="G64" i="9"/>
  <c r="G57" i="9"/>
  <c r="G60" i="9"/>
  <c r="G61" i="9"/>
  <c r="G46" i="9"/>
  <c r="G79" i="9"/>
  <c r="G72" i="9"/>
  <c r="G65" i="9"/>
  <c r="G50" i="9"/>
  <c r="G68" i="9"/>
  <c r="G51" i="9"/>
  <c r="G69" i="9"/>
  <c r="G67" i="9"/>
  <c r="G54" i="9"/>
  <c r="G80" i="9"/>
  <c r="G75" i="9"/>
  <c r="G70" i="9"/>
  <c r="G42" i="9"/>
  <c r="D80" i="9"/>
  <c r="D65" i="9"/>
  <c r="D58" i="9"/>
  <c r="J58" i="9" s="1"/>
  <c r="D77" i="9"/>
  <c r="D83" i="9"/>
  <c r="D54" i="9"/>
  <c r="D73" i="9"/>
  <c r="D82" i="9"/>
  <c r="D62" i="9"/>
  <c r="D43" i="9"/>
  <c r="D81" i="9"/>
  <c r="D70" i="9"/>
  <c r="D67" i="9"/>
  <c r="D78" i="9"/>
  <c r="D76" i="9"/>
  <c r="D47" i="9"/>
  <c r="D84" i="9"/>
  <c r="J84" i="9" s="1"/>
  <c r="D48" i="9"/>
  <c r="D51" i="9"/>
  <c r="J51" i="9" s="1"/>
  <c r="D44" i="9"/>
  <c r="D45" i="9"/>
  <c r="D55" i="9"/>
  <c r="D56" i="9"/>
  <c r="D75" i="9"/>
  <c r="D41" i="9"/>
  <c r="D59" i="9"/>
  <c r="D53" i="9"/>
  <c r="D63" i="9"/>
  <c r="D64" i="9"/>
  <c r="D68" i="9"/>
  <c r="D49" i="9"/>
  <c r="D60" i="9"/>
  <c r="D61" i="9"/>
  <c r="D42" i="9"/>
  <c r="D71" i="9"/>
  <c r="J71" i="9" s="1"/>
  <c r="D66" i="9"/>
  <c r="D72" i="9"/>
  <c r="D50" i="9"/>
  <c r="D57" i="9"/>
  <c r="J57" i="9" s="1"/>
  <c r="D52" i="9"/>
  <c r="J5" i="9"/>
  <c r="J29" i="9"/>
  <c r="J20" i="9"/>
  <c r="J35" i="9"/>
  <c r="J82" i="9"/>
  <c r="J79" i="9"/>
  <c r="J66" i="9"/>
  <c r="J80" i="9"/>
  <c r="J81" i="9"/>
  <c r="J75" i="9"/>
  <c r="J77" i="9"/>
  <c r="J46" i="9"/>
  <c r="J47" i="9"/>
  <c r="J37" i="9"/>
  <c r="J27" i="9"/>
  <c r="J11" i="9"/>
  <c r="J8" i="9"/>
  <c r="J17" i="9"/>
  <c r="J12" i="9"/>
  <c r="J7" i="9"/>
  <c r="J14" i="9"/>
  <c r="J69" i="9"/>
  <c r="J32" i="9"/>
  <c r="J23" i="9"/>
  <c r="J19" i="9"/>
  <c r="J38" i="9"/>
  <c r="J9" i="9"/>
  <c r="J34" i="9"/>
  <c r="J16" i="9"/>
  <c r="J6" i="9"/>
  <c r="J15" i="9"/>
  <c r="J24" i="9"/>
  <c r="J33" i="9"/>
  <c r="J13" i="9"/>
  <c r="J22" i="9"/>
  <c r="J31" i="9"/>
  <c r="J40" i="9"/>
  <c r="J10" i="9"/>
  <c r="J74" i="9"/>
  <c r="J28" i="9"/>
  <c r="J25" i="9"/>
  <c r="J21" i="9"/>
  <c r="J30" i="9"/>
  <c r="J39" i="9"/>
  <c r="J18" i="9"/>
  <c r="J36" i="9"/>
  <c r="J26" i="9"/>
  <c r="J60" i="9" l="1"/>
  <c r="J63" i="9"/>
  <c r="J83" i="9"/>
  <c r="J70" i="9"/>
  <c r="J41" i="9"/>
  <c r="J72" i="9"/>
  <c r="J50" i="9"/>
  <c r="J65" i="9"/>
  <c r="J54" i="9"/>
  <c r="J45" i="9"/>
  <c r="J44" i="9"/>
  <c r="J61" i="9"/>
  <c r="J67" i="9"/>
  <c r="J59" i="9"/>
  <c r="J48" i="9"/>
  <c r="J62" i="9"/>
  <c r="J43" i="9"/>
  <c r="J42" i="9"/>
  <c r="J55" i="9"/>
  <c r="J64" i="9"/>
  <c r="J56" i="9"/>
  <c r="J68" i="9"/>
  <c r="J73" i="9"/>
  <c r="J76" i="9"/>
  <c r="J52" i="9"/>
  <c r="J78" i="9"/>
  <c r="J53" i="9"/>
  <c r="J49" i="9"/>
</calcChain>
</file>

<file path=xl/sharedStrings.xml><?xml version="1.0" encoding="utf-8"?>
<sst xmlns="http://schemas.openxmlformats.org/spreadsheetml/2006/main" count="4880" uniqueCount="646">
  <si>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</si>
  <si>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</si>
  <si>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</si>
  <si>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</si>
  <si>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</si>
  <si>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</si>
  <si>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</si>
  <si>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</si>
  <si>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</si>
  <si>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</si>
  <si>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</si>
  <si>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</si>
  <si>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</si>
  <si>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</si>
  <si>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</si>
  <si>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</si>
  <si>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</si>
  <si>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</si>
  <si>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</si>
  <si>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</si>
  <si>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FC-614-01/02/03/04 pt100 input 1</t>
  </si>
  <si>
    <t>UA</t>
  </si>
  <si>
    <t>52CHall</t>
  </si>
  <si>
    <t>AC</t>
  </si>
  <si>
    <t>PT100</t>
  </si>
  <si>
    <t>FC1T1</t>
  </si>
  <si>
    <t>Temperature</t>
  </si>
  <si>
    <t>Mon</t>
  </si>
  <si>
    <t>TEAMB01_ST_614_01_1.val</t>
  </si>
  <si>
    <t>Analog</t>
  </si>
  <si>
    <t>Input</t>
  </si>
  <si>
    <t>C</t>
  </si>
  <si>
    <t>.1</t>
  </si>
  <si>
    <t>FC-614-01/02/03/04 pt100 input 2</t>
  </si>
  <si>
    <t>Hall-54C</t>
  </si>
  <si>
    <t>HVAC</t>
  </si>
  <si>
    <t>PT100-FC1</t>
  </si>
  <si>
    <t>TEAMB02_ST_614_01_2.val</t>
  </si>
  <si>
    <t>FC-614-01/02/03/04 pt100 input 3</t>
  </si>
  <si>
    <t>Hall-55C</t>
  </si>
  <si>
    <t>TEAMB03_ST_614_01_3.val</t>
  </si>
  <si>
    <t>FC-614-01/02/03/04 pt100 input 4</t>
  </si>
  <si>
    <t>Hall-56C</t>
  </si>
  <si>
    <t>TEAMB04_ST_614_01_4.val</t>
  </si>
  <si>
    <t>FC-614-01/02/03/04 pt100 input 5</t>
  </si>
  <si>
    <t>Hall-53B</t>
  </si>
  <si>
    <t>TEAMB05_ST_614_01_5.val</t>
  </si>
  <si>
    <t>Corrigir localização</t>
  </si>
  <si>
    <t>FC-614-01/02/03/04 pt100 input 6</t>
  </si>
  <si>
    <t>Hall-57B</t>
  </si>
  <si>
    <t>TEAMB06_ST_614_01_6.val</t>
  </si>
  <si>
    <t>FC-614-01/02/03/04 pt100 input 7</t>
  </si>
  <si>
    <t>Hall-52D</t>
  </si>
  <si>
    <t>TEAMB07_ST_614_01_7.val</t>
  </si>
  <si>
    <t>FC-614-01/02/03/04 pt100 input 8</t>
  </si>
  <si>
    <t>Hall-55D</t>
  </si>
  <si>
    <t>TEAMB08_ST_614_01_8.val</t>
  </si>
  <si>
    <t>FC-614-06/07/08/09 pt100  input 1</t>
  </si>
  <si>
    <t>Hall-58C</t>
  </si>
  <si>
    <t>PT100-FC2</t>
  </si>
  <si>
    <t>TEAMB01_ST_614_03_1.val</t>
  </si>
  <si>
    <t>Inibido - mau contato</t>
  </si>
  <si>
    <t>FC-614-06/07/08/09 pt100  input 2</t>
  </si>
  <si>
    <t>Hall-60C</t>
  </si>
  <si>
    <t>TEAMB02_ST_614_03_2.val</t>
  </si>
  <si>
    <t>FC-614-06/07/08/09 pt100  input 3</t>
  </si>
  <si>
    <t>Hall-01C</t>
  </si>
  <si>
    <t>TEAMB03_ST_614_03_3.val</t>
  </si>
  <si>
    <t>FC-614-06/07/08/09 pt100  input 4</t>
  </si>
  <si>
    <t>Hall-02C</t>
  </si>
  <si>
    <t>TEAMB04_ST_614_03_4.val</t>
  </si>
  <si>
    <t>FC-614-06/07/08/09 pt100  input 5</t>
  </si>
  <si>
    <t>Hall-03B</t>
  </si>
  <si>
    <t>TEAMB05_ST_614_03_5.val</t>
  </si>
  <si>
    <t>FC-614-06/07/08/09 pt100  input 6</t>
  </si>
  <si>
    <t>Hall-58D</t>
  </si>
  <si>
    <t>TEAMB06_ST_614_03_6.val</t>
  </si>
  <si>
    <t>FC-614-06/07/08/09 pt100  input 7</t>
  </si>
  <si>
    <t>TEAMB07_ST_614_03_7.val</t>
  </si>
  <si>
    <t>FC-614-06/07/08/09 pt100  input 8</t>
  </si>
  <si>
    <t>-</t>
  </si>
  <si>
    <t>TEAMB08_ST_614_03_8.val</t>
  </si>
  <si>
    <t>Inibido - BMS não lê</t>
  </si>
  <si>
    <t>FC-614-11/12/13/14 pt100 input 1</t>
  </si>
  <si>
    <t>Hall-04C</t>
  </si>
  <si>
    <t>PT100-FC3</t>
  </si>
  <si>
    <t>TEAMB01_ST_614_05_1.val</t>
  </si>
  <si>
    <t>FC-614-11/12/13/14 pt100 input 2</t>
  </si>
  <si>
    <t>Hall-05C</t>
  </si>
  <si>
    <t>TEAMB02_ST_614_05_2.val</t>
  </si>
  <si>
    <t>FC-614-11/12/13/14 pt100 input 3</t>
  </si>
  <si>
    <t>Hall-07C</t>
  </si>
  <si>
    <t>TEAMB03_ST_614_05_3.val</t>
  </si>
  <si>
    <t>FC-614-11/12/13/14 pt100 input 4</t>
  </si>
  <si>
    <t>Hall-08C</t>
  </si>
  <si>
    <t>TEAMB04_ST_614_05_4.val</t>
  </si>
  <si>
    <t>FC-614-11/12/13/14 pt100 input 5</t>
  </si>
  <si>
    <t>Halll-06B</t>
  </si>
  <si>
    <t>TEAMB05_ST_614_05_5.val</t>
  </si>
  <si>
    <t>FC-614-11/12/13/14 pt100 input 6</t>
  </si>
  <si>
    <t>Hall-08B</t>
  </si>
  <si>
    <t>TEAMB06_ST_614_05_6.val</t>
  </si>
  <si>
    <t>FC-614-11/12/13/14 pt100 input 7</t>
  </si>
  <si>
    <t>Hall-04D</t>
  </si>
  <si>
    <t>TEAMB07_ST_614_05_7.val</t>
  </si>
  <si>
    <t>FC-614-11/12/13/14 pt100 input 8</t>
  </si>
  <si>
    <t>Hall-07D</t>
  </si>
  <si>
    <t>TEAMB08_ST_614_05_8.val</t>
  </si>
  <si>
    <t>FC-614-16/17/18/19 pt100 input 1</t>
  </si>
  <si>
    <t>Hall-10B</t>
  </si>
  <si>
    <t>PT100-FC4</t>
  </si>
  <si>
    <t>TEAMB01_ST_614_07_1.val</t>
  </si>
  <si>
    <t>FC-614-16/17/18/19 pt100 input 2</t>
  </si>
  <si>
    <t>Hall-11B</t>
  </si>
  <si>
    <t>TEAMB02_ST_614_07_2.val</t>
  </si>
  <si>
    <t>FC-614-16/17/18/19 pt100 input 3</t>
  </si>
  <si>
    <t>Hall-13B</t>
  </si>
  <si>
    <t>TEAMB03_ST_614_07_3.val</t>
  </si>
  <si>
    <t>FC-614-16/17/18/19 pt100 input 4</t>
  </si>
  <si>
    <t>Hall-13C</t>
  </si>
  <si>
    <t>TEAMB04_ST_614_07_4.val</t>
  </si>
  <si>
    <t>FC-614-16/17/18/19 pt100 input 5</t>
  </si>
  <si>
    <t>Hall-15C</t>
  </si>
  <si>
    <t>TEAMB05_ST_614_07_5.val</t>
  </si>
  <si>
    <t>FC-614-16/17/18/19 pt100 input 6</t>
  </si>
  <si>
    <t>Hall-12C</t>
  </si>
  <si>
    <t>TEAMB06_ST_614_07_6.val</t>
  </si>
  <si>
    <t>FC-614-16/17/18/19 pt100 input 7</t>
  </si>
  <si>
    <t>Hall-10D</t>
  </si>
  <si>
    <t>TEAMB07_ST_614_07_7.val</t>
  </si>
  <si>
    <t>FC-614-16/17/18/19 pt100 input 8</t>
  </si>
  <si>
    <t>Hall-13D</t>
  </si>
  <si>
    <t>TEAMB08_ST_614_07_8.val</t>
  </si>
  <si>
    <t>FC-614-21/22/23/24 pt100 input 1</t>
  </si>
  <si>
    <t>PT100-FC5</t>
  </si>
  <si>
    <t>TEAMB01_ST_614_09_1.val</t>
  </si>
  <si>
    <t>FC-614-21/22/23/24 pt100 input 2</t>
  </si>
  <si>
    <t>Hall-17C</t>
  </si>
  <si>
    <t>TEAMB02_ST_614_09_2.val</t>
  </si>
  <si>
    <t>FC-614-21/22/23/24 pt100 input 3</t>
  </si>
  <si>
    <t>Hall-19C</t>
  </si>
  <si>
    <t>TEAMB03_ST_614_09_3.val</t>
  </si>
  <si>
    <t>FC-614-21/22/23/24 pt100 input 4</t>
  </si>
  <si>
    <t>Hall-20C</t>
  </si>
  <si>
    <t>TEAMB04_ST_614_09_4.val</t>
  </si>
  <si>
    <t>FC-614-21/22/23/24 pt100 input 5</t>
  </si>
  <si>
    <t>Hall-17B</t>
  </si>
  <si>
    <t>TEAMB05_ST_614_09_5.val</t>
  </si>
  <si>
    <t>FC-614-21/22/23/24 pt100 input 6</t>
  </si>
  <si>
    <t>Hall-21B</t>
  </si>
  <si>
    <t>TEAMB06_ST_614_09_6.val</t>
  </si>
  <si>
    <t>FC-614-21/22/23/24 pt100 input 7</t>
  </si>
  <si>
    <t>Hall-19D</t>
  </si>
  <si>
    <t>TEAMB07_ST_614_09_7.val</t>
  </si>
  <si>
    <t>Inibido - cartão em falha &amp; Corrigir localização</t>
  </si>
  <si>
    <t>FC-614-21/22/23/24 pt100 input 8</t>
  </si>
  <si>
    <t>Hall-16D</t>
  </si>
  <si>
    <t>TEAMB08_ST_614_09_8.val</t>
  </si>
  <si>
    <t>FC-614-26/27/28/29 pt100 input 1</t>
  </si>
  <si>
    <t>Hall-22C</t>
  </si>
  <si>
    <t>PT100-FC6</t>
  </si>
  <si>
    <t>TEAMB01_ST_614_11_1.val</t>
  </si>
  <si>
    <t>FC-614-26/27/28/29 pt100 input 2</t>
  </si>
  <si>
    <t>Hall-24C</t>
  </si>
  <si>
    <t>TEAMB02_ST_614_11_2.val</t>
  </si>
  <si>
    <t>FC-614-26/27/28/29 pt100 input 3</t>
  </si>
  <si>
    <t>Hall-25C</t>
  </si>
  <si>
    <t>TEAMB03_ST_614_11_3.val</t>
  </si>
  <si>
    <t>FC-614-26/27/28/29 pt100 input 4</t>
  </si>
  <si>
    <t>Hall-26C</t>
  </si>
  <si>
    <t>TEAMB04_ST_614_11_4.val</t>
  </si>
  <si>
    <t>FC-614-26/27/28/29 pt100 input 5</t>
  </si>
  <si>
    <t>No-loca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</si>
  <si>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</si>
  <si>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</si>
  <si>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</si>
  <si>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</si>
  <si>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</si>
  <si>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Hall-22D</t>
  </si>
  <si>
    <t>TEAMB07_ST_614_11_7.val</t>
  </si>
  <si>
    <t>FC-614-26/27/28/29 pt100 input 8</t>
  </si>
  <si>
    <t>Hall-25D</t>
  </si>
  <si>
    <t>TEAMB08_ST_614_11_8.val</t>
  </si>
  <si>
    <t>FC-614-32/33/34/35 pt100 input 1</t>
  </si>
  <si>
    <t>Hall-32C</t>
  </si>
  <si>
    <t>PT100-FC7</t>
  </si>
  <si>
    <t>TEAMB01_ST_614_13_1.val</t>
  </si>
  <si>
    <t>FC-614-32/33/34/35 pt100 input 2</t>
  </si>
  <si>
    <t>Hall-31C</t>
  </si>
  <si>
    <t>TEAMB02_ST_614_13_2.val</t>
  </si>
  <si>
    <t>FC-614-32/33/34/35 pt100 input 3</t>
  </si>
  <si>
    <t>Hall-29C</t>
  </si>
  <si>
    <t>TEAMB03_ST_614_13_3.val</t>
  </si>
  <si>
    <t>FC-614-32/33/34/35 pt100 input 4</t>
  </si>
  <si>
    <t>Hall-28C</t>
  </si>
  <si>
    <t>TEAMB04_ST_614_13_4.val</t>
  </si>
  <si>
    <t>FC-614-32/33/34/35 pt100 input 5</t>
  </si>
  <si>
    <t>Hall-29B</t>
  </si>
  <si>
    <t>TEAMB05_ST_614_13_5.val</t>
  </si>
  <si>
    <t>FC-614-32/33/34/35 pt100 input 6</t>
  </si>
  <si>
    <t>Hall-32B</t>
  </si>
  <si>
    <t>TEAMB06_ST_614_13_6.val</t>
  </si>
  <si>
    <t>FC-614-32/33/34/35 pt100 input 7</t>
  </si>
  <si>
    <t>Hall-28D</t>
  </si>
  <si>
    <t>TEAMB07_ST_614_13_7.val</t>
  </si>
  <si>
    <t>FC-614-32/33/34/35 pt100 input 8</t>
  </si>
  <si>
    <t>Hall-31D</t>
  </si>
  <si>
    <t>TEAMB08_ST_614_13_8.val</t>
  </si>
  <si>
    <t>FC-614-37/38/39/40 pt100 input 1</t>
  </si>
  <si>
    <t>Hall-33C</t>
  </si>
  <si>
    <t>PT100-FC8</t>
  </si>
  <si>
    <t>TEAMB01_ST_614_15_1.val</t>
  </si>
  <si>
    <t>FC-614-37/38/39/40 pt100 input 2</t>
  </si>
  <si>
    <t>Hall-35C</t>
  </si>
  <si>
    <t>TEAMB02_ST_614_15_2.val</t>
  </si>
  <si>
    <t>FC-614-37/38/39/40 pt100 input 3</t>
  </si>
  <si>
    <t>Hall-37C</t>
  </si>
  <si>
    <t>TEAMB03_ST_614_15_3.val</t>
  </si>
  <si>
    <t>FC-614-37/38/39/40 pt100 input 4</t>
  </si>
  <si>
    <t>Hall-38C</t>
  </si>
  <si>
    <t>TEAMB04_ST_614_15_4.val</t>
  </si>
  <si>
    <t>FC-614-37/38/39/40 pt100 input 5</t>
  </si>
  <si>
    <t>Hall-34B</t>
  </si>
  <si>
    <t>TEAMB05_ST_614_15_5.val</t>
  </si>
  <si>
    <t>FC-614-37/38/39/40 pt100 input 6</t>
  </si>
  <si>
    <t>Hall-40B</t>
  </si>
  <si>
    <t>TEAMB06_ST_614_15_6.val</t>
  </si>
  <si>
    <t>Inibido - mau contato &amp; corrigir localização</t>
  </si>
  <si>
    <t>FC-614-37/38/39/40 pt100 input 7</t>
  </si>
  <si>
    <t>Hall-34D</t>
  </si>
  <si>
    <t>TEAMB07_ST_614_15_7.val</t>
  </si>
  <si>
    <t>FC-614-37/38/39/40 pt100 input 8</t>
  </si>
  <si>
    <t>Hall-37D</t>
  </si>
  <si>
    <t>TEAMB08_ST_614_15_8.val</t>
  </si>
  <si>
    <t>FC-614-42/43/44/45 input 1</t>
  </si>
  <si>
    <t>Hall-44C</t>
  </si>
  <si>
    <t>PT100-FC9</t>
  </si>
  <si>
    <t>TEAMB01_ST_614_18_1.val</t>
  </si>
  <si>
    <t>FC-614-42/43/44/45 input 2</t>
  </si>
  <si>
    <t>Hall-43C</t>
  </si>
  <si>
    <t>TEAMB02_ST_614_18_2.val</t>
  </si>
  <si>
    <t>FC-614-42/43/44/45 input 3</t>
  </si>
  <si>
    <t>Hall-41C</t>
  </si>
  <si>
    <t>TEAMB03_ST_614_18_3.val</t>
  </si>
  <si>
    <t>FC-614-42/43/44/45 input 4</t>
  </si>
  <si>
    <t>Hall-40C</t>
  </si>
  <si>
    <t>TEAMB04_ST_614_18_4.val</t>
  </si>
  <si>
    <t>FC-614-42/43/44/45 input 5</t>
  </si>
  <si>
    <t>Hall-43B</t>
  </si>
  <si>
    <t>TEAMB05_ST_614_18_5.val</t>
  </si>
  <si>
    <t>FC-614-42/43/44/45 input 6</t>
  </si>
  <si>
    <t>Hall-41B</t>
  </si>
  <si>
    <t>TEAMB06_ST_614_18_6.val</t>
  </si>
  <si>
    <t>FC-614-42/43/44/45 input 7</t>
  </si>
  <si>
    <t>Hall-40D</t>
  </si>
  <si>
    <t>TEAMB07_ST_614_18_7.val</t>
  </si>
  <si>
    <t>FC-614-42/43/44/45 input 8</t>
  </si>
  <si>
    <t>Hall-43D</t>
  </si>
  <si>
    <t>TEAMB08_ST_614_18_8.val</t>
  </si>
  <si>
    <t>FC-614-47/48/49/50 pt100 input 1</t>
  </si>
  <si>
    <t>Hall-51C</t>
  </si>
  <si>
    <t>PT100-FC10</t>
  </si>
  <si>
    <t>TEAMB01_ST_614_20_1.val</t>
  </si>
  <si>
    <t>FC-614-47/48/49/50 pt100 input 2</t>
  </si>
  <si>
    <t>Hall-49C</t>
  </si>
  <si>
    <t>TEAMB02_ST_614_20_2.val</t>
  </si>
  <si>
    <t>FC-614-47/48/49/50 pt100 input 3</t>
  </si>
  <si>
    <t>Hall-47C</t>
  </si>
  <si>
    <t>TEAMB03_ST_614_20_3.val</t>
  </si>
  <si>
    <t>FC-614-47/48/49/50 pt100 input 4</t>
  </si>
  <si>
    <t>Hall-46C</t>
  </si>
  <si>
    <t>TEAMB04_ST_614_20_4.val</t>
  </si>
  <si>
    <t>FC-614-47/48/49/50 pt100 input 5</t>
  </si>
  <si>
    <t>Hall-47B</t>
  </si>
  <si>
    <t>TEAMB05_ST_614_20_5.val</t>
  </si>
  <si>
    <t>FC-614-47/48/49/50 pt100 input 6</t>
  </si>
  <si>
    <t>Hall-50B</t>
  </si>
  <si>
    <t>TEAMB06_ST_614_20_6.val</t>
  </si>
  <si>
    <t>FC-614-47/48/49/50 pt100 input 7</t>
  </si>
  <si>
    <t>Hall-46D</t>
  </si>
  <si>
    <t>TEAMB07_ST_614_20_7.val</t>
  </si>
  <si>
    <t>FC-614-47/48/49/50 pt100 input 8</t>
  </si>
  <si>
    <t>Hall-49D</t>
  </si>
  <si>
    <t>TEAMB08_ST_614_20_8.val</t>
  </si>
  <si>
    <t>ST-614-08.01</t>
  </si>
  <si>
    <t>TU</t>
  </si>
  <si>
    <t>09WI</t>
  </si>
  <si>
    <t> </t>
  </si>
  <si>
    <t>ST-614-08.02</t>
  </si>
  <si>
    <t>19WE</t>
  </si>
  <si>
    <t>FC8T2</t>
  </si>
  <si>
    <t>Temp</t>
  </si>
  <si>
    <t>ST-614-08.04</t>
  </si>
  <si>
    <t>ST-614-08.05</t>
  </si>
  <si>
    <t>ST-614-08.07</t>
  </si>
  <si>
    <t>ST-614-08.08</t>
  </si>
  <si>
    <t>ST-614-08.09</t>
  </si>
  <si>
    <t>ST-614-08.10</t>
  </si>
  <si>
    <t>ST-614-10.01</t>
  </si>
  <si>
    <t>ST-614-10.02</t>
  </si>
  <si>
    <t>ST-614-10.04</t>
  </si>
  <si>
    <t>ST-614-10.05</t>
  </si>
  <si>
    <t>ST-614-10.07</t>
  </si>
  <si>
    <t>ST-614-10.08</t>
  </si>
  <si>
    <t>ST-614-10.09</t>
  </si>
  <si>
    <t>ST-614-10.10</t>
  </si>
  <si>
    <t>ST-614-12.01</t>
  </si>
  <si>
    <t>ST-614-12.02</t>
  </si>
  <si>
    <t>ST-614-12.04</t>
  </si>
  <si>
    <t>ST-614-12.05</t>
  </si>
  <si>
    <t>ST-614-12.07</t>
  </si>
  <si>
    <t>ST-614-12.08</t>
  </si>
  <si>
    <t>ST-614-12.09</t>
  </si>
  <si>
    <t>ST-614-12.10</t>
  </si>
  <si>
    <t>ST-614-14.01</t>
  </si>
  <si>
    <t>ST-614-14.02</t>
  </si>
  <si>
    <t>ST-614-14.04</t>
  </si>
  <si>
    <t>ST-614-14.05</t>
  </si>
  <si>
    <t>ST-614-14.07</t>
  </si>
  <si>
    <t>ST-614-14.08</t>
  </si>
  <si>
    <t>ST-614-14.09</t>
  </si>
  <si>
    <t>ST-614-14.10</t>
  </si>
  <si>
    <t>ST-614-16.01</t>
  </si>
  <si>
    <t>ST-614-16.02</t>
  </si>
  <si>
    <t>ST-614-16.04</t>
  </si>
  <si>
    <t>ST-614-16.05</t>
  </si>
  <si>
    <t>ST-614-16.07</t>
  </si>
  <si>
    <t>ST-614-16.08</t>
  </si>
  <si>
    <t>ST-614-16.09</t>
  </si>
  <si>
    <t>ST-614-16.10</t>
  </si>
  <si>
    <t>ST-614-17.01</t>
  </si>
  <si>
    <t>ST-614-17.02</t>
  </si>
  <si>
    <t>ST-614-17.04</t>
  </si>
  <si>
    <t>ST-614-17.05</t>
  </si>
  <si>
    <t>ST-614-17.07</t>
  </si>
  <si>
    <t>ST-614-17.08</t>
  </si>
  <si>
    <t>ST-614-17.09</t>
  </si>
  <si>
    <t>ST-614-17.10</t>
  </si>
  <si>
    <t>ST-614-19.01</t>
  </si>
  <si>
    <t>ST-614-19.02</t>
  </si>
  <si>
    <t>ST-614-19.04</t>
  </si>
  <si>
    <t>ST-614-19.05</t>
  </si>
  <si>
    <t>ST-614-19.07</t>
  </si>
  <si>
    <t>ST-614-19.08</t>
  </si>
  <si>
    <t>ST-614-19.09</t>
  </si>
  <si>
    <t>ST-614-19.10</t>
  </si>
  <si>
    <t>ST-614-02.01</t>
  </si>
  <si>
    <t>ST-614-02.02</t>
  </si>
  <si>
    <t>ST-614-02.04</t>
  </si>
  <si>
    <t>ST-614-02.05</t>
  </si>
  <si>
    <t>ST-614-02.07</t>
  </si>
  <si>
    <t>ST-614-02.08</t>
  </si>
  <si>
    <t>ST-614-02.09</t>
  </si>
  <si>
    <t>ST-614-02.10</t>
  </si>
  <si>
    <t>ST-614-04.01</t>
  </si>
  <si>
    <t>ST-614-04.02</t>
  </si>
  <si>
    <t>ST-614-04.04</t>
  </si>
  <si>
    <t>ST-614-04.05</t>
  </si>
  <si>
    <t>ST-614-04.07</t>
  </si>
  <si>
    <t>ST-614-04.08</t>
  </si>
  <si>
    <t>ST-614-04.09</t>
  </si>
  <si>
    <t>ST-614-04.10</t>
  </si>
  <si>
    <t>ST-614-06.01</t>
  </si>
  <si>
    <t>ST-614-06.02</t>
  </si>
  <si>
    <t>ST-614-06.04</t>
  </si>
  <si>
    <t>ST-614-06.05</t>
  </si>
  <si>
    <t>ST-614-06.07</t>
  </si>
  <si>
    <t>ST-614-06.08</t>
  </si>
  <si>
    <t>ST-614-06.09</t>
  </si>
  <si>
    <t>ST-614-06.10</t>
  </si>
  <si>
    <t>Aux RS Logic Name</t>
  </si>
  <si>
    <t>PLC IP</t>
  </si>
  <si>
    <t>FC61401</t>
  </si>
  <si>
    <t>10.20.35.211</t>
  </si>
  <si>
    <t>54CHall</t>
  </si>
  <si>
    <t>55CHall</t>
  </si>
  <si>
    <t>56CHall</t>
  </si>
  <si>
    <t>53BHall</t>
  </si>
  <si>
    <t>57BHall</t>
  </si>
  <si>
    <t>52DHall</t>
  </si>
  <si>
    <t>55DHall</t>
  </si>
  <si>
    <t>FC-614-01/02/03/04 média</t>
  </si>
  <si>
    <t>55Hall58</t>
  </si>
  <si>
    <t>MeanTemperature</t>
  </si>
  <si>
    <t>TIC1_614_01_1.PV</t>
  </si>
  <si>
    <t>44CHall</t>
  </si>
  <si>
    <t>FC61442</t>
  </si>
  <si>
    <t>43CHall</t>
  </si>
  <si>
    <t>41CHall</t>
  </si>
  <si>
    <t>40CHall</t>
  </si>
  <si>
    <t>43BHall</t>
  </si>
  <si>
    <t>41BHall</t>
  </si>
  <si>
    <t>40DHall</t>
  </si>
  <si>
    <t>43DHall</t>
  </si>
  <si>
    <t>FC-614-42/43/44/45 média</t>
  </si>
  <si>
    <t>40Hall46</t>
  </si>
  <si>
    <t>PT101</t>
  </si>
  <si>
    <t>TIC1_614_18_1.PV</t>
  </si>
  <si>
    <t>51CHall</t>
  </si>
  <si>
    <t>FC61447</t>
  </si>
  <si>
    <t>49CHall</t>
  </si>
  <si>
    <t>47CHall</t>
  </si>
  <si>
    <t>46CHall</t>
  </si>
  <si>
    <t>47BHall</t>
  </si>
  <si>
    <t>50BHall</t>
  </si>
  <si>
    <t>46DHall</t>
  </si>
  <si>
    <t>49DHall</t>
  </si>
  <si>
    <t>FC-614-47/48/49/50 média</t>
  </si>
  <si>
    <t>46Hall52</t>
  </si>
  <si>
    <t>TIC1_614_20_1.PV</t>
  </si>
  <si>
    <t>39IW</t>
  </si>
  <si>
    <t>TEAMB01</t>
  </si>
  <si>
    <t>40EW</t>
  </si>
  <si>
    <t>TEAMB02</t>
  </si>
  <si>
    <t>41IW</t>
  </si>
  <si>
    <t>TEAMB03</t>
  </si>
  <si>
    <t>41EW</t>
  </si>
  <si>
    <t>TEAMB04</t>
  </si>
  <si>
    <t>42IW</t>
  </si>
  <si>
    <t>TEAMB05</t>
  </si>
  <si>
    <t>43EW</t>
  </si>
  <si>
    <t>TEAMB06</t>
  </si>
  <si>
    <t>44IW</t>
  </si>
  <si>
    <t>TEAMB07</t>
  </si>
  <si>
    <t>44EW</t>
  </si>
  <si>
    <t>TEAMB08</t>
  </si>
  <si>
    <t>ST-614-17 média</t>
  </si>
  <si>
    <t>MEDIA_TEAMB_ST_614_17.val</t>
  </si>
  <si>
    <t>45IW</t>
  </si>
  <si>
    <t>46EW</t>
  </si>
  <si>
    <t>47IW</t>
  </si>
  <si>
    <t>47EW</t>
  </si>
  <si>
    <t>48IW</t>
  </si>
  <si>
    <t>49EW</t>
  </si>
  <si>
    <t>50IW</t>
  </si>
  <si>
    <t>50EW</t>
  </si>
  <si>
    <t>ST-614-19 média</t>
  </si>
  <si>
    <t>MEDIA_TEAMB_ST_614_19.val</t>
  </si>
  <si>
    <t>51IW</t>
  </si>
  <si>
    <t>52EW</t>
  </si>
  <si>
    <t>53IW</t>
  </si>
  <si>
    <t>53EW</t>
  </si>
  <si>
    <t>54IW</t>
  </si>
  <si>
    <t>55EW</t>
  </si>
  <si>
    <t>56IW</t>
  </si>
  <si>
    <t>56EW</t>
  </si>
  <si>
    <t>ST-614-02 média</t>
  </si>
  <si>
    <t>MEDIA_TEAMB_ST_614_02.val</t>
  </si>
  <si>
    <t>58CHall</t>
  </si>
  <si>
    <t>FC61406</t>
  </si>
  <si>
    <t>10.20.35.221</t>
  </si>
  <si>
    <t>60CHall</t>
  </si>
  <si>
    <t>01CHall</t>
  </si>
  <si>
    <t>02CHall</t>
  </si>
  <si>
    <t>03BHall</t>
  </si>
  <si>
    <t>58DHall</t>
  </si>
  <si>
    <t>NoLocation</t>
  </si>
  <si>
    <t>FC-614-FC-614-06/07/08/09 média</t>
  </si>
  <si>
    <t>01Hall60</t>
  </si>
  <si>
    <t>TIC1_614_03_1.PV</t>
  </si>
  <si>
    <t>04CHall</t>
  </si>
  <si>
    <t>FC61411</t>
  </si>
  <si>
    <t>05CHall</t>
  </si>
  <si>
    <t>07CHall</t>
  </si>
  <si>
    <t>08CHall</t>
  </si>
  <si>
    <t>06BHall</t>
  </si>
  <si>
    <t>08BHall</t>
  </si>
  <si>
    <t>04DHall</t>
  </si>
  <si>
    <t>07DHall</t>
  </si>
  <si>
    <t>FC-614-11/12/13/14 média</t>
  </si>
  <si>
    <t>04Hall08</t>
  </si>
  <si>
    <t>TIC1_614_05_1.PV</t>
  </si>
  <si>
    <t>10BHall</t>
  </si>
  <si>
    <t>FC61416</t>
  </si>
  <si>
    <t>11BHall</t>
  </si>
  <si>
    <t>13BHall</t>
  </si>
  <si>
    <t>13CHall</t>
  </si>
  <si>
    <t>15CHall</t>
  </si>
  <si>
    <t>12CHall</t>
  </si>
  <si>
    <t>10DHall</t>
  </si>
  <si>
    <t>13DHall</t>
  </si>
  <si>
    <t>FC-614-16/17/18/19 média</t>
  </si>
  <si>
    <t>10Hall15</t>
  </si>
  <si>
    <t>TIC1_614_07_1.PV</t>
  </si>
  <si>
    <t>FC61421</t>
  </si>
  <si>
    <t>17CHall</t>
  </si>
  <si>
    <t>19CHall</t>
  </si>
  <si>
    <t>20CHall</t>
  </si>
  <si>
    <t>17BHall</t>
  </si>
  <si>
    <t>21BHall</t>
  </si>
  <si>
    <t>19DHall</t>
  </si>
  <si>
    <t>16DHall</t>
  </si>
  <si>
    <t>FC-614-21/22/23/24 média</t>
  </si>
  <si>
    <t>15Hall21</t>
  </si>
  <si>
    <t>TIC1_614_09_1.PV</t>
  </si>
  <si>
    <t>09IW</t>
  </si>
  <si>
    <t>TEAMB01_ST_614_08_1.val</t>
  </si>
  <si>
    <t>10EW</t>
  </si>
  <si>
    <t>TEAMB02_ST_614_08_2.val</t>
  </si>
  <si>
    <t>11IW</t>
  </si>
  <si>
    <t>TEAMB03_ST_614_08_4.val</t>
  </si>
  <si>
    <t>11EW</t>
  </si>
  <si>
    <t>TEAMB04_ST_614_08_5.val</t>
  </si>
  <si>
    <t>12IW</t>
  </si>
  <si>
    <t>TEAMB05_ST_614_08_7.val</t>
  </si>
  <si>
    <t>13EW</t>
  </si>
  <si>
    <t>TEAMB06_ST_614_08_8.val</t>
  </si>
  <si>
    <t>14IW</t>
  </si>
  <si>
    <t>TEAMB07_ST_614_08_9.val</t>
  </si>
  <si>
    <t>14EW</t>
  </si>
  <si>
    <t>TEAMB08_ST_614_08_10.val</t>
  </si>
  <si>
    <t>ST-614-08 média</t>
  </si>
  <si>
    <t>0914</t>
  </si>
  <si>
    <t>MEDIA_TEAMB_ST_614_08.val</t>
  </si>
  <si>
    <t>15EW</t>
  </si>
  <si>
    <t>TEAMB01_ST_614_10_1.val</t>
  </si>
  <si>
    <t>16IW</t>
  </si>
  <si>
    <t>TEAMB02_ST_614_10_2.val</t>
  </si>
  <si>
    <t>17IW</t>
  </si>
  <si>
    <t>TEAMB03_ST_614_10_4.val</t>
  </si>
  <si>
    <t>17EW</t>
  </si>
  <si>
    <t>TEAMB04_ST_614_10_5.val</t>
  </si>
  <si>
    <t>18IW</t>
  </si>
  <si>
    <t>TEAMB05_ST_614_10_7.val</t>
  </si>
  <si>
    <t>19EW</t>
  </si>
  <si>
    <t>TEAMB06_ST_614_10_8.val</t>
  </si>
  <si>
    <t>20IW</t>
  </si>
  <si>
    <t>TEAMB07_ST_614_10_9.val</t>
  </si>
  <si>
    <t>20EW</t>
  </si>
  <si>
    <t>TEAMB08_ST_614_10_10.val</t>
  </si>
  <si>
    <t>ST-614-10 média</t>
  </si>
  <si>
    <t>MEDIA_TEAMB_ST_614_10.val</t>
  </si>
  <si>
    <t>57IW</t>
  </si>
  <si>
    <t>TEAMB01_ST_614_04_1.val</t>
  </si>
  <si>
    <t>58EW</t>
  </si>
  <si>
    <t>TEAMB02_ST_614_04_2.val</t>
  </si>
  <si>
    <t>59IW</t>
  </si>
  <si>
    <t>TEAMB03_ST_614_04_4.val</t>
  </si>
  <si>
    <t>59EW</t>
  </si>
  <si>
    <t>TEAMB04_ST_614_04_5.val</t>
  </si>
  <si>
    <t>60IW</t>
  </si>
  <si>
    <t>TEAMB05_ST_614_04_7.val</t>
  </si>
  <si>
    <t>01EW</t>
  </si>
  <si>
    <t>TEAMB06_ST_614_04_8.val</t>
  </si>
  <si>
    <t>02IW</t>
  </si>
  <si>
    <t>TEAMB07_ST_614_04_9.val</t>
  </si>
  <si>
    <t>02EW</t>
  </si>
  <si>
    <t>TEAMB08_ST_614_04_10.val</t>
  </si>
  <si>
    <t>ST-614-04 média</t>
  </si>
  <si>
    <t>0160</t>
  </si>
  <si>
    <t>MEDIA_TEAMB_ST_614_04.val</t>
  </si>
  <si>
    <t>.2</t>
  </si>
  <si>
    <t>03IW</t>
  </si>
  <si>
    <t>TEAMB01_ST_614_06_1.val</t>
  </si>
  <si>
    <t>04EW</t>
  </si>
  <si>
    <t>TEAMB02_ST_614_06_2.val</t>
  </si>
  <si>
    <t>05IW</t>
  </si>
  <si>
    <t>TEAMB03_ST_614_06_4.val</t>
  </si>
  <si>
    <t>05EW</t>
  </si>
  <si>
    <t>TEAMB04_ST_614_06_5.val</t>
  </si>
  <si>
    <t>06IW</t>
  </si>
  <si>
    <t>TEAMB05_ST_614_06_7.val</t>
  </si>
  <si>
    <t>07EW</t>
  </si>
  <si>
    <t>TEAMB06_ST_614_06_8.val</t>
  </si>
  <si>
    <t>08IW</t>
  </si>
  <si>
    <t>TEAMB07_ST_614_06_9.val</t>
  </si>
  <si>
    <t>08EW</t>
  </si>
  <si>
    <t>TEAMB08_ST_614_06_06.val</t>
  </si>
  <si>
    <t>ST-614-06 média</t>
  </si>
  <si>
    <t>0308</t>
  </si>
  <si>
    <t>MEDIA_TEAMB_ST_614_06.val</t>
  </si>
  <si>
    <t>22CHall</t>
  </si>
  <si>
    <t>FC61426</t>
  </si>
  <si>
    <t>10.20.35.231</t>
  </si>
  <si>
    <t>24CHall</t>
  </si>
  <si>
    <t>25CHall</t>
  </si>
  <si>
    <t>26CHall</t>
  </si>
  <si>
    <t>22DHall</t>
  </si>
  <si>
    <t>25DHall</t>
  </si>
  <si>
    <t>FC-614-26/27/28/29 média</t>
  </si>
  <si>
    <t>22Hall28</t>
  </si>
  <si>
    <t>TIC1_614_11_1.PV</t>
  </si>
  <si>
    <t>32CHall</t>
  </si>
  <si>
    <t>FC61432</t>
  </si>
  <si>
    <t>31CHall</t>
  </si>
  <si>
    <t>29CHall</t>
  </si>
  <si>
    <t>28CHall</t>
  </si>
  <si>
    <t>29BHall</t>
  </si>
  <si>
    <t>32BHall</t>
  </si>
  <si>
    <t>28DHall</t>
  </si>
  <si>
    <t>31DHall</t>
  </si>
  <si>
    <t>FC-614-32/33/34/35 média</t>
  </si>
  <si>
    <t>28Hall34</t>
  </si>
  <si>
    <t>TIC1_614_13_1.PV</t>
  </si>
  <si>
    <t>33CHall</t>
  </si>
  <si>
    <t>FC61437</t>
  </si>
  <si>
    <t>35CHall</t>
  </si>
  <si>
    <t>37CHall</t>
  </si>
  <si>
    <t>38CHall</t>
  </si>
  <si>
    <t>34BHall</t>
  </si>
  <si>
    <t>40BHall</t>
  </si>
  <si>
    <t>34DHall</t>
  </si>
  <si>
    <t>37DHall</t>
  </si>
  <si>
    <t>FC-614-37/38/39/40 média</t>
  </si>
  <si>
    <t>33Hall40</t>
  </si>
  <si>
    <t>TIC1_614_15_1.PV</t>
  </si>
  <si>
    <t>21IW</t>
  </si>
  <si>
    <t>22EW</t>
  </si>
  <si>
    <t>23IW</t>
  </si>
  <si>
    <t>23EW</t>
  </si>
  <si>
    <t>24IW</t>
  </si>
  <si>
    <t>25EW</t>
  </si>
  <si>
    <t>26IW</t>
  </si>
  <si>
    <t>26EW</t>
  </si>
  <si>
    <t>ST-614-12 média</t>
  </si>
  <si>
    <t>MEDIA_TEAMB_ST_614_12.val</t>
  </si>
  <si>
    <t>27IW</t>
  </si>
  <si>
    <t>28EW</t>
  </si>
  <si>
    <t>29IW</t>
  </si>
  <si>
    <t>29EW</t>
  </si>
  <si>
    <t>30IW</t>
  </si>
  <si>
    <t>31EW</t>
  </si>
  <si>
    <t>32IW</t>
  </si>
  <si>
    <t>32EW</t>
  </si>
  <si>
    <t>ST-614-14 média</t>
  </si>
  <si>
    <t>MEDIA_TEAMB_ST_614_14.val</t>
  </si>
  <si>
    <t>33IW</t>
  </si>
  <si>
    <t>34EW</t>
  </si>
  <si>
    <t>35IW</t>
  </si>
  <si>
    <t>35EW</t>
  </si>
  <si>
    <t>36IW</t>
  </si>
  <si>
    <t>37EW</t>
  </si>
  <si>
    <t>38IW</t>
  </si>
  <si>
    <t>38EW</t>
  </si>
  <si>
    <t>ST-614-16 média</t>
  </si>
  <si>
    <t>MEDIA_TEAMB_ST_614_16.val</t>
  </si>
  <si>
    <t>Sensor</t>
  </si>
  <si>
    <t>Posição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</si>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</sst>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</font>
    <font>
      <u/>
      <sz val="11"/>
      <name val="Calibri"/>
    </font>
    <font>
      <sz val="11"/>
      <color rgb="FF4472C4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/>
    </xf>
    <xf numFmtId="0" fontId="0" fillId="15" borderId="8" xfId="0" applyFill="1" applyBorder="1"/>
    <xf numFmtId="0" fontId="3" fillId="17" borderId="6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0" fillId="18" borderId="8" xfId="0" quotePrefix="1" applyFill="1" applyBorder="1" applyAlignment="1">
      <alignment horizontal="center"/>
    </xf>
    <xf numFmtId="0" fontId="3" fillId="18" borderId="8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0" fillId="19" borderId="10" xfId="0" quotePrefix="1" applyFill="1" applyBorder="1"/>
    <xf numFmtId="0" fontId="3" fillId="15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15" fillId="26" borderId="8" xfId="0" applyFont="1" applyFill="1" applyBorder="1" applyAlignment="1">
      <alignment horizontal="center"/>
    </xf>
    <xf numFmtId="0" fontId="15" fillId="27" borderId="8" xfId="0" applyFont="1" applyFill="1" applyBorder="1" applyAlignment="1">
      <alignment horizontal="center"/>
    </xf>
    <xf numFmtId="0" fontId="15" fillId="28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 wrapText="1"/>
    </xf>
    <xf numFmtId="0" fontId="15" fillId="30" borderId="8" xfId="0" applyFont="1" applyFill="1" applyBorder="1" applyAlignment="1">
      <alignment horizontal="center"/>
    </xf>
    <xf numFmtId="0" fontId="14" fillId="30" borderId="8" xfId="0" applyFont="1" applyFill="1" applyBorder="1" applyAlignment="1">
      <alignment horizontal="center"/>
    </xf>
    <xf numFmtId="0" fontId="13" fillId="30" borderId="8" xfId="0" applyFont="1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15" fillId="33" borderId="8" xfId="0" applyFont="1" applyFill="1" applyBorder="1" applyAlignment="1">
      <alignment horizontal="center"/>
    </xf>
    <xf numFmtId="0" fontId="16" fillId="30" borderId="8" xfId="0" applyFont="1" applyFill="1" applyBorder="1" applyAlignment="1">
      <alignment horizontal="center"/>
    </xf>
    <xf numFmtId="0" fontId="0" fillId="19" borderId="10" xfId="0" quotePrefix="1" applyFill="1" applyBorder="1" applyAlignment="1">
      <alignment horizontal="center"/>
    </xf>
    <xf numFmtId="0" fontId="6" fillId="20" borderId="1" xfId="0" applyFont="1" applyFill="1" applyBorder="1" applyAlignment="1">
      <alignment horizontal="left"/>
    </xf>
    <xf numFmtId="0" fontId="6" fillId="21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6" fillId="23" borderId="1" xfId="0" applyFont="1" applyFill="1" applyBorder="1" applyAlignment="1">
      <alignment horizontal="left"/>
    </xf>
    <xf numFmtId="0" fontId="6" fillId="24" borderId="1" xfId="0" applyFont="1" applyFill="1" applyBorder="1" applyAlignment="1">
      <alignment horizontal="left"/>
    </xf>
    <xf numFmtId="0" fontId="6" fillId="24" borderId="12" xfId="0" applyFont="1" applyFill="1" applyBorder="1" applyAlignment="1">
      <alignment horizontal="left"/>
    </xf>
    <xf numFmtId="0" fontId="6" fillId="24" borderId="1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39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5" fillId="25" borderId="1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/>
    </xf>
    <xf numFmtId="0" fontId="15" fillId="36" borderId="14" xfId="0" applyFont="1" applyFill="1" applyBorder="1" applyAlignment="1">
      <alignment horizontal="left"/>
    </xf>
    <xf numFmtId="0" fontId="15" fillId="36" borderId="12" xfId="0" applyFont="1" applyFill="1" applyBorder="1" applyAlignment="1">
      <alignment horizontal="left"/>
    </xf>
    <xf numFmtId="0" fontId="12" fillId="36" borderId="14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 wrapText="1"/>
    </xf>
    <xf numFmtId="0" fontId="15" fillId="36" borderId="10" xfId="0" applyFont="1" applyFill="1" applyBorder="1" applyAlignment="1">
      <alignment horizontal="left"/>
    </xf>
    <xf numFmtId="0" fontId="14" fillId="36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8" fillId="3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/>
    </xf>
    <xf numFmtId="0" fontId="7" fillId="36" borderId="14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/>
    </xf>
    <xf numFmtId="0" fontId="8" fillId="36" borderId="14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 wrapText="1"/>
    </xf>
    <xf numFmtId="0" fontId="9" fillId="36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36" borderId="12" xfId="0" applyFont="1" applyFill="1" applyBorder="1" applyAlignment="1">
      <alignment horizontal="left"/>
    </xf>
    <xf numFmtId="0" fontId="7" fillId="36" borderId="12" xfId="0" applyFont="1" applyFill="1" applyBorder="1" applyAlignment="1">
      <alignment horizontal="left" wrapText="1"/>
    </xf>
    <xf numFmtId="0" fontId="7" fillId="36" borderId="16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 wrapText="1"/>
    </xf>
    <xf numFmtId="0" fontId="7" fillId="34" borderId="12" xfId="0" applyFont="1" applyFill="1" applyBorder="1" applyAlignment="1">
      <alignment horizontal="left"/>
    </xf>
    <xf numFmtId="0" fontId="7" fillId="34" borderId="1" xfId="0" applyFont="1" applyFill="1" applyBorder="1" applyAlignment="1">
      <alignment horizontal="left"/>
    </xf>
    <xf numFmtId="0" fontId="7" fillId="34" borderId="17" xfId="0" applyFont="1" applyFill="1" applyBorder="1" applyAlignment="1">
      <alignment horizontal="left"/>
    </xf>
    <xf numFmtId="0" fontId="7" fillId="34" borderId="15" xfId="0" applyFont="1" applyFill="1" applyBorder="1" applyAlignment="1">
      <alignment horizontal="left"/>
    </xf>
    <xf numFmtId="0" fontId="8" fillId="34" borderId="14" xfId="0" applyFont="1" applyFill="1" applyBorder="1" applyAlignment="1">
      <alignment horizontal="left"/>
    </xf>
    <xf numFmtId="0" fontId="7" fillId="34" borderId="15" xfId="0" applyFont="1" applyFill="1" applyBorder="1" applyAlignment="1">
      <alignment horizontal="left" wrapText="1"/>
    </xf>
    <xf numFmtId="0" fontId="7" fillId="34" borderId="14" xfId="0" applyFont="1" applyFill="1" applyBorder="1" applyAlignment="1">
      <alignment horizontal="left"/>
    </xf>
    <xf numFmtId="0" fontId="9" fillId="34" borderId="1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 wrapText="1"/>
    </xf>
    <xf numFmtId="0" fontId="7" fillId="34" borderId="1" xfId="0" applyFont="1" applyFill="1" applyBorder="1" applyAlignment="1">
      <alignment horizontal="left" wrapText="1"/>
    </xf>
    <xf numFmtId="0" fontId="7" fillId="34" borderId="12" xfId="0" applyFont="1" applyFill="1" applyBorder="1" applyAlignment="1">
      <alignment horizontal="left" wrapText="1"/>
    </xf>
    <xf numFmtId="0" fontId="8" fillId="34" borderId="16" xfId="0" applyFont="1" applyFill="1" applyBorder="1" applyAlignment="1">
      <alignment horizontal="left"/>
    </xf>
    <xf numFmtId="0" fontId="7" fillId="34" borderId="16" xfId="0" applyFont="1" applyFill="1" applyBorder="1" applyAlignment="1">
      <alignment horizontal="left"/>
    </xf>
    <xf numFmtId="0" fontId="9" fillId="34" borderId="12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/>
    </xf>
    <xf numFmtId="0" fontId="8" fillId="34" borderId="10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 wrapText="1"/>
    </xf>
    <xf numFmtId="0" fontId="9" fillId="34" borderId="10" xfId="0" applyFont="1" applyFill="1" applyBorder="1" applyAlignment="1">
      <alignment horizontal="left"/>
    </xf>
    <xf numFmtId="0" fontId="10" fillId="34" borderId="10" xfId="0" applyFont="1" applyFill="1" applyBorder="1" applyAlignment="1">
      <alignment horizontal="left"/>
    </xf>
    <xf numFmtId="0" fontId="7" fillId="36" borderId="13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 wrapText="1"/>
    </xf>
    <xf numFmtId="0" fontId="8" fillId="36" borderId="16" xfId="0" applyFont="1" applyFill="1" applyBorder="1" applyAlignment="1">
      <alignment horizontal="left"/>
    </xf>
    <xf numFmtId="0" fontId="7" fillId="36" borderId="0" xfId="0" applyFont="1" applyFill="1" applyAlignment="1">
      <alignment horizontal="left"/>
    </xf>
    <xf numFmtId="0" fontId="8" fillId="36" borderId="10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 wrapText="1"/>
    </xf>
    <xf numFmtId="0" fontId="7" fillId="36" borderId="6" xfId="0" applyFont="1" applyFill="1" applyBorder="1" applyAlignment="1">
      <alignment horizontal="left"/>
    </xf>
    <xf numFmtId="0" fontId="8" fillId="31" borderId="0" xfId="0" applyFont="1" applyFill="1" applyAlignment="1">
      <alignment horizontal="left"/>
    </xf>
    <xf numFmtId="0" fontId="0" fillId="32" borderId="8" xfId="0" applyFill="1" applyBorder="1" applyAlignment="1">
      <alignment horizontal="left"/>
    </xf>
    <xf numFmtId="0" fontId="15" fillId="38" borderId="8" xfId="0" applyFont="1" applyFill="1" applyBorder="1" applyAlignment="1">
      <alignment horizontal="left"/>
    </xf>
    <xf numFmtId="0" fontId="0" fillId="38" borderId="10" xfId="0" quotePrefix="1" applyFill="1" applyBorder="1" applyAlignment="1">
      <alignment horizontal="left"/>
    </xf>
    <xf numFmtId="0" fontId="15" fillId="38" borderId="8" xfId="0" applyFont="1" applyFill="1" applyBorder="1" applyAlignment="1">
      <alignment horizontal="left" wrapText="1"/>
    </xf>
    <xf numFmtId="0" fontId="14" fillId="38" borderId="8" xfId="0" applyFont="1" applyFill="1" applyBorder="1" applyAlignment="1">
      <alignment horizontal="left"/>
    </xf>
    <xf numFmtId="0" fontId="16" fillId="38" borderId="8" xfId="0" applyFont="1" applyFill="1" applyBorder="1" applyAlignment="1">
      <alignment horizontal="left"/>
    </xf>
    <xf numFmtId="0" fontId="15" fillId="33" borderId="8" xfId="0" applyFont="1" applyFill="1" applyBorder="1" applyAlignment="1">
      <alignment horizontal="left"/>
    </xf>
    <xf numFmtId="0" fontId="15" fillId="37" borderId="8" xfId="0" applyFont="1" applyFill="1" applyBorder="1" applyAlignment="1">
      <alignment horizontal="left"/>
    </xf>
    <xf numFmtId="0" fontId="0" fillId="37" borderId="10" xfId="0" quotePrefix="1" applyFill="1" applyBorder="1" applyAlignment="1">
      <alignment horizontal="left"/>
    </xf>
    <xf numFmtId="0" fontId="15" fillId="37" borderId="8" xfId="0" applyFont="1" applyFill="1" applyBorder="1" applyAlignment="1">
      <alignment horizontal="left" wrapText="1"/>
    </xf>
    <xf numFmtId="0" fontId="14" fillId="37" borderId="8" xfId="0" applyFont="1" applyFill="1" applyBorder="1" applyAlignment="1">
      <alignment horizontal="left"/>
    </xf>
    <xf numFmtId="0" fontId="16" fillId="37" borderId="8" xfId="0" applyFont="1" applyFill="1" applyBorder="1" applyAlignment="1">
      <alignment horizontal="left"/>
    </xf>
    <xf numFmtId="0" fontId="13" fillId="37" borderId="8" xfId="0" applyFont="1" applyFill="1" applyBorder="1" applyAlignment="1">
      <alignment horizontal="left"/>
    </xf>
    <xf numFmtId="0" fontId="17" fillId="35" borderId="1" xfId="0" applyFont="1" applyFill="1" applyBorder="1" applyAlignment="1">
      <alignment horizontal="left"/>
    </xf>
    <xf numFmtId="0" fontId="17" fillId="35" borderId="12" xfId="0" applyFont="1" applyFill="1" applyBorder="1" applyAlignment="1">
      <alignment horizontal="left"/>
    </xf>
    <xf numFmtId="0" fontId="17" fillId="35" borderId="13" xfId="0" applyFont="1" applyFill="1" applyBorder="1" applyAlignment="1">
      <alignment horizontal="left"/>
    </xf>
    <xf numFmtId="0" fontId="17" fillId="35" borderId="8" xfId="0" applyFont="1" applyFill="1" applyBorder="1" applyAlignment="1">
      <alignment horizontal="left"/>
    </xf>
    <xf numFmtId="0" fontId="7" fillId="36" borderId="18" xfId="0" applyFont="1" applyFill="1" applyBorder="1" applyAlignment="1">
      <alignment horizontal="left"/>
    </xf>
    <xf numFmtId="0" fontId="8" fillId="36" borderId="14" xfId="0" quotePrefix="1" applyFont="1" applyFill="1" applyBorder="1" applyAlignment="1">
      <alignment horizontal="left"/>
    </xf>
    <xf numFmtId="0" fontId="7" fillId="34" borderId="13" xfId="0" applyFont="1" applyFill="1" applyBorder="1" applyAlignment="1">
      <alignment horizontal="left"/>
    </xf>
    <xf numFmtId="0" fontId="7" fillId="34" borderId="18" xfId="0" applyFont="1" applyFill="1" applyBorder="1" applyAlignment="1">
      <alignment horizontal="left"/>
    </xf>
    <xf numFmtId="0" fontId="7" fillId="34" borderId="0" xfId="0" applyFont="1" applyFill="1" applyAlignment="1">
      <alignment horizontal="left"/>
    </xf>
    <xf numFmtId="0" fontId="7" fillId="34" borderId="19" xfId="0" applyFont="1" applyFill="1" applyBorder="1" applyAlignment="1">
      <alignment horizontal="left"/>
    </xf>
    <xf numFmtId="0" fontId="12" fillId="38" borderId="8" xfId="0" applyFont="1" applyFill="1" applyBorder="1" applyAlignment="1">
      <alignment horizontal="left"/>
    </xf>
    <xf numFmtId="0" fontId="18" fillId="38" borderId="10" xfId="0" quotePrefix="1" applyFont="1" applyFill="1" applyBorder="1" applyAlignment="1">
      <alignment horizontal="left"/>
    </xf>
    <xf numFmtId="0" fontId="12" fillId="38" borderId="8" xfId="0" applyFont="1" applyFill="1" applyBorder="1" applyAlignment="1">
      <alignment horizontal="left" wrapText="1"/>
    </xf>
    <xf numFmtId="0" fontId="8" fillId="38" borderId="8" xfId="0" applyFont="1" applyFill="1" applyBorder="1" applyAlignment="1">
      <alignment horizontal="left"/>
    </xf>
    <xf numFmtId="0" fontId="7" fillId="34" borderId="13" xfId="0" applyFont="1" applyFill="1" applyBorder="1" applyAlignment="1">
      <alignment horizontal="left" wrapText="1"/>
    </xf>
    <xf numFmtId="0" fontId="7" fillId="34" borderId="8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25" borderId="13" xfId="0" applyFont="1" applyFill="1" applyBorder="1" applyAlignment="1">
      <alignment horizontal="left"/>
    </xf>
    <xf numFmtId="0" fontId="15" fillId="38" borderId="10" xfId="0" applyFont="1" applyFill="1" applyBorder="1" applyAlignment="1">
      <alignment horizontal="left"/>
    </xf>
    <xf numFmtId="0" fontId="15" fillId="37" borderId="10" xfId="0" applyFont="1" applyFill="1" applyBorder="1" applyAlignment="1">
      <alignment horizontal="left"/>
    </xf>
    <xf numFmtId="0" fontId="15" fillId="36" borderId="0" xfId="0" applyFont="1" applyFill="1" applyAlignment="1">
      <alignment horizontal="left"/>
    </xf>
    <xf numFmtId="0" fontId="12" fillId="36" borderId="1" xfId="0" applyFont="1" applyFill="1" applyBorder="1" applyAlignment="1">
      <alignment horizontal="left"/>
    </xf>
    <xf numFmtId="0" fontId="8" fillId="36" borderId="1" xfId="0" applyFont="1" applyFill="1" applyBorder="1" applyAlignment="1">
      <alignment horizontal="left"/>
    </xf>
    <xf numFmtId="0" fontId="8" fillId="34" borderId="1" xfId="0" applyFont="1" applyFill="1" applyBorder="1" applyAlignment="1">
      <alignment horizontal="left"/>
    </xf>
    <xf numFmtId="0" fontId="8" fillId="34" borderId="12" xfId="0" applyFont="1" applyFill="1" applyBorder="1" applyAlignment="1">
      <alignment horizontal="left"/>
    </xf>
    <xf numFmtId="0" fontId="8" fillId="36" borderId="12" xfId="0" applyFont="1" applyFill="1" applyBorder="1" applyAlignment="1">
      <alignment horizontal="left"/>
    </xf>
    <xf numFmtId="0" fontId="8" fillId="36" borderId="19" xfId="0" applyFont="1" applyFill="1" applyBorder="1" applyAlignment="1">
      <alignment horizontal="left"/>
    </xf>
    <xf numFmtId="0" fontId="12" fillId="38" borderId="1" xfId="0" applyFont="1" applyFill="1" applyBorder="1" applyAlignment="1">
      <alignment horizontal="left"/>
    </xf>
    <xf numFmtId="0" fontId="8" fillId="38" borderId="1" xfId="0" applyFont="1" applyFill="1" applyBorder="1" applyAlignment="1">
      <alignment horizontal="left"/>
    </xf>
    <xf numFmtId="0" fontId="8" fillId="38" borderId="12" xfId="0" applyFont="1" applyFill="1" applyBorder="1" applyAlignment="1">
      <alignment horizontal="left"/>
    </xf>
    <xf numFmtId="0" fontId="8" fillId="38" borderId="10" xfId="0" applyFont="1" applyFill="1" applyBorder="1" applyAlignment="1">
      <alignment horizontal="left"/>
    </xf>
    <xf numFmtId="0" fontId="8" fillId="37" borderId="1" xfId="0" applyFont="1" applyFill="1" applyBorder="1" applyAlignment="1">
      <alignment horizontal="left"/>
    </xf>
    <xf numFmtId="0" fontId="12" fillId="37" borderId="8" xfId="0" applyFont="1" applyFill="1" applyBorder="1" applyAlignment="1">
      <alignment horizontal="left"/>
    </xf>
    <xf numFmtId="0" fontId="6" fillId="35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34" borderId="6" xfId="0" applyFill="1" applyBorder="1" applyAlignment="1">
      <alignment horizontal="left"/>
    </xf>
    <xf numFmtId="0" fontId="8" fillId="37" borderId="8" xfId="0" applyFont="1" applyFill="1" applyBorder="1" applyAlignment="1">
      <alignment horizontal="left"/>
    </xf>
    <xf numFmtId="0" fontId="7" fillId="25" borderId="0" xfId="0" applyFont="1" applyFill="1" applyAlignment="1">
      <alignment horizontal="left"/>
    </xf>
    <xf numFmtId="0" fontId="15" fillId="33" borderId="0" xfId="0" applyFont="1" applyFill="1" applyAlignment="1">
      <alignment horizontal="left"/>
    </xf>
    <xf numFmtId="0" fontId="15" fillId="37" borderId="6" xfId="0" applyFont="1" applyFill="1" applyBorder="1" applyAlignment="1">
      <alignment horizontal="left"/>
    </xf>
    <xf numFmtId="0" fontId="0" fillId="37" borderId="6" xfId="0" quotePrefix="1" applyFill="1" applyBorder="1" applyAlignment="1">
      <alignment horizontal="left"/>
    </xf>
    <xf numFmtId="0" fontId="15" fillId="37" borderId="6" xfId="0" applyFont="1" applyFill="1" applyBorder="1" applyAlignment="1">
      <alignment horizontal="left" wrapText="1"/>
    </xf>
    <xf numFmtId="0" fontId="14" fillId="37" borderId="6" xfId="0" applyFont="1" applyFill="1" applyBorder="1" applyAlignment="1">
      <alignment horizontal="left"/>
    </xf>
    <xf numFmtId="0" fontId="12" fillId="37" borderId="6" xfId="0" applyFont="1" applyFill="1" applyBorder="1" applyAlignment="1">
      <alignment horizontal="left"/>
    </xf>
    <xf numFmtId="0" fontId="12" fillId="37" borderId="11" xfId="0" applyFont="1" applyFill="1" applyBorder="1" applyAlignment="1">
      <alignment horizontal="left"/>
    </xf>
    <xf numFmtId="0" fontId="15" fillId="37" borderId="11" xfId="0" applyFont="1" applyFill="1" applyBorder="1" applyAlignment="1">
      <alignment horizontal="left"/>
    </xf>
    <xf numFmtId="0" fontId="15" fillId="33" borderId="11" xfId="0" applyFont="1" applyFill="1" applyBorder="1" applyAlignment="1">
      <alignment horizontal="left"/>
    </xf>
    <xf numFmtId="0" fontId="15" fillId="38" borderId="11" xfId="0" applyFont="1" applyFill="1" applyBorder="1" applyAlignment="1">
      <alignment horizontal="left"/>
    </xf>
    <xf numFmtId="0" fontId="15" fillId="38" borderId="17" xfId="0" applyFont="1" applyFill="1" applyBorder="1" applyAlignment="1">
      <alignment horizontal="left"/>
    </xf>
    <xf numFmtId="0" fontId="0" fillId="38" borderId="17" xfId="0" quotePrefix="1" applyFill="1" applyBorder="1" applyAlignment="1">
      <alignment horizontal="left"/>
    </xf>
    <xf numFmtId="0" fontId="15" fillId="38" borderId="11" xfId="0" applyFont="1" applyFill="1" applyBorder="1" applyAlignment="1">
      <alignment horizontal="left" wrapText="1"/>
    </xf>
    <xf numFmtId="0" fontId="14" fillId="38" borderId="11" xfId="0" applyFont="1" applyFill="1" applyBorder="1" applyAlignment="1">
      <alignment horizontal="left"/>
    </xf>
    <xf numFmtId="0" fontId="12" fillId="38" borderId="11" xfId="0" applyFont="1" applyFill="1" applyBorder="1" applyAlignment="1">
      <alignment horizontal="left"/>
    </xf>
    <xf numFmtId="0" fontId="16" fillId="38" borderId="11" xfId="0" applyFont="1" applyFill="1" applyBorder="1" applyAlignment="1">
      <alignment horizontal="left"/>
    </xf>
    <xf numFmtId="0" fontId="15" fillId="33" borderId="6" xfId="0" applyFont="1" applyFill="1" applyBorder="1" applyAlignment="1">
      <alignment horizontal="left"/>
    </xf>
    <xf numFmtId="0" fontId="15" fillId="38" borderId="6" xfId="0" applyFont="1" applyFill="1" applyBorder="1" applyAlignment="1">
      <alignment horizontal="left"/>
    </xf>
    <xf numFmtId="0" fontId="0" fillId="38" borderId="6" xfId="0" quotePrefix="1" applyFill="1" applyBorder="1" applyAlignment="1">
      <alignment horizontal="left"/>
    </xf>
    <xf numFmtId="0" fontId="15" fillId="38" borderId="6" xfId="0" applyFont="1" applyFill="1" applyBorder="1" applyAlignment="1">
      <alignment horizontal="left" wrapText="1"/>
    </xf>
    <xf numFmtId="0" fontId="14" fillId="38" borderId="6" xfId="0" applyFont="1" applyFill="1" applyBorder="1" applyAlignment="1">
      <alignment horizontal="left"/>
    </xf>
    <xf numFmtId="0" fontId="12" fillId="38" borderId="6" xfId="0" applyFont="1" applyFill="1" applyBorder="1" applyAlignment="1">
      <alignment horizontal="left"/>
    </xf>
    <xf numFmtId="0" fontId="19" fillId="38" borderId="11" xfId="0" applyFont="1" applyFill="1" applyBorder="1" applyAlignment="1">
      <alignment horizontal="left"/>
    </xf>
    <xf numFmtId="0" fontId="8" fillId="37" borderId="12" xfId="0" applyFont="1" applyFill="1" applyBorder="1" applyAlignment="1">
      <alignment horizontal="left"/>
    </xf>
    <xf numFmtId="0" fontId="19" fillId="37" borderId="8" xfId="0" applyFont="1" applyFill="1" applyBorder="1" applyAlignment="1">
      <alignment horizontal="left"/>
    </xf>
    <xf numFmtId="0" fontId="8" fillId="38" borderId="6" xfId="0" applyFont="1" applyFill="1" applyBorder="1" applyAlignment="1">
      <alignment horizontal="left"/>
    </xf>
    <xf numFmtId="0" fontId="8" fillId="34" borderId="6" xfId="0" applyFont="1" applyFill="1" applyBorder="1" applyAlignment="1">
      <alignment horizontal="left"/>
    </xf>
    <xf numFmtId="0" fontId="15" fillId="38" borderId="20" xfId="0" applyFont="1" applyFill="1" applyBorder="1" applyAlignment="1">
      <alignment horizontal="left"/>
    </xf>
    <xf numFmtId="0" fontId="15" fillId="38" borderId="18" xfId="0" applyFont="1" applyFill="1" applyBorder="1" applyAlignment="1">
      <alignment horizontal="left"/>
    </xf>
    <xf numFmtId="0" fontId="7" fillId="34" borderId="6" xfId="0" applyFont="1" applyFill="1" applyBorder="1" applyAlignment="1">
      <alignment horizontal="left"/>
    </xf>
    <xf numFmtId="0" fontId="7" fillId="34" borderId="21" xfId="0" applyFont="1" applyFill="1" applyBorder="1" applyAlignment="1">
      <alignment horizontal="left"/>
    </xf>
    <xf numFmtId="0" fontId="15" fillId="37" borderId="20" xfId="0" applyFont="1" applyFill="1" applyBorder="1" applyAlignment="1">
      <alignment horizontal="left"/>
    </xf>
    <xf numFmtId="0" fontId="15" fillId="38" borderId="22" xfId="0" applyFont="1" applyFill="1" applyBorder="1" applyAlignment="1">
      <alignment horizontal="left"/>
    </xf>
    <xf numFmtId="0" fontId="15" fillId="38" borderId="5" xfId="0" applyFont="1" applyFill="1" applyBorder="1" applyAlignment="1">
      <alignment horizontal="left"/>
    </xf>
    <xf numFmtId="0" fontId="7" fillId="38" borderId="6" xfId="0" applyFont="1" applyFill="1" applyBorder="1" applyAlignment="1">
      <alignment horizontal="left"/>
    </xf>
    <xf numFmtId="0" fontId="7" fillId="37" borderId="6" xfId="0" applyFont="1" applyFill="1" applyBorder="1" applyAlignment="1">
      <alignment horizontal="left"/>
    </xf>
    <xf numFmtId="0" fontId="7" fillId="34" borderId="4" xfId="0" applyFont="1" applyFill="1" applyBorder="1" applyAlignment="1">
      <alignment horizontal="left"/>
    </xf>
    <xf numFmtId="0" fontId="15" fillId="38" borderId="23" xfId="0" applyFont="1" applyFill="1" applyBorder="1" applyAlignment="1">
      <alignment horizontal="left"/>
    </xf>
    <xf numFmtId="49" fontId="12" fillId="38" borderId="8" xfId="0" applyNumberFormat="1" applyFont="1" applyFill="1" applyBorder="1" applyAlignment="1">
      <alignment horizontal="left"/>
    </xf>
    <xf numFmtId="49" fontId="15" fillId="37" borderId="8" xfId="0" applyNumberFormat="1" applyFont="1" applyFill="1" applyBorder="1" applyAlignment="1">
      <alignment horizontal="left"/>
    </xf>
    <xf numFmtId="0" fontId="15" fillId="38" borderId="14" xfId="0" applyFont="1" applyFill="1" applyBorder="1" applyAlignment="1">
      <alignment horizontal="left"/>
    </xf>
    <xf numFmtId="0" fontId="7" fillId="38" borderId="1" xfId="0" applyFont="1" applyFill="1" applyBorder="1" applyAlignment="1">
      <alignment horizontal="left"/>
    </xf>
    <xf numFmtId="0" fontId="7" fillId="37" borderId="1" xfId="0" applyFont="1" applyFill="1" applyBorder="1" applyAlignment="1">
      <alignment horizontal="left"/>
    </xf>
    <xf numFmtId="0" fontId="15" fillId="34" borderId="1" xfId="0" applyFont="1" applyFill="1" applyBorder="1" applyAlignment="1">
      <alignment horizontal="left"/>
    </xf>
    <xf numFmtId="0" fontId="15" fillId="38" borderId="1" xfId="0" applyFont="1" applyFill="1" applyBorder="1" applyAlignment="1">
      <alignment horizontal="left"/>
    </xf>
    <xf numFmtId="0" fontId="15" fillId="37" borderId="1" xfId="0" applyFont="1" applyFill="1" applyBorder="1" applyAlignment="1">
      <alignment horizontal="left"/>
    </xf>
    <xf numFmtId="0" fontId="15" fillId="36" borderId="13" xfId="0" applyFont="1" applyFill="1" applyBorder="1" applyAlignment="1">
      <alignment horizontal="left"/>
    </xf>
    <xf numFmtId="0" fontId="6" fillId="24" borderId="6" xfId="0" applyFont="1" applyFill="1" applyBorder="1" applyAlignment="1">
      <alignment horizontal="left"/>
    </xf>
    <xf numFmtId="0" fontId="15" fillId="36" borderId="6" xfId="0" applyFont="1" applyFill="1" applyBorder="1" applyAlignment="1">
      <alignment horizontal="left"/>
    </xf>
    <xf numFmtId="0" fontId="7" fillId="36" borderId="19" xfId="0" applyFont="1" applyFill="1" applyBorder="1" applyAlignment="1">
      <alignment horizontal="left"/>
    </xf>
    <xf numFmtId="0" fontId="13" fillId="38" borderId="20" xfId="0" applyFont="1" applyFill="1" applyBorder="1" applyAlignment="1">
      <alignment horizontal="left"/>
    </xf>
    <xf numFmtId="0" fontId="15" fillId="38" borderId="7" xfId="0" applyFont="1" applyFill="1" applyBorder="1" applyAlignment="1">
      <alignment horizontal="left"/>
    </xf>
    <xf numFmtId="0" fontId="7" fillId="36" borderId="21" xfId="0" applyFont="1" applyFill="1" applyBorder="1" applyAlignment="1">
      <alignment horizontal="left"/>
    </xf>
    <xf numFmtId="49" fontId="15" fillId="37" borderId="6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37" borderId="6" xfId="0" applyFont="1" applyFill="1" applyBorder="1" applyAlignment="1">
      <alignment horizontal="left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T81" totalsRowShown="0" headerRowDxfId="22" dataDxfId="21" headerRowBorderDxfId="20">
  <autoFilter ref="A1:T81" xr:uid="{D263FF3D-D05F-4938-990D-390430C37893}"/>
  <sortState xmlns:xlrd2="http://schemas.microsoft.com/office/spreadsheetml/2017/richdata2" ref="A2:T2">
    <sortCondition ref="I2"/>
    <sortCondition ref="K2"/>
  </sortState>
  <tableColumns count="20">
    <tableColumn id="1" xr3:uid="{C187F6D5-D738-40B5-BDD8-0DA5BCE26F89}" name="Nº" dataDxfId="19"/>
    <tableColumn id="2" xr3:uid="{AF1E59DF-39AC-42DD-B603-CACEE34B4E06}" name="Description" dataDxfId="18"/>
    <tableColumn id="3" xr3:uid="{4F185786-8B85-48F4-B588-F7E73C991F1E}" name="SEC" dataDxfId="17"/>
    <tableColumn id="4" xr3:uid="{18051145-5BF8-407E-B28E-FE52A8E85FC9}" name="SUB" dataDxfId="16"/>
    <tableColumn id="5" xr3:uid="{E3D94DB2-DC4F-48DE-80C9-BF903F9763F9}" name="DIS" dataDxfId="15"/>
    <tableColumn id="6" xr3:uid="{79088C4A-7763-420A-AED4-8FC1D19A098D}" name="DEV" dataDxfId="14"/>
    <tableColumn id="7" xr3:uid="{8B5A32F5-C83D-4084-ABAB-C555446B8C51}" name="IDX" dataDxfId="13"/>
    <tableColumn id="8" xr3:uid="{751330C7-8889-4538-9508-84CBEED1DB75}" name="PROP" dataDxfId="12"/>
    <tableColumn id="9" xr3:uid="{46C46894-9201-4F83-A3E0-38740D00CF8B}" name="TYPE" dataDxfId="11"/>
    <tableColumn id="10" xr3:uid="{16AAC4C1-44BB-4D1A-A375-7457A04EE9D5}" name="NAME" dataDxfId="10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3" xr3:uid="{7B2EBAD6-D692-4924-B089-D86EB3EC4DA9}" name="RS Logic" dataDxfId="9"/>
    <tableColumn id="22" xr3:uid="{323D8AD1-BDF6-4A64-9B55-E7FB9308BBD6}" name="Nota" dataDxfId="8"/>
    <tableColumn id="14" xr3:uid="{731BA459-926F-4EF9-A1B0-FC9A43CCED19}" name="Data Type" dataDxfId="7"/>
    <tableColumn id="15" xr3:uid="{09952567-E876-461B-A82C-45438E1647BF}" name="In/Out" dataDxfId="6"/>
    <tableColumn id="16" xr3:uid="{B1AD8711-E3BB-42DB-BA4C-0A605DCC6318}" name="Upper Limit" dataDxfId="5"/>
    <tableColumn id="17" xr3:uid="{1ABAA048-3DD9-459A-9FC8-66DD94FE9A82}" name="Lower Limit" dataDxfId="4"/>
    <tableColumn id="18" xr3:uid="{48B54A0C-20A2-4615-A04E-90AB7712F909}" name="EGU" dataDxfId="3"/>
    <tableColumn id="19" xr3:uid="{E766BE5A-0BF2-4DC5-8E2E-8CB1330BA6B9}" name="TAG" dataDxfId="2">
      <calculatedColumnFormula>K2</calculatedColumnFormula>
    </tableColumn>
    <tableColumn id="20" xr3:uid="{6B100D32-7DB2-49A3-985E-1305C5ADFD66}" name="Scan" dataDxfId="1"/>
    <tableColumn id="21" xr3:uid="{5DB951BF-8C3E-4109-AFAA-20A752D722D6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T81"/>
  <sheetViews>
    <sheetView topLeftCell="B1" zoomScale="55" zoomScaleNormal="55" workbookViewId="0">
      <selection activeCell="D16" sqref="D16"/>
    </sheetView>
  </sheetViews>
  <sheetFormatPr defaultRowHeight="15"/>
  <cols>
    <col min="1" max="1" width="15" customWidth="1"/>
    <col min="2" max="2" width="57.85546875" style="20" customWidth="1"/>
    <col min="3" max="3" width="8.42578125" customWidth="1"/>
    <col min="4" max="4" width="24.7109375" customWidth="1"/>
    <col min="5" max="5" width="16.140625" customWidth="1"/>
    <col min="6" max="6" width="12.85546875" customWidth="1"/>
    <col min="7" max="7" width="21.140625" customWidth="1"/>
    <col min="8" max="8" width="17" customWidth="1"/>
    <col min="9" max="9" width="14.42578125" bestFit="1" customWidth="1"/>
    <col min="10" max="10" width="53.42578125" bestFit="1" customWidth="1"/>
    <col min="11" max="11" width="35.42578125" style="20" customWidth="1"/>
    <col min="12" max="12" width="35" style="21" customWidth="1"/>
    <col min="13" max="13" width="15.5703125" customWidth="1"/>
    <col min="14" max="14" width="10.85546875" customWidth="1"/>
    <col min="15" max="15" width="21" bestFit="1" customWidth="1"/>
    <col min="16" max="16" width="16.7109375" customWidth="1"/>
    <col min="17" max="17" width="13.140625" bestFit="1" customWidth="1"/>
    <col min="18" max="18" width="28.85546875" bestFit="1" customWidth="1"/>
    <col min="19" max="19" width="14.28515625" bestFit="1" customWidth="1"/>
    <col min="20" max="20" width="13.5703125" bestFit="1" customWidth="1"/>
    <col min="21" max="21" width="4.42578125" customWidth="1"/>
    <col min="22" max="22" width="51.140625" bestFit="1" customWidth="1"/>
  </cols>
  <sheetData>
    <row r="1" spans="1:20" s="7" customFormat="1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</row>
    <row r="2" spans="1:20" s="15" customFormat="1">
      <c r="A2" s="8">
        <v>1</v>
      </c>
      <c r="B2" s="32" t="s">
        <v>20</v>
      </c>
      <c r="C2" s="9" t="s">
        <v>21</v>
      </c>
      <c r="D2" s="37" t="s">
        <v>22</v>
      </c>
      <c r="E2" s="9" t="s">
        <v>23</v>
      </c>
      <c r="F2" s="24" t="s">
        <v>24</v>
      </c>
      <c r="G2" s="24" t="s">
        <v>25</v>
      </c>
      <c r="H2" s="9" t="s">
        <v>26</v>
      </c>
      <c r="I2" s="9" t="s">
        <v>27</v>
      </c>
      <c r="J2" s="10" t="str">
        <f>IF(G2="-",C2&amp;"-"&amp;D2&amp;":"&amp;E2&amp;"-"&amp;F2&amp;":"&amp;H2&amp;"-"&amp;I2,C2&amp;"-"&amp;D2&amp;":"&amp;E2&amp;"-"&amp;F2&amp;"-"&amp;G2&amp;":"&amp;H2&amp;"-"&amp;I2)</f>
        <v>UA-52CHall:AC-PT100-FC1T1:Temperature-Mon</v>
      </c>
      <c r="K2" s="41" t="s">
        <v>28</v>
      </c>
      <c r="L2" s="42"/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" si="0">K2</f>
        <v>TEAMB01_ST_614_01_1.val</v>
      </c>
      <c r="S2" s="14" t="s">
        <v>32</v>
      </c>
      <c r="T2" s="11"/>
    </row>
    <row r="3" spans="1:20">
      <c r="A3" s="8">
        <v>2</v>
      </c>
      <c r="B3" s="32" t="s">
        <v>33</v>
      </c>
      <c r="C3" s="9" t="s">
        <v>21</v>
      </c>
      <c r="D3" s="37" t="s">
        <v>34</v>
      </c>
      <c r="E3" s="9" t="s">
        <v>35</v>
      </c>
      <c r="F3" s="24" t="s">
        <v>36</v>
      </c>
      <c r="G3" s="24">
        <v>2</v>
      </c>
      <c r="H3" s="9" t="s">
        <v>26</v>
      </c>
      <c r="I3" s="9" t="s">
        <v>27</v>
      </c>
      <c r="J3" s="10" t="str">
        <f>IF(G3="-",C3&amp;"-"&amp;D3&amp;":"&amp;E3&amp;"-"&amp;F3&amp;":"&amp;H3&amp;"-"&amp;I3,C3&amp;"-"&amp;D3&amp;":"&amp;E3&amp;"-"&amp;F3&amp;"-"&amp;G3&amp;":"&amp;H3&amp;"-"&amp;I3)</f>
        <v>UA-Hall-54C:HVAC-PT100-FC1-2:Temperature-Mon</v>
      </c>
      <c r="K3" s="41" t="s">
        <v>37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ref="R3:R9" si="1">K3</f>
        <v>TEAMB02_ST_614_01_2.val</v>
      </c>
      <c r="S3" s="14" t="s">
        <v>32</v>
      </c>
      <c r="T3" s="11"/>
    </row>
    <row r="4" spans="1:20">
      <c r="A4" s="8">
        <v>3</v>
      </c>
      <c r="B4" s="32" t="s">
        <v>38</v>
      </c>
      <c r="C4" s="9" t="s">
        <v>21</v>
      </c>
      <c r="D4" s="37" t="s">
        <v>39</v>
      </c>
      <c r="E4" s="9" t="s">
        <v>35</v>
      </c>
      <c r="F4" s="24" t="s">
        <v>36</v>
      </c>
      <c r="G4" s="24">
        <v>3</v>
      </c>
      <c r="H4" s="9" t="s">
        <v>26</v>
      </c>
      <c r="I4" s="9" t="s">
        <v>27</v>
      </c>
      <c r="J4" s="10" t="str">
        <f t="shared" ref="J4:J9" si="2">IF(G4="-",C4&amp;"-"&amp;D4&amp;":"&amp;E4&amp;"-"&amp;F4&amp;":"&amp;H4&amp;"-"&amp;I4,C4&amp;"-"&amp;D4&amp;":"&amp;E4&amp;"-"&amp;F4&amp;"-"&amp;G4&amp;":"&amp;H4&amp;"-"&amp;I4)</f>
        <v>UA-Hall-55C:HVAC-PT100-FC1-3:Temperature-Mon</v>
      </c>
      <c r="K4" s="41" t="s">
        <v>40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1"/>
        <v>TEAMB03_ST_614_01_3.val</v>
      </c>
      <c r="S4" s="14" t="s">
        <v>32</v>
      </c>
      <c r="T4" s="11"/>
    </row>
    <row r="5" spans="1:20">
      <c r="A5" s="8">
        <v>4</v>
      </c>
      <c r="B5" s="32" t="s">
        <v>41</v>
      </c>
      <c r="C5" s="9" t="s">
        <v>21</v>
      </c>
      <c r="D5" s="37" t="s">
        <v>42</v>
      </c>
      <c r="E5" s="9" t="s">
        <v>35</v>
      </c>
      <c r="F5" s="24" t="s">
        <v>36</v>
      </c>
      <c r="G5" s="24">
        <v>4</v>
      </c>
      <c r="H5" s="9" t="s">
        <v>26</v>
      </c>
      <c r="I5" s="9" t="s">
        <v>27</v>
      </c>
      <c r="J5" s="10" t="str">
        <f t="shared" si="2"/>
        <v>UA-Hall-56C:HVAC-PT100-FC1-4:Temperature-Mon</v>
      </c>
      <c r="K5" s="41" t="s">
        <v>43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1"/>
        <v>TEAMB04_ST_614_01_4.val</v>
      </c>
      <c r="S5" s="14" t="s">
        <v>32</v>
      </c>
      <c r="T5" s="11"/>
    </row>
    <row r="6" spans="1:20">
      <c r="A6" s="8">
        <v>5</v>
      </c>
      <c r="B6" s="32" t="s">
        <v>44</v>
      </c>
      <c r="C6" s="9" t="s">
        <v>21</v>
      </c>
      <c r="D6" s="38" t="s">
        <v>45</v>
      </c>
      <c r="E6" s="9" t="s">
        <v>35</v>
      </c>
      <c r="F6" s="24" t="s">
        <v>36</v>
      </c>
      <c r="G6" s="24">
        <v>5</v>
      </c>
      <c r="H6" s="9" t="s">
        <v>26</v>
      </c>
      <c r="I6" s="9" t="s">
        <v>27</v>
      </c>
      <c r="J6" s="10" t="str">
        <f t="shared" si="2"/>
        <v>UA-Hall-53B:HVAC-PT100-FC1-5:Temperature-Mon</v>
      </c>
      <c r="K6" s="41" t="s">
        <v>46</v>
      </c>
      <c r="L6" s="25" t="s">
        <v>47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1"/>
        <v>TEAMB05_ST_614_01_5.val</v>
      </c>
      <c r="S6" s="14" t="s">
        <v>32</v>
      </c>
      <c r="T6" s="11"/>
    </row>
    <row r="7" spans="1:20">
      <c r="A7" s="8">
        <v>6</v>
      </c>
      <c r="B7" s="32" t="s">
        <v>48</v>
      </c>
      <c r="C7" s="9" t="s">
        <v>21</v>
      </c>
      <c r="D7" s="38" t="s">
        <v>49</v>
      </c>
      <c r="E7" s="9" t="s">
        <v>35</v>
      </c>
      <c r="F7" s="24" t="s">
        <v>36</v>
      </c>
      <c r="G7" s="24">
        <v>6</v>
      </c>
      <c r="H7" s="9" t="s">
        <v>26</v>
      </c>
      <c r="I7" s="9" t="s">
        <v>27</v>
      </c>
      <c r="J7" s="10" t="str">
        <f t="shared" si="2"/>
        <v>UA-Hall-57B:HVAC-PT100-FC1-6:Temperature-Mon</v>
      </c>
      <c r="K7" s="41" t="s">
        <v>50</v>
      </c>
      <c r="L7" s="25" t="s">
        <v>47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1"/>
        <v>TEAMB06_ST_614_01_6.val</v>
      </c>
      <c r="S7" s="14" t="s">
        <v>32</v>
      </c>
      <c r="T7" s="11"/>
    </row>
    <row r="8" spans="1:20">
      <c r="A8" s="8">
        <v>7</v>
      </c>
      <c r="B8" s="32" t="s">
        <v>51</v>
      </c>
      <c r="C8" s="9" t="s">
        <v>21</v>
      </c>
      <c r="D8" s="39" t="s">
        <v>52</v>
      </c>
      <c r="E8" s="9" t="s">
        <v>35</v>
      </c>
      <c r="F8" s="24" t="s">
        <v>36</v>
      </c>
      <c r="G8" s="24">
        <v>7</v>
      </c>
      <c r="H8" s="9" t="s">
        <v>26</v>
      </c>
      <c r="I8" s="9" t="s">
        <v>27</v>
      </c>
      <c r="J8" s="10" t="str">
        <f t="shared" si="2"/>
        <v>UA-Hall-52D:HVAC-PT100-FC1-7:Temperature-Mon</v>
      </c>
      <c r="K8" s="41" t="s">
        <v>53</v>
      </c>
      <c r="L8" s="25"/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1"/>
        <v>TEAMB07_ST_614_01_7.val</v>
      </c>
      <c r="S8" s="14" t="s">
        <v>32</v>
      </c>
      <c r="T8" s="11"/>
    </row>
    <row r="9" spans="1:20">
      <c r="A9" s="8">
        <v>8</v>
      </c>
      <c r="B9" s="32" t="s">
        <v>54</v>
      </c>
      <c r="C9" s="9" t="s">
        <v>21</v>
      </c>
      <c r="D9" s="39" t="s">
        <v>55</v>
      </c>
      <c r="E9" s="9" t="s">
        <v>35</v>
      </c>
      <c r="F9" s="24" t="s">
        <v>36</v>
      </c>
      <c r="G9" s="24">
        <v>8</v>
      </c>
      <c r="H9" s="9" t="s">
        <v>26</v>
      </c>
      <c r="I9" s="9" t="s">
        <v>27</v>
      </c>
      <c r="J9" s="10" t="str">
        <f t="shared" si="2"/>
        <v>UA-Hall-55D:HVAC-PT100-FC1-8:Temperature-Mon</v>
      </c>
      <c r="K9" s="41" t="s">
        <v>56</v>
      </c>
      <c r="L9" s="25"/>
      <c r="M9" s="12" t="s">
        <v>29</v>
      </c>
      <c r="N9" s="13" t="s">
        <v>30</v>
      </c>
      <c r="O9" s="19"/>
      <c r="P9" s="19"/>
      <c r="Q9" s="19" t="s">
        <v>31</v>
      </c>
      <c r="R9" s="14" t="str">
        <f t="shared" si="1"/>
        <v>TEAMB08_ST_614_01_8.val</v>
      </c>
      <c r="S9" s="14" t="s">
        <v>32</v>
      </c>
      <c r="T9" s="11"/>
    </row>
    <row r="10" spans="1:20">
      <c r="A10" s="8">
        <v>9</v>
      </c>
      <c r="B10" s="31" t="s">
        <v>57</v>
      </c>
      <c r="C10" s="9" t="s">
        <v>21</v>
      </c>
      <c r="D10" s="39" t="s">
        <v>58</v>
      </c>
      <c r="E10" s="9" t="s">
        <v>35</v>
      </c>
      <c r="F10" s="24" t="s">
        <v>59</v>
      </c>
      <c r="G10" s="9">
        <v>1</v>
      </c>
      <c r="H10" s="9" t="s">
        <v>26</v>
      </c>
      <c r="I10" s="9" t="s">
        <v>27</v>
      </c>
      <c r="J10" s="10" t="str">
        <f t="shared" ref="J10:J17" si="3">IF(G10="-",C10&amp;"-"&amp;D10&amp;":"&amp;E10&amp;"-"&amp;F10&amp;":"&amp;H10&amp;"-"&amp;I10,C10&amp;"-"&amp;D10&amp;":"&amp;E10&amp;"-"&amp;F10&amp;"-"&amp;G10&amp;":"&amp;H10&amp;"-"&amp;I10)</f>
        <v>UA-Hall-58C:HVAC-PT100-FC2-1:Temperature-Mon</v>
      </c>
      <c r="K10" s="41" t="s">
        <v>60</v>
      </c>
      <c r="L10" s="25" t="s">
        <v>61</v>
      </c>
      <c r="M10" s="12" t="s">
        <v>29</v>
      </c>
      <c r="N10" s="13" t="s">
        <v>30</v>
      </c>
      <c r="O10" s="19"/>
      <c r="P10" s="19"/>
      <c r="Q10" s="19" t="s">
        <v>31</v>
      </c>
      <c r="R10" s="14" t="str">
        <f t="shared" ref="R10:R17" si="4">K10</f>
        <v>TEAMB01_ST_614_03_1.val</v>
      </c>
      <c r="S10" s="14" t="s">
        <v>32</v>
      </c>
      <c r="T10" s="11"/>
    </row>
    <row r="11" spans="1:20">
      <c r="A11" s="8">
        <v>10</v>
      </c>
      <c r="B11" s="31" t="s">
        <v>62</v>
      </c>
      <c r="C11" s="9" t="s">
        <v>21</v>
      </c>
      <c r="D11" s="39" t="s">
        <v>63</v>
      </c>
      <c r="E11" s="9" t="s">
        <v>35</v>
      </c>
      <c r="F11" s="24" t="s">
        <v>59</v>
      </c>
      <c r="G11" s="9">
        <v>2</v>
      </c>
      <c r="H11" s="9" t="s">
        <v>26</v>
      </c>
      <c r="I11" s="9" t="s">
        <v>27</v>
      </c>
      <c r="J11" s="10" t="str">
        <f t="shared" si="3"/>
        <v>UA-Hall-60C:HVAC-PT100-FC2-2:Temperature-Mon</v>
      </c>
      <c r="K11" s="41" t="s">
        <v>64</v>
      </c>
      <c r="L11" s="25"/>
      <c r="M11" s="12" t="s">
        <v>29</v>
      </c>
      <c r="N11" s="13" t="s">
        <v>30</v>
      </c>
      <c r="O11" s="19"/>
      <c r="P11" s="19"/>
      <c r="Q11" s="19" t="s">
        <v>31</v>
      </c>
      <c r="R11" s="14" t="str">
        <f t="shared" si="4"/>
        <v>TEAMB02_ST_614_03_2.val</v>
      </c>
      <c r="S11" s="14" t="s">
        <v>32</v>
      </c>
      <c r="T11" s="11"/>
    </row>
    <row r="12" spans="1:20">
      <c r="A12" s="8">
        <v>11</v>
      </c>
      <c r="B12" s="31" t="s">
        <v>65</v>
      </c>
      <c r="C12" s="9" t="s">
        <v>21</v>
      </c>
      <c r="D12" s="39" t="s">
        <v>66</v>
      </c>
      <c r="E12" s="9" t="s">
        <v>35</v>
      </c>
      <c r="F12" s="24" t="s">
        <v>59</v>
      </c>
      <c r="G12" s="9">
        <v>3</v>
      </c>
      <c r="H12" s="9" t="s">
        <v>26</v>
      </c>
      <c r="I12" s="9" t="s">
        <v>27</v>
      </c>
      <c r="J12" s="10" t="str">
        <f t="shared" si="3"/>
        <v>UA-Hall-01C:HVAC-PT100-FC2-3:Temperature-Mon</v>
      </c>
      <c r="K12" s="41" t="s">
        <v>67</v>
      </c>
      <c r="L12" s="25"/>
      <c r="M12" s="12" t="s">
        <v>29</v>
      </c>
      <c r="N12" s="13" t="s">
        <v>30</v>
      </c>
      <c r="O12" s="19"/>
      <c r="P12" s="19"/>
      <c r="Q12" s="19" t="s">
        <v>31</v>
      </c>
      <c r="R12" s="14" t="str">
        <f t="shared" si="4"/>
        <v>TEAMB03_ST_614_03_3.val</v>
      </c>
      <c r="S12" s="14" t="s">
        <v>32</v>
      </c>
      <c r="T12" s="11"/>
    </row>
    <row r="13" spans="1:20">
      <c r="A13" s="8">
        <v>12</v>
      </c>
      <c r="B13" s="31" t="s">
        <v>68</v>
      </c>
      <c r="C13" s="9" t="s">
        <v>21</v>
      </c>
      <c r="D13" s="39" t="s">
        <v>69</v>
      </c>
      <c r="E13" s="9" t="s">
        <v>35</v>
      </c>
      <c r="F13" s="24" t="s">
        <v>59</v>
      </c>
      <c r="G13" s="9">
        <v>4</v>
      </c>
      <c r="H13" s="9" t="s">
        <v>26</v>
      </c>
      <c r="I13" s="9" t="s">
        <v>27</v>
      </c>
      <c r="J13" s="10" t="str">
        <f t="shared" si="3"/>
        <v>UA-Hall-02C:HVAC-PT100-FC2-4:Temperature-Mon</v>
      </c>
      <c r="K13" s="41" t="s">
        <v>70</v>
      </c>
      <c r="L13" s="25"/>
      <c r="M13" s="12" t="s">
        <v>29</v>
      </c>
      <c r="N13" s="13" t="s">
        <v>30</v>
      </c>
      <c r="O13" s="19"/>
      <c r="P13" s="19"/>
      <c r="Q13" s="19" t="s">
        <v>31</v>
      </c>
      <c r="R13" s="14" t="str">
        <f t="shared" si="4"/>
        <v>TEAMB04_ST_614_03_4.val</v>
      </c>
      <c r="S13" s="14" t="s">
        <v>32</v>
      </c>
      <c r="T13" s="11"/>
    </row>
    <row r="14" spans="1:20">
      <c r="A14" s="8">
        <v>13</v>
      </c>
      <c r="B14" s="31" t="s">
        <v>71</v>
      </c>
      <c r="C14" s="9" t="s">
        <v>21</v>
      </c>
      <c r="D14" s="39" t="s">
        <v>72</v>
      </c>
      <c r="E14" s="9" t="s">
        <v>35</v>
      </c>
      <c r="F14" s="24" t="s">
        <v>59</v>
      </c>
      <c r="G14" s="9">
        <v>5</v>
      </c>
      <c r="H14" s="9" t="s">
        <v>26</v>
      </c>
      <c r="I14" s="9" t="s">
        <v>27</v>
      </c>
      <c r="J14" s="10" t="str">
        <f t="shared" si="3"/>
        <v>UA-Hall-03B:HVAC-PT100-FC2-5:Temperature-Mon</v>
      </c>
      <c r="K14" s="41" t="s">
        <v>73</v>
      </c>
      <c r="L14" s="25" t="s">
        <v>47</v>
      </c>
      <c r="M14" s="12" t="s">
        <v>29</v>
      </c>
      <c r="N14" s="13" t="s">
        <v>30</v>
      </c>
      <c r="O14" s="19"/>
      <c r="P14" s="19"/>
      <c r="Q14" s="19" t="s">
        <v>31</v>
      </c>
      <c r="R14" s="14" t="str">
        <f t="shared" si="4"/>
        <v>TEAMB05_ST_614_03_5.val</v>
      </c>
      <c r="S14" s="14" t="s">
        <v>32</v>
      </c>
      <c r="T14" s="11"/>
    </row>
    <row r="15" spans="1:20">
      <c r="A15" s="8">
        <v>14</v>
      </c>
      <c r="B15" s="31" t="s">
        <v>74</v>
      </c>
      <c r="C15" s="9" t="s">
        <v>21</v>
      </c>
      <c r="D15" s="39" t="s">
        <v>75</v>
      </c>
      <c r="E15" s="9" t="s">
        <v>35</v>
      </c>
      <c r="F15" s="24" t="s">
        <v>59</v>
      </c>
      <c r="G15" s="9">
        <v>6</v>
      </c>
      <c r="H15" s="9" t="s">
        <v>26</v>
      </c>
      <c r="I15" s="9" t="s">
        <v>27</v>
      </c>
      <c r="J15" s="10" t="str">
        <f t="shared" si="3"/>
        <v>UA-Hall-58D:HVAC-PT100-FC2-6:Temperature-Mon</v>
      </c>
      <c r="K15" s="41" t="s">
        <v>76</v>
      </c>
      <c r="L15" s="25" t="s">
        <v>47</v>
      </c>
      <c r="M15" s="12" t="s">
        <v>29</v>
      </c>
      <c r="N15" s="13" t="s">
        <v>30</v>
      </c>
      <c r="O15" s="19"/>
      <c r="P15" s="19"/>
      <c r="Q15" s="19" t="s">
        <v>31</v>
      </c>
      <c r="R15" s="14" t="str">
        <f t="shared" si="4"/>
        <v>TEAMB06_ST_614_03_6.val</v>
      </c>
      <c r="S15" s="14" t="s">
        <v>32</v>
      </c>
      <c r="T15" s="11"/>
    </row>
    <row r="16" spans="1:20">
      <c r="A16" s="8">
        <v>15</v>
      </c>
      <c r="B16" s="31" t="s">
        <v>77</v>
      </c>
      <c r="C16" s="9" t="s">
        <v>21</v>
      </c>
      <c r="D16" s="39" t="s">
        <v>75</v>
      </c>
      <c r="E16" s="9" t="s">
        <v>35</v>
      </c>
      <c r="F16" s="24" t="s">
        <v>59</v>
      </c>
      <c r="G16" s="9">
        <v>7</v>
      </c>
      <c r="H16" s="9" t="s">
        <v>26</v>
      </c>
      <c r="I16" s="9" t="s">
        <v>27</v>
      </c>
      <c r="J16" s="10" t="str">
        <f t="shared" si="3"/>
        <v>UA-Hall-58D:HVAC-PT100-FC2-7:Temperature-Mon</v>
      </c>
      <c r="K16" s="41" t="s">
        <v>78</v>
      </c>
      <c r="L16" s="25"/>
      <c r="M16" s="12" t="s">
        <v>29</v>
      </c>
      <c r="N16" s="13" t="s">
        <v>30</v>
      </c>
      <c r="O16" s="19"/>
      <c r="P16" s="19"/>
      <c r="Q16" s="19" t="s">
        <v>31</v>
      </c>
      <c r="R16" s="14" t="str">
        <f t="shared" si="4"/>
        <v>TEAMB07_ST_614_03_7.val</v>
      </c>
      <c r="S16" s="14" t="s">
        <v>32</v>
      </c>
      <c r="T16" s="11"/>
    </row>
    <row r="17" spans="1:20">
      <c r="A17" s="8">
        <v>16</v>
      </c>
      <c r="B17" s="31" t="s">
        <v>79</v>
      </c>
      <c r="C17" s="9" t="s">
        <v>21</v>
      </c>
      <c r="D17" s="37" t="s">
        <v>80</v>
      </c>
      <c r="E17" s="9" t="s">
        <v>35</v>
      </c>
      <c r="F17" s="16" t="s">
        <v>59</v>
      </c>
      <c r="G17" s="9">
        <v>8</v>
      </c>
      <c r="H17" s="9" t="s">
        <v>26</v>
      </c>
      <c r="I17" s="9" t="s">
        <v>27</v>
      </c>
      <c r="J17" s="17" t="str">
        <f t="shared" si="3"/>
        <v>UA--:HVAC-PT100-FC2-8:Temperature-Mon</v>
      </c>
      <c r="K17" s="41" t="s">
        <v>81</v>
      </c>
      <c r="L17" s="29" t="s">
        <v>82</v>
      </c>
      <c r="M17" s="12" t="s">
        <v>29</v>
      </c>
      <c r="N17" s="13" t="s">
        <v>30</v>
      </c>
      <c r="O17" s="19"/>
      <c r="P17" s="19"/>
      <c r="Q17" s="19" t="s">
        <v>31</v>
      </c>
      <c r="R17" s="18" t="str">
        <f t="shared" si="4"/>
        <v>TEAMB08_ST_614_03_8.val</v>
      </c>
      <c r="S17" s="14" t="s">
        <v>32</v>
      </c>
      <c r="T17" s="11"/>
    </row>
    <row r="18" spans="1:20">
      <c r="A18" s="8">
        <v>17</v>
      </c>
      <c r="B18" s="32" t="s">
        <v>83</v>
      </c>
      <c r="C18" s="9" t="s">
        <v>21</v>
      </c>
      <c r="D18" s="39" t="s">
        <v>84</v>
      </c>
      <c r="E18" s="9" t="s">
        <v>35</v>
      </c>
      <c r="F18" s="16" t="s">
        <v>85</v>
      </c>
      <c r="G18" s="9">
        <v>1</v>
      </c>
      <c r="H18" s="9" t="s">
        <v>26</v>
      </c>
      <c r="I18" s="9" t="s">
        <v>27</v>
      </c>
      <c r="J18" s="10" t="str">
        <f t="shared" ref="J18:J31" si="5">IF(G18="-",C18&amp;"-"&amp;D18&amp;":"&amp;E18&amp;"-"&amp;F18&amp;":"&amp;H18&amp;"-"&amp;I18,C18&amp;"-"&amp;D18&amp;":"&amp;E18&amp;"-"&amp;F18&amp;"-"&amp;G18&amp;":"&amp;H18&amp;"-"&amp;I18)</f>
        <v>UA-Hall-04C:HVAC-PT100-FC3-1:Temperature-Mon</v>
      </c>
      <c r="K18" s="41" t="s">
        <v>86</v>
      </c>
      <c r="L18" s="25"/>
      <c r="M18" s="12" t="s">
        <v>29</v>
      </c>
      <c r="N18" s="13" t="s">
        <v>30</v>
      </c>
      <c r="O18" s="19"/>
      <c r="P18" s="19"/>
      <c r="Q18" s="19" t="s">
        <v>31</v>
      </c>
      <c r="R18" s="14" t="str">
        <f t="shared" ref="R18:R31" si="6">K18</f>
        <v>TEAMB01_ST_614_05_1.val</v>
      </c>
      <c r="S18" s="14" t="s">
        <v>32</v>
      </c>
      <c r="T18" s="11"/>
    </row>
    <row r="19" spans="1:20">
      <c r="A19" s="8">
        <v>18</v>
      </c>
      <c r="B19" s="32" t="s">
        <v>87</v>
      </c>
      <c r="C19" s="9" t="s">
        <v>21</v>
      </c>
      <c r="D19" s="39" t="s">
        <v>88</v>
      </c>
      <c r="E19" s="9" t="s">
        <v>35</v>
      </c>
      <c r="F19" s="16" t="s">
        <v>85</v>
      </c>
      <c r="G19" s="9">
        <v>2</v>
      </c>
      <c r="H19" s="9" t="s">
        <v>26</v>
      </c>
      <c r="I19" s="9" t="s">
        <v>27</v>
      </c>
      <c r="J19" s="10" t="str">
        <f t="shared" si="5"/>
        <v>UA-Hall-05C:HVAC-PT100-FC3-2:Temperature-Mon</v>
      </c>
      <c r="K19" s="41" t="s">
        <v>89</v>
      </c>
      <c r="L19" s="25"/>
      <c r="M19" s="12" t="s">
        <v>29</v>
      </c>
      <c r="N19" s="13" t="s">
        <v>30</v>
      </c>
      <c r="O19" s="19"/>
      <c r="P19" s="19"/>
      <c r="Q19" s="19" t="s">
        <v>31</v>
      </c>
      <c r="R19" s="14" t="str">
        <f t="shared" si="6"/>
        <v>TEAMB02_ST_614_05_2.val</v>
      </c>
      <c r="S19" s="14" t="s">
        <v>32</v>
      </c>
      <c r="T19" s="11"/>
    </row>
    <row r="20" spans="1:20">
      <c r="A20" s="8">
        <v>19</v>
      </c>
      <c r="B20" s="32" t="s">
        <v>90</v>
      </c>
      <c r="C20" s="9" t="s">
        <v>21</v>
      </c>
      <c r="D20" s="39" t="s">
        <v>91</v>
      </c>
      <c r="E20" s="9" t="s">
        <v>35</v>
      </c>
      <c r="F20" s="16" t="s">
        <v>85</v>
      </c>
      <c r="G20" s="9">
        <v>3</v>
      </c>
      <c r="H20" s="9" t="s">
        <v>26</v>
      </c>
      <c r="I20" s="9" t="s">
        <v>27</v>
      </c>
      <c r="J20" s="10" t="str">
        <f t="shared" si="5"/>
        <v>UA-Hall-07C:HVAC-PT100-FC3-3:Temperature-Mon</v>
      </c>
      <c r="K20" s="41" t="s">
        <v>92</v>
      </c>
      <c r="L20" s="25"/>
      <c r="M20" s="12" t="s">
        <v>29</v>
      </c>
      <c r="N20" s="13" t="s">
        <v>30</v>
      </c>
      <c r="O20" s="19"/>
      <c r="P20" s="19"/>
      <c r="Q20" s="19" t="s">
        <v>31</v>
      </c>
      <c r="R20" s="14" t="str">
        <f t="shared" si="6"/>
        <v>TEAMB03_ST_614_05_3.val</v>
      </c>
      <c r="S20" s="14" t="s">
        <v>32</v>
      </c>
      <c r="T20" s="11"/>
    </row>
    <row r="21" spans="1:20">
      <c r="A21" s="8">
        <v>20</v>
      </c>
      <c r="B21" s="32" t="s">
        <v>93</v>
      </c>
      <c r="C21" s="9" t="s">
        <v>21</v>
      </c>
      <c r="D21" s="39" t="s">
        <v>94</v>
      </c>
      <c r="E21" s="9" t="s">
        <v>35</v>
      </c>
      <c r="F21" s="16" t="s">
        <v>85</v>
      </c>
      <c r="G21" s="9">
        <v>4</v>
      </c>
      <c r="H21" s="9" t="s">
        <v>26</v>
      </c>
      <c r="I21" s="9" t="s">
        <v>27</v>
      </c>
      <c r="J21" s="10" t="str">
        <f t="shared" si="5"/>
        <v>UA-Hall-08C:HVAC-PT100-FC3-4:Temperature-Mon</v>
      </c>
      <c r="K21" s="41" t="s">
        <v>95</v>
      </c>
      <c r="L21" s="25"/>
      <c r="M21" s="12" t="s">
        <v>29</v>
      </c>
      <c r="N21" s="13" t="s">
        <v>30</v>
      </c>
      <c r="O21" s="19"/>
      <c r="P21" s="19"/>
      <c r="Q21" s="19" t="s">
        <v>31</v>
      </c>
      <c r="R21" s="14" t="str">
        <f t="shared" si="6"/>
        <v>TEAMB04_ST_614_05_4.val</v>
      </c>
      <c r="S21" s="14" t="s">
        <v>32</v>
      </c>
      <c r="T21" s="11"/>
    </row>
    <row r="22" spans="1:20">
      <c r="A22" s="8">
        <v>21</v>
      </c>
      <c r="B22" s="32" t="s">
        <v>96</v>
      </c>
      <c r="C22" s="9" t="s">
        <v>21</v>
      </c>
      <c r="D22" s="39" t="s">
        <v>97</v>
      </c>
      <c r="E22" s="9" t="s">
        <v>35</v>
      </c>
      <c r="F22" s="16" t="s">
        <v>85</v>
      </c>
      <c r="G22" s="9">
        <v>5</v>
      </c>
      <c r="H22" s="9" t="s">
        <v>26</v>
      </c>
      <c r="I22" s="9" t="s">
        <v>27</v>
      </c>
      <c r="J22" s="10" t="str">
        <f t="shared" si="5"/>
        <v>UA-Halll-06B:HVAC-PT100-FC3-5:Temperature-Mon</v>
      </c>
      <c r="K22" s="41" t="s">
        <v>98</v>
      </c>
      <c r="L22" s="25" t="s">
        <v>47</v>
      </c>
      <c r="M22" s="12" t="s">
        <v>29</v>
      </c>
      <c r="N22" s="13" t="s">
        <v>30</v>
      </c>
      <c r="O22" s="19"/>
      <c r="P22" s="19"/>
      <c r="Q22" s="19" t="s">
        <v>31</v>
      </c>
      <c r="R22" s="14" t="str">
        <f t="shared" si="6"/>
        <v>TEAMB05_ST_614_05_5.val</v>
      </c>
      <c r="S22" s="14" t="s">
        <v>32</v>
      </c>
      <c r="T22" s="11"/>
    </row>
    <row r="23" spans="1:20">
      <c r="A23" s="8">
        <v>22</v>
      </c>
      <c r="B23" s="32" t="s">
        <v>99</v>
      </c>
      <c r="C23" s="9" t="s">
        <v>21</v>
      </c>
      <c r="D23" s="39" t="s">
        <v>100</v>
      </c>
      <c r="E23" s="9" t="s">
        <v>35</v>
      </c>
      <c r="F23" s="16" t="s">
        <v>85</v>
      </c>
      <c r="G23" s="9">
        <v>6</v>
      </c>
      <c r="H23" s="9" t="s">
        <v>26</v>
      </c>
      <c r="I23" s="9" t="s">
        <v>27</v>
      </c>
      <c r="J23" s="10" t="str">
        <f t="shared" si="5"/>
        <v>UA-Hall-08B:HVAC-PT100-FC3-6:Temperature-Mon</v>
      </c>
      <c r="K23" s="41" t="s">
        <v>101</v>
      </c>
      <c r="L23" s="25" t="s">
        <v>47</v>
      </c>
      <c r="M23" s="12" t="s">
        <v>29</v>
      </c>
      <c r="N23" s="13" t="s">
        <v>30</v>
      </c>
      <c r="O23" s="19"/>
      <c r="P23" s="19"/>
      <c r="Q23" s="19" t="s">
        <v>31</v>
      </c>
      <c r="R23" s="14" t="str">
        <f t="shared" si="6"/>
        <v>TEAMB06_ST_614_05_6.val</v>
      </c>
      <c r="S23" s="14" t="s">
        <v>32</v>
      </c>
      <c r="T23" s="11"/>
    </row>
    <row r="24" spans="1:20">
      <c r="A24" s="8">
        <v>23</v>
      </c>
      <c r="B24" s="32" t="s">
        <v>102</v>
      </c>
      <c r="C24" s="9" t="s">
        <v>21</v>
      </c>
      <c r="D24" s="39" t="s">
        <v>103</v>
      </c>
      <c r="E24" s="9" t="s">
        <v>35</v>
      </c>
      <c r="F24" s="16" t="s">
        <v>85</v>
      </c>
      <c r="G24" s="9">
        <v>7</v>
      </c>
      <c r="H24" s="9" t="s">
        <v>26</v>
      </c>
      <c r="I24" s="9" t="s">
        <v>27</v>
      </c>
      <c r="J24" s="10" t="str">
        <f t="shared" si="5"/>
        <v>UA-Hall-04D:HVAC-PT100-FC3-7:Temperature-Mon</v>
      </c>
      <c r="K24" s="41" t="s">
        <v>104</v>
      </c>
      <c r="L24" s="25"/>
      <c r="M24" s="12" t="s">
        <v>29</v>
      </c>
      <c r="N24" s="13" t="s">
        <v>30</v>
      </c>
      <c r="O24" s="19"/>
      <c r="P24" s="19"/>
      <c r="Q24" s="19" t="s">
        <v>31</v>
      </c>
      <c r="R24" s="14" t="str">
        <f t="shared" si="6"/>
        <v>TEAMB07_ST_614_05_7.val</v>
      </c>
      <c r="S24" s="14" t="s">
        <v>32</v>
      </c>
      <c r="T24" s="11"/>
    </row>
    <row r="25" spans="1:20">
      <c r="A25" s="8">
        <v>24</v>
      </c>
      <c r="B25" s="32" t="s">
        <v>105</v>
      </c>
      <c r="C25" s="9" t="s">
        <v>21</v>
      </c>
      <c r="D25" s="39" t="s">
        <v>106</v>
      </c>
      <c r="E25" s="9" t="s">
        <v>35</v>
      </c>
      <c r="F25" s="16" t="s">
        <v>85</v>
      </c>
      <c r="G25" s="9">
        <v>8</v>
      </c>
      <c r="H25" s="9" t="s">
        <v>26</v>
      </c>
      <c r="I25" s="9" t="s">
        <v>27</v>
      </c>
      <c r="J25" s="10" t="str">
        <f t="shared" si="5"/>
        <v>UA-Hall-07D:HVAC-PT100-FC3-8:Temperature-Mon</v>
      </c>
      <c r="K25" s="41" t="s">
        <v>107</v>
      </c>
      <c r="L25" s="25"/>
      <c r="M25" s="12" t="s">
        <v>29</v>
      </c>
      <c r="N25" s="13" t="s">
        <v>30</v>
      </c>
      <c r="O25" s="19"/>
      <c r="P25" s="19"/>
      <c r="Q25" s="19" t="s">
        <v>31</v>
      </c>
      <c r="R25" s="14" t="str">
        <f t="shared" si="6"/>
        <v>TEAMB08_ST_614_05_8.val</v>
      </c>
      <c r="S25" s="14" t="s">
        <v>32</v>
      </c>
      <c r="T25" s="11"/>
    </row>
    <row r="26" spans="1:20">
      <c r="A26" s="8">
        <v>25</v>
      </c>
      <c r="B26" s="30" t="s">
        <v>108</v>
      </c>
      <c r="C26" s="9" t="s">
        <v>21</v>
      </c>
      <c r="D26" s="39" t="s">
        <v>109</v>
      </c>
      <c r="E26" s="9" t="s">
        <v>35</v>
      </c>
      <c r="F26" s="16" t="s">
        <v>110</v>
      </c>
      <c r="G26" s="9">
        <v>1</v>
      </c>
      <c r="H26" s="9" t="s">
        <v>26</v>
      </c>
      <c r="I26" s="9" t="s">
        <v>27</v>
      </c>
      <c r="J26" s="10" t="str">
        <f t="shared" si="5"/>
        <v>UA-Hall-10B:HVAC-PT100-FC4-1:Temperature-Mon</v>
      </c>
      <c r="K26" s="41" t="s">
        <v>111</v>
      </c>
      <c r="L26" s="25"/>
      <c r="M26" s="12" t="s">
        <v>29</v>
      </c>
      <c r="N26" s="13" t="s">
        <v>30</v>
      </c>
      <c r="O26" s="19"/>
      <c r="P26" s="19"/>
      <c r="Q26" s="19" t="s">
        <v>31</v>
      </c>
      <c r="R26" s="14" t="str">
        <f t="shared" si="6"/>
        <v>TEAMB01_ST_614_07_1.val</v>
      </c>
      <c r="S26" s="14" t="s">
        <v>32</v>
      </c>
      <c r="T26" s="11"/>
    </row>
    <row r="27" spans="1:20">
      <c r="A27" s="8">
        <v>26</v>
      </c>
      <c r="B27" s="30" t="s">
        <v>112</v>
      </c>
      <c r="C27" s="9" t="s">
        <v>21</v>
      </c>
      <c r="D27" s="39" t="s">
        <v>113</v>
      </c>
      <c r="E27" s="9" t="s">
        <v>35</v>
      </c>
      <c r="F27" s="16" t="s">
        <v>110</v>
      </c>
      <c r="G27" s="9">
        <v>2</v>
      </c>
      <c r="H27" s="9" t="s">
        <v>26</v>
      </c>
      <c r="I27" s="9" t="s">
        <v>27</v>
      </c>
      <c r="J27" s="10" t="str">
        <f t="shared" si="5"/>
        <v>UA-Hall-11B:HVAC-PT100-FC4-2:Temperature-Mon</v>
      </c>
      <c r="K27" s="41" t="s">
        <v>114</v>
      </c>
      <c r="L27" s="25"/>
      <c r="M27" s="12" t="s">
        <v>29</v>
      </c>
      <c r="N27" s="13" t="s">
        <v>30</v>
      </c>
      <c r="O27" s="19"/>
      <c r="P27" s="19"/>
      <c r="Q27" s="19" t="s">
        <v>31</v>
      </c>
      <c r="R27" s="14" t="str">
        <f t="shared" si="6"/>
        <v>TEAMB02_ST_614_07_2.val</v>
      </c>
      <c r="S27" s="14" t="s">
        <v>32</v>
      </c>
      <c r="T27" s="11"/>
    </row>
    <row r="28" spans="1:20">
      <c r="A28" s="8">
        <v>27</v>
      </c>
      <c r="B28" s="30" t="s">
        <v>115</v>
      </c>
      <c r="C28" s="9" t="s">
        <v>21</v>
      </c>
      <c r="D28" s="39" t="s">
        <v>116</v>
      </c>
      <c r="E28" s="9" t="s">
        <v>35</v>
      </c>
      <c r="F28" s="16" t="s">
        <v>110</v>
      </c>
      <c r="G28" s="9">
        <v>3</v>
      </c>
      <c r="H28" s="9" t="s">
        <v>26</v>
      </c>
      <c r="I28" s="9" t="s">
        <v>27</v>
      </c>
      <c r="J28" s="10" t="str">
        <f t="shared" si="5"/>
        <v>UA-Hall-13B:HVAC-PT100-FC4-3:Temperature-Mon</v>
      </c>
      <c r="K28" s="41" t="s">
        <v>117</v>
      </c>
      <c r="L28" s="25" t="s">
        <v>61</v>
      </c>
      <c r="M28" s="12" t="s">
        <v>29</v>
      </c>
      <c r="N28" s="13" t="s">
        <v>30</v>
      </c>
      <c r="O28" s="19"/>
      <c r="P28" s="19"/>
      <c r="Q28" s="19" t="s">
        <v>31</v>
      </c>
      <c r="R28" s="14" t="str">
        <f t="shared" si="6"/>
        <v>TEAMB03_ST_614_07_3.val</v>
      </c>
      <c r="S28" s="14" t="s">
        <v>32</v>
      </c>
      <c r="T28" s="11"/>
    </row>
    <row r="29" spans="1:20">
      <c r="A29" s="8">
        <v>28</v>
      </c>
      <c r="B29" s="30" t="s">
        <v>118</v>
      </c>
      <c r="C29" s="9" t="s">
        <v>21</v>
      </c>
      <c r="D29" s="38" t="s">
        <v>119</v>
      </c>
      <c r="E29" s="9" t="s">
        <v>35</v>
      </c>
      <c r="F29" s="16" t="s">
        <v>110</v>
      </c>
      <c r="G29" s="9">
        <v>4</v>
      </c>
      <c r="H29" s="9" t="s">
        <v>26</v>
      </c>
      <c r="I29" s="9" t="s">
        <v>27</v>
      </c>
      <c r="J29" s="10" t="str">
        <f t="shared" si="5"/>
        <v>UA-Hall-13C:HVAC-PT100-FC4-4:Temperature-Mon</v>
      </c>
      <c r="K29" s="41" t="s">
        <v>120</v>
      </c>
      <c r="L29" s="25" t="s">
        <v>47</v>
      </c>
      <c r="M29" s="12" t="s">
        <v>29</v>
      </c>
      <c r="N29" s="13" t="s">
        <v>30</v>
      </c>
      <c r="O29" s="19"/>
      <c r="P29" s="19"/>
      <c r="Q29" s="19" t="s">
        <v>31</v>
      </c>
      <c r="R29" s="14" t="str">
        <f t="shared" si="6"/>
        <v>TEAMB04_ST_614_07_4.val</v>
      </c>
      <c r="S29" s="14" t="s">
        <v>32</v>
      </c>
      <c r="T29" s="11"/>
    </row>
    <row r="30" spans="1:20">
      <c r="A30" s="8">
        <v>29</v>
      </c>
      <c r="B30" s="30" t="s">
        <v>121</v>
      </c>
      <c r="C30" s="9" t="s">
        <v>21</v>
      </c>
      <c r="D30" s="38" t="s">
        <v>122</v>
      </c>
      <c r="E30" s="9" t="s">
        <v>35</v>
      </c>
      <c r="F30" s="16" t="s">
        <v>110</v>
      </c>
      <c r="G30" s="9">
        <v>5</v>
      </c>
      <c r="H30" s="9" t="s">
        <v>26</v>
      </c>
      <c r="I30" s="9" t="s">
        <v>27</v>
      </c>
      <c r="J30" s="10" t="str">
        <f t="shared" si="5"/>
        <v>UA-Hall-15C:HVAC-PT100-FC4-5:Temperature-Mon</v>
      </c>
      <c r="K30" s="41" t="s">
        <v>123</v>
      </c>
      <c r="L30" s="25" t="s">
        <v>47</v>
      </c>
      <c r="M30" s="12" t="s">
        <v>29</v>
      </c>
      <c r="N30" s="13" t="s">
        <v>30</v>
      </c>
      <c r="O30" s="19"/>
      <c r="P30" s="19"/>
      <c r="Q30" s="19" t="s">
        <v>31</v>
      </c>
      <c r="R30" s="14" t="str">
        <f t="shared" si="6"/>
        <v>TEAMB05_ST_614_07_5.val</v>
      </c>
      <c r="S30" s="14" t="s">
        <v>32</v>
      </c>
      <c r="T30" s="11"/>
    </row>
    <row r="31" spans="1:20">
      <c r="A31" s="8">
        <v>30</v>
      </c>
      <c r="B31" s="30" t="s">
        <v>124</v>
      </c>
      <c r="C31" s="9" t="s">
        <v>21</v>
      </c>
      <c r="D31" s="38" t="s">
        <v>125</v>
      </c>
      <c r="E31" s="9" t="s">
        <v>35</v>
      </c>
      <c r="F31" s="16" t="s">
        <v>110</v>
      </c>
      <c r="G31" s="9">
        <v>6</v>
      </c>
      <c r="H31" s="9" t="s">
        <v>26</v>
      </c>
      <c r="I31" s="9" t="s">
        <v>27</v>
      </c>
      <c r="J31" s="10" t="str">
        <f t="shared" si="5"/>
        <v>UA-Hall-12C:HVAC-PT100-FC4-6:Temperature-Mon</v>
      </c>
      <c r="K31" s="41" t="s">
        <v>126</v>
      </c>
      <c r="L31" s="25" t="s">
        <v>47</v>
      </c>
      <c r="M31" s="12" t="s">
        <v>29</v>
      </c>
      <c r="N31" s="13" t="s">
        <v>30</v>
      </c>
      <c r="O31" s="19"/>
      <c r="P31" s="19"/>
      <c r="Q31" s="19" t="s">
        <v>31</v>
      </c>
      <c r="R31" s="14" t="str">
        <f t="shared" si="6"/>
        <v>TEAMB06_ST_614_07_6.val</v>
      </c>
      <c r="S31" s="14" t="s">
        <v>32</v>
      </c>
      <c r="T31" s="11"/>
    </row>
    <row r="32" spans="1:20">
      <c r="A32" s="8">
        <v>31</v>
      </c>
      <c r="B32" s="30" t="s">
        <v>127</v>
      </c>
      <c r="C32" s="9" t="s">
        <v>21</v>
      </c>
      <c r="D32" s="39" t="s">
        <v>128</v>
      </c>
      <c r="E32" s="9" t="s">
        <v>35</v>
      </c>
      <c r="F32" s="16" t="s">
        <v>110</v>
      </c>
      <c r="G32" s="9">
        <v>7</v>
      </c>
      <c r="H32" s="9" t="s">
        <v>26</v>
      </c>
      <c r="I32" s="9" t="s">
        <v>27</v>
      </c>
      <c r="J32" s="10" t="str">
        <f t="shared" ref="J32:J33" si="7">IF(G32="-",C32&amp;"-"&amp;D32&amp;":"&amp;E32&amp;"-"&amp;F32&amp;":"&amp;H32&amp;"-"&amp;I32,C32&amp;"-"&amp;D32&amp;":"&amp;E32&amp;"-"&amp;F32&amp;"-"&amp;G32&amp;":"&amp;H32&amp;"-"&amp;I32)</f>
        <v>UA-Hall-10D:HVAC-PT100-FC4-7:Temperature-Mon</v>
      </c>
      <c r="K32" s="41" t="s">
        <v>129</v>
      </c>
      <c r="L32" s="25"/>
      <c r="M32" s="12" t="s">
        <v>29</v>
      </c>
      <c r="N32" s="13" t="s">
        <v>30</v>
      </c>
      <c r="O32" s="19"/>
      <c r="P32" s="19"/>
      <c r="Q32" s="19" t="s">
        <v>31</v>
      </c>
      <c r="R32" s="14" t="str">
        <f t="shared" ref="R32:R33" si="8">K32</f>
        <v>TEAMB07_ST_614_07_7.val</v>
      </c>
      <c r="S32" s="14" t="s">
        <v>32</v>
      </c>
      <c r="T32" s="11"/>
    </row>
    <row r="33" spans="1:20">
      <c r="A33" s="8">
        <v>32</v>
      </c>
      <c r="B33" s="30" t="s">
        <v>130</v>
      </c>
      <c r="C33" s="9" t="s">
        <v>21</v>
      </c>
      <c r="D33" s="39" t="s">
        <v>131</v>
      </c>
      <c r="E33" s="9" t="s">
        <v>35</v>
      </c>
      <c r="F33" s="16" t="s">
        <v>110</v>
      </c>
      <c r="G33" s="9">
        <v>8</v>
      </c>
      <c r="H33" s="9" t="s">
        <v>26</v>
      </c>
      <c r="I33" s="9" t="s">
        <v>27</v>
      </c>
      <c r="J33" s="10" t="str">
        <f t="shared" si="7"/>
        <v>UA-Hall-13D:HVAC-PT100-FC4-8:Temperature-Mon</v>
      </c>
      <c r="K33" s="41" t="s">
        <v>132</v>
      </c>
      <c r="L33" s="25"/>
      <c r="M33" s="12" t="s">
        <v>29</v>
      </c>
      <c r="N33" s="13" t="s">
        <v>30</v>
      </c>
      <c r="O33" s="19"/>
      <c r="P33" s="19"/>
      <c r="Q33" s="19" t="s">
        <v>31</v>
      </c>
      <c r="R33" s="14" t="str">
        <f t="shared" si="8"/>
        <v>TEAMB08_ST_614_07_8.val</v>
      </c>
      <c r="S33" s="14" t="s">
        <v>32</v>
      </c>
      <c r="T33" s="11"/>
    </row>
    <row r="34" spans="1:20">
      <c r="A34" s="8">
        <v>33</v>
      </c>
      <c r="B34" s="32" t="s">
        <v>133</v>
      </c>
      <c r="C34" s="9" t="s">
        <v>21</v>
      </c>
      <c r="D34" s="39" t="s">
        <v>122</v>
      </c>
      <c r="E34" s="9" t="s">
        <v>35</v>
      </c>
      <c r="F34" s="16" t="s">
        <v>134</v>
      </c>
      <c r="G34" s="9">
        <v>1</v>
      </c>
      <c r="H34" s="9" t="s">
        <v>26</v>
      </c>
      <c r="I34" s="9" t="s">
        <v>27</v>
      </c>
      <c r="J34" s="10" t="str">
        <f t="shared" ref="J34:J41" si="9">IF(G34="-",C34&amp;"-"&amp;D34&amp;":"&amp;E34&amp;"-"&amp;F34&amp;":"&amp;H34&amp;"-"&amp;I34,C34&amp;"-"&amp;D34&amp;":"&amp;E34&amp;"-"&amp;F34&amp;"-"&amp;G34&amp;":"&amp;H34&amp;"-"&amp;I34)</f>
        <v>UA-Hall-15C:HVAC-PT100-FC5-1:Temperature-Mon</v>
      </c>
      <c r="K34" s="41" t="s">
        <v>135</v>
      </c>
      <c r="L34" s="25"/>
      <c r="M34" s="12" t="s">
        <v>29</v>
      </c>
      <c r="N34" s="13" t="s">
        <v>30</v>
      </c>
      <c r="O34" s="19"/>
      <c r="P34" s="19"/>
      <c r="Q34" s="19" t="s">
        <v>31</v>
      </c>
      <c r="R34" s="14" t="str">
        <f t="shared" ref="R34:R41" si="10">K34</f>
        <v>TEAMB01_ST_614_09_1.val</v>
      </c>
      <c r="S34" s="14" t="s">
        <v>32</v>
      </c>
      <c r="T34" s="11"/>
    </row>
    <row r="35" spans="1:20">
      <c r="A35" s="8">
        <v>34</v>
      </c>
      <c r="B35" s="32" t="s">
        <v>136</v>
      </c>
      <c r="C35" s="9" t="s">
        <v>21</v>
      </c>
      <c r="D35" s="39" t="s">
        <v>137</v>
      </c>
      <c r="E35" s="9" t="s">
        <v>35</v>
      </c>
      <c r="F35" s="16" t="s">
        <v>134</v>
      </c>
      <c r="G35" s="9">
        <v>2</v>
      </c>
      <c r="H35" s="9" t="s">
        <v>26</v>
      </c>
      <c r="I35" s="9" t="s">
        <v>27</v>
      </c>
      <c r="J35" s="10" t="str">
        <f t="shared" si="9"/>
        <v>UA-Hall-17C:HVAC-PT100-FC5-2:Temperature-Mon</v>
      </c>
      <c r="K35" s="41" t="s">
        <v>138</v>
      </c>
      <c r="L35" s="25"/>
      <c r="M35" s="12" t="s">
        <v>29</v>
      </c>
      <c r="N35" s="13" t="s">
        <v>30</v>
      </c>
      <c r="O35" s="19"/>
      <c r="P35" s="19"/>
      <c r="Q35" s="19" t="s">
        <v>31</v>
      </c>
      <c r="R35" s="14" t="str">
        <f t="shared" si="10"/>
        <v>TEAMB02_ST_614_09_2.val</v>
      </c>
      <c r="S35" s="14" t="s">
        <v>32</v>
      </c>
      <c r="T35" s="11"/>
    </row>
    <row r="36" spans="1:20">
      <c r="A36" s="8">
        <v>35</v>
      </c>
      <c r="B36" s="32" t="s">
        <v>139</v>
      </c>
      <c r="C36" s="9" t="s">
        <v>21</v>
      </c>
      <c r="D36" s="39" t="s">
        <v>140</v>
      </c>
      <c r="E36" s="9" t="s">
        <v>35</v>
      </c>
      <c r="F36" s="16" t="s">
        <v>134</v>
      </c>
      <c r="G36" s="9">
        <v>3</v>
      </c>
      <c r="H36" s="9" t="s">
        <v>26</v>
      </c>
      <c r="I36" s="9" t="s">
        <v>27</v>
      </c>
      <c r="J36" s="10" t="str">
        <f t="shared" si="9"/>
        <v>UA-Hall-19C:HVAC-PT100-FC5-3:Temperature-Mon</v>
      </c>
      <c r="K36" s="41" t="s">
        <v>141</v>
      </c>
      <c r="L36" s="25"/>
      <c r="M36" s="12" t="s">
        <v>29</v>
      </c>
      <c r="N36" s="13" t="s">
        <v>30</v>
      </c>
      <c r="O36" s="19"/>
      <c r="P36" s="19"/>
      <c r="Q36" s="19" t="s">
        <v>31</v>
      </c>
      <c r="R36" s="14" t="str">
        <f t="shared" si="10"/>
        <v>TEAMB03_ST_614_09_3.val</v>
      </c>
      <c r="S36" s="14" t="s">
        <v>32</v>
      </c>
      <c r="T36" s="11"/>
    </row>
    <row r="37" spans="1:20">
      <c r="A37" s="8">
        <v>36</v>
      </c>
      <c r="B37" s="32" t="s">
        <v>142</v>
      </c>
      <c r="C37" s="9" t="s">
        <v>21</v>
      </c>
      <c r="D37" s="39" t="s">
        <v>143</v>
      </c>
      <c r="E37" s="9" t="s">
        <v>35</v>
      </c>
      <c r="F37" s="16" t="s">
        <v>134</v>
      </c>
      <c r="G37" s="9">
        <v>4</v>
      </c>
      <c r="H37" s="9" t="s">
        <v>26</v>
      </c>
      <c r="I37" s="9" t="s">
        <v>27</v>
      </c>
      <c r="J37" s="10" t="str">
        <f t="shared" si="9"/>
        <v>UA-Hall-20C:HVAC-PT100-FC5-4:Temperature-Mon</v>
      </c>
      <c r="K37" s="41" t="s">
        <v>144</v>
      </c>
      <c r="L37" s="25"/>
      <c r="M37" s="12" t="s">
        <v>29</v>
      </c>
      <c r="N37" s="13" t="s">
        <v>30</v>
      </c>
      <c r="O37" s="19"/>
      <c r="P37" s="19"/>
      <c r="Q37" s="19" t="s">
        <v>31</v>
      </c>
      <c r="R37" s="14" t="str">
        <f t="shared" si="10"/>
        <v>TEAMB04_ST_614_09_4.val</v>
      </c>
      <c r="S37" s="14" t="s">
        <v>32</v>
      </c>
      <c r="T37" s="11"/>
    </row>
    <row r="38" spans="1:20">
      <c r="A38" s="8">
        <v>37</v>
      </c>
      <c r="B38" s="32" t="s">
        <v>145</v>
      </c>
      <c r="C38" s="9" t="s">
        <v>21</v>
      </c>
      <c r="D38" s="39" t="s">
        <v>146</v>
      </c>
      <c r="E38" s="9" t="s">
        <v>35</v>
      </c>
      <c r="F38" s="16" t="s">
        <v>134</v>
      </c>
      <c r="G38" s="9">
        <v>5</v>
      </c>
      <c r="H38" s="9" t="s">
        <v>26</v>
      </c>
      <c r="I38" s="9" t="s">
        <v>27</v>
      </c>
      <c r="J38" s="10" t="str">
        <f t="shared" si="9"/>
        <v>UA-Hall-17B:HVAC-PT100-FC5-5:Temperature-Mon</v>
      </c>
      <c r="K38" s="41" t="s">
        <v>147</v>
      </c>
      <c r="L38" s="25" t="s">
        <v>47</v>
      </c>
      <c r="M38" s="12" t="s">
        <v>29</v>
      </c>
      <c r="N38" s="13" t="s">
        <v>30</v>
      </c>
      <c r="O38" s="19"/>
      <c r="P38" s="19"/>
      <c r="Q38" s="19" t="s">
        <v>31</v>
      </c>
      <c r="R38" s="14" t="str">
        <f t="shared" si="10"/>
        <v>TEAMB05_ST_614_09_5.val</v>
      </c>
      <c r="S38" s="14" t="s">
        <v>32</v>
      </c>
      <c r="T38" s="11"/>
    </row>
    <row r="39" spans="1:20">
      <c r="A39" s="8">
        <v>38</v>
      </c>
      <c r="B39" s="32" t="s">
        <v>148</v>
      </c>
      <c r="C39" s="9" t="s">
        <v>21</v>
      </c>
      <c r="D39" s="39" t="s">
        <v>149</v>
      </c>
      <c r="E39" s="9" t="s">
        <v>35</v>
      </c>
      <c r="F39" s="16" t="s">
        <v>134</v>
      </c>
      <c r="G39" s="9">
        <v>6</v>
      </c>
      <c r="H39" s="9" t="s">
        <v>26</v>
      </c>
      <c r="I39" s="9" t="s">
        <v>27</v>
      </c>
      <c r="J39" s="10" t="str">
        <f t="shared" si="9"/>
        <v>UA-Hall-21B:HVAC-PT100-FC5-6:Temperature-Mon</v>
      </c>
      <c r="K39" s="41" t="s">
        <v>150</v>
      </c>
      <c r="L39" s="25" t="s">
        <v>47</v>
      </c>
      <c r="M39" s="12" t="s">
        <v>29</v>
      </c>
      <c r="N39" s="13" t="s">
        <v>30</v>
      </c>
      <c r="O39" s="19"/>
      <c r="P39" s="19"/>
      <c r="Q39" s="19" t="s">
        <v>31</v>
      </c>
      <c r="R39" s="14" t="str">
        <f t="shared" si="10"/>
        <v>TEAMB06_ST_614_09_6.val</v>
      </c>
      <c r="S39" s="14" t="s">
        <v>32</v>
      </c>
      <c r="T39" s="11"/>
    </row>
    <row r="40" spans="1:20" ht="30">
      <c r="A40" s="8">
        <v>39</v>
      </c>
      <c r="B40" s="32" t="s">
        <v>151</v>
      </c>
      <c r="C40" s="9" t="s">
        <v>21</v>
      </c>
      <c r="D40" s="39" t="s">
        <v>152</v>
      </c>
      <c r="E40" s="9" t="s">
        <v>35</v>
      </c>
      <c r="F40" s="16" t="s">
        <v>134</v>
      </c>
      <c r="G40" s="9">
        <v>7</v>
      </c>
      <c r="H40" s="9" t="s">
        <v>26</v>
      </c>
      <c r="I40" s="9" t="s">
        <v>27</v>
      </c>
      <c r="J40" s="10" t="str">
        <f t="shared" si="9"/>
        <v>UA-Hall-19D:HVAC-PT100-FC5-7:Temperature-Mon</v>
      </c>
      <c r="K40" s="41" t="s">
        <v>153</v>
      </c>
      <c r="L40" s="25" t="s">
        <v>154</v>
      </c>
      <c r="M40" s="12" t="s">
        <v>29</v>
      </c>
      <c r="N40" s="13" t="s">
        <v>30</v>
      </c>
      <c r="O40" s="19"/>
      <c r="P40" s="19"/>
      <c r="Q40" s="19" t="s">
        <v>31</v>
      </c>
      <c r="R40" s="14" t="str">
        <f t="shared" si="10"/>
        <v>TEAMB07_ST_614_09_7.val</v>
      </c>
      <c r="S40" s="14" t="s">
        <v>32</v>
      </c>
      <c r="T40" s="11"/>
    </row>
    <row r="41" spans="1:20" ht="30">
      <c r="A41" s="8">
        <v>40</v>
      </c>
      <c r="B41" s="32" t="s">
        <v>155</v>
      </c>
      <c r="C41" s="9" t="s">
        <v>21</v>
      </c>
      <c r="D41" s="39" t="s">
        <v>156</v>
      </c>
      <c r="E41" s="9" t="s">
        <v>35</v>
      </c>
      <c r="F41" s="16" t="s">
        <v>134</v>
      </c>
      <c r="G41" s="9">
        <v>8</v>
      </c>
      <c r="H41" s="9" t="s">
        <v>26</v>
      </c>
      <c r="I41" s="9" t="s">
        <v>27</v>
      </c>
      <c r="J41" s="10" t="str">
        <f t="shared" si="9"/>
        <v>UA-Hall-16D:HVAC-PT100-FC5-8:Temperature-Mon</v>
      </c>
      <c r="K41" s="41" t="s">
        <v>157</v>
      </c>
      <c r="L41" s="25" t="s">
        <v>154</v>
      </c>
      <c r="M41" s="12" t="s">
        <v>29</v>
      </c>
      <c r="N41" s="13" t="s">
        <v>30</v>
      </c>
      <c r="O41" s="19"/>
      <c r="P41" s="19"/>
      <c r="Q41" s="19" t="s">
        <v>31</v>
      </c>
      <c r="R41" s="14" t="str">
        <f t="shared" si="10"/>
        <v>TEAMB08_ST_614_09_8.val</v>
      </c>
      <c r="S41" s="14" t="s">
        <v>32</v>
      </c>
      <c r="T41" s="11"/>
    </row>
    <row r="42" spans="1:20">
      <c r="A42" s="8">
        <v>41</v>
      </c>
      <c r="B42" s="34" t="s">
        <v>158</v>
      </c>
      <c r="C42" s="9" t="s">
        <v>21</v>
      </c>
      <c r="D42" s="39" t="s">
        <v>159</v>
      </c>
      <c r="E42" s="9" t="s">
        <v>35</v>
      </c>
      <c r="F42" s="16" t="s">
        <v>160</v>
      </c>
      <c r="G42" s="9">
        <v>1</v>
      </c>
      <c r="H42" s="9" t="s">
        <v>26</v>
      </c>
      <c r="I42" s="9" t="s">
        <v>27</v>
      </c>
      <c r="J42" s="10" t="str">
        <f t="shared" ref="J42:J49" si="11">IF(G42="-",C42&amp;"-"&amp;D42&amp;":"&amp;E42&amp;"-"&amp;F42&amp;":"&amp;H42&amp;"-"&amp;I42,C42&amp;"-"&amp;D42&amp;":"&amp;E42&amp;"-"&amp;F42&amp;"-"&amp;G42&amp;":"&amp;H42&amp;"-"&amp;I42)</f>
        <v>UA-Hall-22C:HVAC-PT100-FC6-1:Temperature-Mon</v>
      </c>
      <c r="K42" s="41" t="s">
        <v>161</v>
      </c>
      <c r="L42" s="25"/>
      <c r="M42" s="12" t="s">
        <v>29</v>
      </c>
      <c r="N42" s="13" t="s">
        <v>30</v>
      </c>
      <c r="O42" s="19"/>
      <c r="P42" s="19"/>
      <c r="Q42" s="19" t="s">
        <v>31</v>
      </c>
      <c r="R42" s="14" t="str">
        <f t="shared" ref="R42:R49" si="12">K42</f>
        <v>TEAMB01_ST_614_11_1.val</v>
      </c>
      <c r="S42" s="14" t="s">
        <v>32</v>
      </c>
      <c r="T42" s="11"/>
    </row>
    <row r="43" spans="1:20">
      <c r="A43" s="8">
        <v>42</v>
      </c>
      <c r="B43" s="34" t="s">
        <v>162</v>
      </c>
      <c r="C43" s="9" t="s">
        <v>21</v>
      </c>
      <c r="D43" s="39" t="s">
        <v>163</v>
      </c>
      <c r="E43" s="9" t="s">
        <v>35</v>
      </c>
      <c r="F43" s="16" t="s">
        <v>160</v>
      </c>
      <c r="G43" s="9">
        <v>2</v>
      </c>
      <c r="H43" s="9" t="s">
        <v>26</v>
      </c>
      <c r="I43" s="9" t="s">
        <v>27</v>
      </c>
      <c r="J43" s="10" t="str">
        <f t="shared" si="11"/>
        <v>UA-Hall-24C:HVAC-PT100-FC6-2:Temperature-Mon</v>
      </c>
      <c r="K43" s="41" t="s">
        <v>164</v>
      </c>
      <c r="L43" s="25"/>
      <c r="M43" s="12" t="s">
        <v>29</v>
      </c>
      <c r="N43" s="13" t="s">
        <v>30</v>
      </c>
      <c r="O43" s="19"/>
      <c r="P43" s="19"/>
      <c r="Q43" s="19" t="s">
        <v>31</v>
      </c>
      <c r="R43" s="14" t="str">
        <f t="shared" si="12"/>
        <v>TEAMB02_ST_614_11_2.val</v>
      </c>
      <c r="S43" s="14" t="s">
        <v>32</v>
      </c>
      <c r="T43" s="11"/>
    </row>
    <row r="44" spans="1:20">
      <c r="A44" s="8">
        <v>43</v>
      </c>
      <c r="B44" s="34" t="s">
        <v>165</v>
      </c>
      <c r="C44" s="9" t="s">
        <v>21</v>
      </c>
      <c r="D44" s="39" t="s">
        <v>166</v>
      </c>
      <c r="E44" s="9" t="s">
        <v>35</v>
      </c>
      <c r="F44" s="16" t="s">
        <v>160</v>
      </c>
      <c r="G44" s="9">
        <v>3</v>
      </c>
      <c r="H44" s="9" t="s">
        <v>26</v>
      </c>
      <c r="I44" s="9" t="s">
        <v>27</v>
      </c>
      <c r="J44" s="10" t="str">
        <f t="shared" si="11"/>
        <v>UA-Hall-25C:HVAC-PT100-FC6-3:Temperature-Mon</v>
      </c>
      <c r="K44" s="41" t="s">
        <v>167</v>
      </c>
      <c r="L44" s="25"/>
      <c r="M44" s="12" t="s">
        <v>29</v>
      </c>
      <c r="N44" s="13" t="s">
        <v>30</v>
      </c>
      <c r="O44" s="19"/>
      <c r="P44" s="19"/>
      <c r="Q44" s="19" t="s">
        <v>31</v>
      </c>
      <c r="R44" s="14" t="str">
        <f t="shared" si="12"/>
        <v>TEAMB03_ST_614_11_3.val</v>
      </c>
      <c r="S44" s="14" t="s">
        <v>32</v>
      </c>
      <c r="T44" s="11"/>
    </row>
    <row r="45" spans="1:20">
      <c r="A45" s="8">
        <v>44</v>
      </c>
      <c r="B45" s="34" t="s">
        <v>168</v>
      </c>
      <c r="C45" s="9" t="s">
        <v>21</v>
      </c>
      <c r="D45" s="39" t="s">
        <v>169</v>
      </c>
      <c r="E45" s="9" t="s">
        <v>35</v>
      </c>
      <c r="F45" s="16" t="s">
        <v>160</v>
      </c>
      <c r="G45" s="9">
        <v>4</v>
      </c>
      <c r="H45" s="9" t="s">
        <v>26</v>
      </c>
      <c r="I45" s="9" t="s">
        <v>27</v>
      </c>
      <c r="J45" s="10" t="str">
        <f t="shared" si="11"/>
        <v>UA-Hall-26C:HVAC-PT100-FC6-4:Temperature-Mon</v>
      </c>
      <c r="K45" s="41" t="s">
        <v>170</v>
      </c>
      <c r="L45" s="25"/>
      <c r="M45" s="12" t="s">
        <v>29</v>
      </c>
      <c r="N45" s="13" t="s">
        <v>30</v>
      </c>
      <c r="O45" s="19"/>
      <c r="P45" s="19"/>
      <c r="Q45" s="19" t="s">
        <v>31</v>
      </c>
      <c r="R45" s="14" t="str">
        <f t="shared" si="12"/>
        <v>TEAMB04_ST_614_11_4.val</v>
      </c>
      <c r="S45" s="14" t="s">
        <v>32</v>
      </c>
      <c r="T45" s="11"/>
    </row>
    <row r="46" spans="1:20">
      <c r="A46" s="8">
        <v>45</v>
      </c>
      <c r="B46" s="34" t="s">
        <v>171</v>
      </c>
      <c r="C46" s="9" t="s">
        <v>21</v>
      </c>
      <c r="D46" s="44" t="s">
        <v>172</v>
      </c>
      <c r="E46" s="9" t="s">
        <v>35</v>
      </c>
      <c r="F46" s="16" t="s">
        <v>160</v>
      </c>
      <c r="G46" s="9">
        <v>5</v>
      </c>
      <c r="H46" s="9" t="s">
        <v>26</v>
      </c>
      <c r="I46" s="9" t="s">
        <v>27</v>
      </c>
      <c r="J46" s="43" t="str">
        <f t="shared" si="11"/>
        <v>UA-No-loca:HVAC-PT100-FC6-5:Temperature-Mon</v>
      </c>
      <c r="K46" s="41" t="s">
        <v>173</v>
      </c>
      <c r="L46" s="33" t="s">
        <v>174</v>
      </c>
      <c r="M46" s="12" t="s">
        <v>29</v>
      </c>
      <c r="N46" s="13" t="s">
        <v>30</v>
      </c>
      <c r="O46" s="19"/>
      <c r="P46" s="19"/>
      <c r="Q46" s="19" t="s">
        <v>31</v>
      </c>
      <c r="R46" s="14" t="str">
        <f t="shared" si="12"/>
        <v>TEAMB05_ST_614_11_5.val</v>
      </c>
      <c r="S46" s="14" t="s">
        <v>32</v>
      </c>
      <c r="T46" s="11"/>
    </row>
    <row r="47" spans="1:20">
      <c r="A47" s="8">
        <v>46</v>
      </c>
      <c r="B47" s="34" t="s">
        <v>175</v>
      </c>
      <c r="C47" s="9" t="s">
        <v>21</v>
      </c>
      <c r="D47" s="44" t="s">
        <v>172</v>
      </c>
      <c r="E47" s="9" t="s">
        <v>35</v>
      </c>
      <c r="F47" s="16" t="s">
        <v>160</v>
      </c>
      <c r="G47" s="9">
        <v>6</v>
      </c>
      <c r="H47" s="9" t="s">
        <v>26</v>
      </c>
      <c r="I47" s="9" t="s">
        <v>27</v>
      </c>
      <c r="J47" s="43" t="str">
        <f t="shared" si="11"/>
        <v>UA-No-loca:HVAC-PT100-FC6-6:Temperature-Mon</v>
      </c>
      <c r="K47" s="41" t="s">
        <v>176</v>
      </c>
      <c r="L47" s="33" t="s">
        <v>174</v>
      </c>
      <c r="M47" s="12" t="s">
        <v>29</v>
      </c>
      <c r="N47" s="13" t="s">
        <v>30</v>
      </c>
      <c r="O47" s="19"/>
      <c r="P47" s="19"/>
      <c r="Q47" s="19" t="s">
        <v>31</v>
      </c>
      <c r="R47" s="14" t="str">
        <f t="shared" si="12"/>
        <v>TEAMB06_ST_614_11_6.val</v>
      </c>
      <c r="S47" s="14" t="s">
        <v>32</v>
      </c>
      <c r="T47" s="11"/>
    </row>
    <row r="48" spans="1:20">
      <c r="A48" s="8">
        <v>47</v>
      </c>
      <c r="B48" s="34" t="s">
        <v>177</v>
      </c>
      <c r="C48" s="9" t="s">
        <v>21</v>
      </c>
      <c r="D48" s="39" t="s">
        <v>178</v>
      </c>
      <c r="E48" s="9" t="s">
        <v>35</v>
      </c>
      <c r="F48" s="16" t="s">
        <v>160</v>
      </c>
      <c r="G48" s="9">
        <v>7</v>
      </c>
      <c r="H48" s="9" t="s">
        <v>26</v>
      </c>
      <c r="I48" s="9" t="s">
        <v>27</v>
      </c>
      <c r="J48" s="10" t="str">
        <f t="shared" si="11"/>
        <v>UA-Hall-22D:HVAC-PT100-FC6-7:Temperature-Mon</v>
      </c>
      <c r="K48" s="41" t="s">
        <v>179</v>
      </c>
      <c r="L48" s="33" t="s">
        <v>174</v>
      </c>
      <c r="M48" s="12" t="s">
        <v>29</v>
      </c>
      <c r="N48" s="13" t="s">
        <v>30</v>
      </c>
      <c r="O48" s="19"/>
      <c r="P48" s="19"/>
      <c r="Q48" s="19" t="s">
        <v>31</v>
      </c>
      <c r="R48" s="14" t="str">
        <f t="shared" si="12"/>
        <v>TEAMB07_ST_614_11_7.val</v>
      </c>
      <c r="S48" s="14" t="s">
        <v>32</v>
      </c>
      <c r="T48" s="11"/>
    </row>
    <row r="49" spans="1:20">
      <c r="A49" s="8">
        <v>48</v>
      </c>
      <c r="B49" s="34" t="s">
        <v>180</v>
      </c>
      <c r="C49" s="9" t="s">
        <v>21</v>
      </c>
      <c r="D49" s="39" t="s">
        <v>181</v>
      </c>
      <c r="E49" s="9" t="s">
        <v>35</v>
      </c>
      <c r="F49" s="16" t="s">
        <v>160</v>
      </c>
      <c r="G49" s="9">
        <v>8</v>
      </c>
      <c r="H49" s="9" t="s">
        <v>26</v>
      </c>
      <c r="I49" s="9" t="s">
        <v>27</v>
      </c>
      <c r="J49" s="17" t="str">
        <f t="shared" si="11"/>
        <v>UA-Hall-25D:HVAC-PT100-FC6-8:Temperature-Mon</v>
      </c>
      <c r="K49" s="41" t="s">
        <v>182</v>
      </c>
      <c r="L49" s="29" t="s">
        <v>61</v>
      </c>
      <c r="M49" s="12" t="s">
        <v>29</v>
      </c>
      <c r="N49" s="13" t="s">
        <v>30</v>
      </c>
      <c r="O49" s="19"/>
      <c r="P49" s="19"/>
      <c r="Q49" s="19" t="s">
        <v>31</v>
      </c>
      <c r="R49" s="18" t="str">
        <f t="shared" si="12"/>
        <v>TEAMB08_ST_614_11_8.val</v>
      </c>
      <c r="S49" s="14" t="s">
        <v>32</v>
      </c>
      <c r="T49" s="11"/>
    </row>
    <row r="50" spans="1:20">
      <c r="A50" s="8">
        <v>49</v>
      </c>
      <c r="B50" s="35" t="s">
        <v>183</v>
      </c>
      <c r="C50" s="9" t="s">
        <v>21</v>
      </c>
      <c r="D50" s="40" t="s">
        <v>184</v>
      </c>
      <c r="E50" s="9" t="s">
        <v>35</v>
      </c>
      <c r="F50" s="16" t="s">
        <v>185</v>
      </c>
      <c r="G50" s="16">
        <v>1</v>
      </c>
      <c r="H50" s="9" t="s">
        <v>26</v>
      </c>
      <c r="I50" s="9" t="s">
        <v>27</v>
      </c>
      <c r="J50" s="17" t="str">
        <f>IF(G50="-",C50&amp;"-"&amp;D50&amp;":"&amp;E50&amp;"-"&amp;F50&amp;":"&amp;H50&amp;"-"&amp;I50,C50&amp;"-"&amp;D50&amp;":"&amp;E50&amp;"-"&amp;F50&amp;"-"&amp;G50&amp;":"&amp;H50&amp;"-"&amp;I50)</f>
        <v>UA-Hall-32C:HVAC-PT100-FC7-1:Temperature-Mon</v>
      </c>
      <c r="K50" s="41" t="s">
        <v>186</v>
      </c>
      <c r="L50" s="29"/>
      <c r="M50" s="12" t="s">
        <v>29</v>
      </c>
      <c r="N50" s="13" t="s">
        <v>30</v>
      </c>
      <c r="O50" s="19"/>
      <c r="P50" s="19"/>
      <c r="Q50" s="19" t="s">
        <v>31</v>
      </c>
      <c r="R50" s="18" t="str">
        <f>K50</f>
        <v>TEAMB01_ST_614_13_1.val</v>
      </c>
      <c r="S50" s="14" t="s">
        <v>32</v>
      </c>
      <c r="T50" s="11"/>
    </row>
    <row r="51" spans="1:20">
      <c r="A51" s="8">
        <v>50</v>
      </c>
      <c r="B51" s="35" t="s">
        <v>187</v>
      </c>
      <c r="C51" s="9" t="s">
        <v>21</v>
      </c>
      <c r="D51" s="40" t="s">
        <v>188</v>
      </c>
      <c r="E51" s="9" t="s">
        <v>35</v>
      </c>
      <c r="F51" s="16" t="s">
        <v>185</v>
      </c>
      <c r="G51" s="9">
        <v>2</v>
      </c>
      <c r="H51" s="9" t="s">
        <v>26</v>
      </c>
      <c r="I51" s="9" t="s">
        <v>27</v>
      </c>
      <c r="J51" s="10" t="str">
        <f t="shared" ref="J51:J57" si="13">IF(G51="-",C51&amp;"-"&amp;D51&amp;":"&amp;E51&amp;"-"&amp;F51&amp;":"&amp;H51&amp;"-"&amp;I51,C51&amp;"-"&amp;D51&amp;":"&amp;E51&amp;"-"&amp;F51&amp;"-"&amp;G51&amp;":"&amp;H51&amp;"-"&amp;I51)</f>
        <v>UA-Hall-31C:HVAC-PT100-FC7-2:Temperature-Mon</v>
      </c>
      <c r="K51" s="41" t="s">
        <v>189</v>
      </c>
      <c r="L51" s="29" t="s">
        <v>61</v>
      </c>
      <c r="M51" s="12" t="s">
        <v>29</v>
      </c>
      <c r="N51" s="13" t="s">
        <v>30</v>
      </c>
      <c r="O51" s="19"/>
      <c r="P51" s="19"/>
      <c r="Q51" s="19" t="s">
        <v>31</v>
      </c>
      <c r="R51" s="14" t="str">
        <f t="shared" ref="R51:R57" si="14">K51</f>
        <v>TEAMB02_ST_614_13_2.val</v>
      </c>
      <c r="S51" s="14" t="s">
        <v>32</v>
      </c>
      <c r="T51" s="11"/>
    </row>
    <row r="52" spans="1:20">
      <c r="A52" s="8">
        <v>51</v>
      </c>
      <c r="B52" s="35" t="s">
        <v>190</v>
      </c>
      <c r="C52" s="9" t="s">
        <v>21</v>
      </c>
      <c r="D52" s="40" t="s">
        <v>191</v>
      </c>
      <c r="E52" s="9" t="s">
        <v>35</v>
      </c>
      <c r="F52" s="16" t="s">
        <v>185</v>
      </c>
      <c r="G52" s="16">
        <v>3</v>
      </c>
      <c r="H52" s="9" t="s">
        <v>26</v>
      </c>
      <c r="I52" s="9" t="s">
        <v>27</v>
      </c>
      <c r="J52" s="10" t="str">
        <f t="shared" si="13"/>
        <v>UA-Hall-29C:HVAC-PT100-FC7-3:Temperature-Mon</v>
      </c>
      <c r="K52" s="41" t="s">
        <v>192</v>
      </c>
      <c r="L52" s="25"/>
      <c r="M52" s="12" t="s">
        <v>29</v>
      </c>
      <c r="N52" s="13" t="s">
        <v>30</v>
      </c>
      <c r="O52" s="19"/>
      <c r="P52" s="19"/>
      <c r="Q52" s="19" t="s">
        <v>31</v>
      </c>
      <c r="R52" s="14" t="str">
        <f t="shared" si="14"/>
        <v>TEAMB03_ST_614_13_3.val</v>
      </c>
      <c r="S52" s="14" t="s">
        <v>32</v>
      </c>
      <c r="T52" s="11"/>
    </row>
    <row r="53" spans="1:20">
      <c r="A53" s="8">
        <v>52</v>
      </c>
      <c r="B53" s="35" t="s">
        <v>193</v>
      </c>
      <c r="C53" s="9" t="s">
        <v>21</v>
      </c>
      <c r="D53" s="40" t="s">
        <v>194</v>
      </c>
      <c r="E53" s="9" t="s">
        <v>35</v>
      </c>
      <c r="F53" s="16" t="s">
        <v>185</v>
      </c>
      <c r="G53" s="9">
        <v>4</v>
      </c>
      <c r="H53" s="9" t="s">
        <v>26</v>
      </c>
      <c r="I53" s="9" t="s">
        <v>27</v>
      </c>
      <c r="J53" s="10" t="str">
        <f t="shared" si="13"/>
        <v>UA-Hall-28C:HVAC-PT100-FC7-4:Temperature-Mon</v>
      </c>
      <c r="K53" s="41" t="s">
        <v>195</v>
      </c>
      <c r="L53" s="25"/>
      <c r="M53" s="12" t="s">
        <v>29</v>
      </c>
      <c r="N53" s="13" t="s">
        <v>30</v>
      </c>
      <c r="O53" s="19"/>
      <c r="P53" s="19"/>
      <c r="Q53" s="19" t="s">
        <v>31</v>
      </c>
      <c r="R53" s="14" t="str">
        <f t="shared" si="14"/>
        <v>TEAMB04_ST_614_13_4.val</v>
      </c>
      <c r="S53" s="14" t="s">
        <v>32</v>
      </c>
      <c r="T53" s="11"/>
    </row>
    <row r="54" spans="1:20">
      <c r="A54" s="8">
        <v>53</v>
      </c>
      <c r="B54" s="35" t="s">
        <v>196</v>
      </c>
      <c r="C54" s="9" t="s">
        <v>21</v>
      </c>
      <c r="D54" s="40" t="s">
        <v>197</v>
      </c>
      <c r="E54" s="9" t="s">
        <v>35</v>
      </c>
      <c r="F54" s="16" t="s">
        <v>185</v>
      </c>
      <c r="G54" s="16">
        <v>5</v>
      </c>
      <c r="H54" s="9" t="s">
        <v>26</v>
      </c>
      <c r="I54" s="9" t="s">
        <v>27</v>
      </c>
      <c r="J54" s="10" t="str">
        <f t="shared" si="13"/>
        <v>UA-Hall-29B:HVAC-PT100-FC7-5:Temperature-Mon</v>
      </c>
      <c r="K54" s="41" t="s">
        <v>198</v>
      </c>
      <c r="L54" s="25" t="s">
        <v>47</v>
      </c>
      <c r="M54" s="12" t="s">
        <v>29</v>
      </c>
      <c r="N54" s="13" t="s">
        <v>30</v>
      </c>
      <c r="O54" s="19"/>
      <c r="P54" s="19"/>
      <c r="Q54" s="19" t="s">
        <v>31</v>
      </c>
      <c r="R54" s="14" t="str">
        <f t="shared" si="14"/>
        <v>TEAMB05_ST_614_13_5.val</v>
      </c>
      <c r="S54" s="14" t="s">
        <v>32</v>
      </c>
      <c r="T54" s="11"/>
    </row>
    <row r="55" spans="1:20">
      <c r="A55" s="8">
        <v>54</v>
      </c>
      <c r="B55" s="35" t="s">
        <v>199</v>
      </c>
      <c r="C55" s="9" t="s">
        <v>21</v>
      </c>
      <c r="D55" s="40" t="s">
        <v>200</v>
      </c>
      <c r="E55" s="9" t="s">
        <v>35</v>
      </c>
      <c r="F55" s="16" t="s">
        <v>185</v>
      </c>
      <c r="G55" s="9">
        <v>6</v>
      </c>
      <c r="H55" s="9" t="s">
        <v>26</v>
      </c>
      <c r="I55" s="9" t="s">
        <v>27</v>
      </c>
      <c r="J55" s="10" t="str">
        <f t="shared" si="13"/>
        <v>UA-Hall-32B:HVAC-PT100-FC7-6:Temperature-Mon</v>
      </c>
      <c r="K55" s="41" t="s">
        <v>201</v>
      </c>
      <c r="L55" s="25" t="s">
        <v>47</v>
      </c>
      <c r="M55" s="12" t="s">
        <v>29</v>
      </c>
      <c r="N55" s="13" t="s">
        <v>30</v>
      </c>
      <c r="O55" s="19"/>
      <c r="P55" s="19"/>
      <c r="Q55" s="19" t="s">
        <v>31</v>
      </c>
      <c r="R55" s="14" t="str">
        <f t="shared" si="14"/>
        <v>TEAMB06_ST_614_13_6.val</v>
      </c>
      <c r="S55" s="14" t="s">
        <v>32</v>
      </c>
      <c r="T55" s="11"/>
    </row>
    <row r="56" spans="1:20">
      <c r="A56" s="8">
        <v>55</v>
      </c>
      <c r="B56" s="35" t="s">
        <v>202</v>
      </c>
      <c r="C56" s="9" t="s">
        <v>21</v>
      </c>
      <c r="D56" s="40" t="s">
        <v>203</v>
      </c>
      <c r="E56" s="9" t="s">
        <v>35</v>
      </c>
      <c r="F56" s="16" t="s">
        <v>185</v>
      </c>
      <c r="G56" s="16">
        <v>7</v>
      </c>
      <c r="H56" s="9" t="s">
        <v>26</v>
      </c>
      <c r="I56" s="9" t="s">
        <v>27</v>
      </c>
      <c r="J56" s="10" t="str">
        <f t="shared" si="13"/>
        <v>UA-Hall-28D:HVAC-PT100-FC7-7:Temperature-Mon</v>
      </c>
      <c r="K56" s="41" t="s">
        <v>204</v>
      </c>
      <c r="L56" s="29" t="s">
        <v>61</v>
      </c>
      <c r="M56" s="12" t="s">
        <v>29</v>
      </c>
      <c r="N56" s="13" t="s">
        <v>30</v>
      </c>
      <c r="O56" s="19"/>
      <c r="P56" s="19"/>
      <c r="Q56" s="19" t="s">
        <v>31</v>
      </c>
      <c r="R56" s="14" t="str">
        <f t="shared" si="14"/>
        <v>TEAMB07_ST_614_13_7.val</v>
      </c>
      <c r="S56" s="14" t="s">
        <v>32</v>
      </c>
      <c r="T56" s="11"/>
    </row>
    <row r="57" spans="1:20">
      <c r="A57" s="8">
        <v>56</v>
      </c>
      <c r="B57" s="35" t="s">
        <v>205</v>
      </c>
      <c r="C57" s="9" t="s">
        <v>21</v>
      </c>
      <c r="D57" s="40" t="s">
        <v>206</v>
      </c>
      <c r="E57" s="9" t="s">
        <v>35</v>
      </c>
      <c r="F57" s="16" t="s">
        <v>185</v>
      </c>
      <c r="G57" s="9">
        <v>8</v>
      </c>
      <c r="H57" s="9" t="s">
        <v>26</v>
      </c>
      <c r="I57" s="9" t="s">
        <v>27</v>
      </c>
      <c r="J57" s="10" t="str">
        <f t="shared" si="13"/>
        <v>UA-Hall-31D:HVAC-PT100-FC7-8:Temperature-Mon</v>
      </c>
      <c r="K57" s="41" t="s">
        <v>207</v>
      </c>
      <c r="L57" s="29" t="s">
        <v>61</v>
      </c>
      <c r="M57" s="12" t="s">
        <v>29</v>
      </c>
      <c r="N57" s="13" t="s">
        <v>30</v>
      </c>
      <c r="O57" s="19"/>
      <c r="P57" s="19"/>
      <c r="Q57" s="19" t="s">
        <v>31</v>
      </c>
      <c r="R57" s="14" t="str">
        <f t="shared" si="14"/>
        <v>TEAMB08_ST_614_13_8.val</v>
      </c>
      <c r="S57" s="14" t="s">
        <v>32</v>
      </c>
      <c r="T57" s="11"/>
    </row>
    <row r="58" spans="1:20">
      <c r="A58" s="8">
        <v>57</v>
      </c>
      <c r="B58" s="36" t="s">
        <v>208</v>
      </c>
      <c r="C58" s="9" t="s">
        <v>21</v>
      </c>
      <c r="D58" s="40" t="s">
        <v>209</v>
      </c>
      <c r="E58" s="9" t="s">
        <v>35</v>
      </c>
      <c r="F58" s="16" t="s">
        <v>210</v>
      </c>
      <c r="G58" s="16">
        <v>1</v>
      </c>
      <c r="H58" s="9" t="s">
        <v>26</v>
      </c>
      <c r="I58" s="9" t="s">
        <v>27</v>
      </c>
      <c r="J58" s="17" t="str">
        <f>IF(G58="-",C58&amp;"-"&amp;D58&amp;":"&amp;E58&amp;"-"&amp;F58&amp;":"&amp;H58&amp;"-"&amp;I58,C58&amp;"-"&amp;D58&amp;":"&amp;E58&amp;"-"&amp;F58&amp;"-"&amp;G58&amp;":"&amp;H58&amp;"-"&amp;I58)</f>
        <v>UA-Hall-33C:HVAC-PT100-FC8-1:Temperature-Mon</v>
      </c>
      <c r="K58" s="41" t="s">
        <v>211</v>
      </c>
      <c r="L58" s="29"/>
      <c r="M58" s="12" t="s">
        <v>29</v>
      </c>
      <c r="N58" s="13" t="s">
        <v>30</v>
      </c>
      <c r="O58" s="18"/>
      <c r="P58" s="18"/>
      <c r="Q58" s="19" t="s">
        <v>31</v>
      </c>
      <c r="R58" s="18" t="str">
        <f>K58</f>
        <v>TEAMB01_ST_614_15_1.val</v>
      </c>
      <c r="S58" s="14" t="s">
        <v>32</v>
      </c>
      <c r="T58" s="11"/>
    </row>
    <row r="59" spans="1:20">
      <c r="A59" s="8">
        <v>58</v>
      </c>
      <c r="B59" s="36" t="s">
        <v>212</v>
      </c>
      <c r="C59" s="9" t="s">
        <v>21</v>
      </c>
      <c r="D59" s="39" t="s">
        <v>213</v>
      </c>
      <c r="E59" s="9" t="s">
        <v>35</v>
      </c>
      <c r="F59" s="16" t="s">
        <v>210</v>
      </c>
      <c r="G59" s="9">
        <v>2</v>
      </c>
      <c r="H59" s="9" t="s">
        <v>26</v>
      </c>
      <c r="I59" s="9" t="s">
        <v>27</v>
      </c>
      <c r="J59" s="10" t="str">
        <f t="shared" ref="J59:J65" si="15">IF(G59="-",C59&amp;"-"&amp;D59&amp;":"&amp;E59&amp;"-"&amp;F59&amp;":"&amp;H59&amp;"-"&amp;I59,C59&amp;"-"&amp;D59&amp;":"&amp;E59&amp;"-"&amp;F59&amp;"-"&amp;G59&amp;":"&amp;H59&amp;"-"&amp;I59)</f>
        <v>UA-Hall-35C:HVAC-PT100-FC8-2:Temperature-Mon</v>
      </c>
      <c r="K59" s="41" t="s">
        <v>214</v>
      </c>
      <c r="L59" s="25"/>
      <c r="M59" s="12" t="s">
        <v>29</v>
      </c>
      <c r="N59" s="13" t="s">
        <v>30</v>
      </c>
      <c r="O59" s="14"/>
      <c r="P59" s="14"/>
      <c r="Q59" s="19" t="s">
        <v>31</v>
      </c>
      <c r="R59" s="14" t="str">
        <f t="shared" ref="R59:R65" si="16">K59</f>
        <v>TEAMB02_ST_614_15_2.val</v>
      </c>
      <c r="S59" s="14" t="s">
        <v>32</v>
      </c>
      <c r="T59" s="11"/>
    </row>
    <row r="60" spans="1:20">
      <c r="A60" s="8">
        <v>59</v>
      </c>
      <c r="B60" s="36" t="s">
        <v>215</v>
      </c>
      <c r="C60" s="9" t="s">
        <v>21</v>
      </c>
      <c r="D60" s="39" t="s">
        <v>216</v>
      </c>
      <c r="E60" s="9" t="s">
        <v>35</v>
      </c>
      <c r="F60" s="16" t="s">
        <v>210</v>
      </c>
      <c r="G60" s="9">
        <v>3</v>
      </c>
      <c r="H60" s="9" t="s">
        <v>26</v>
      </c>
      <c r="I60" s="9" t="s">
        <v>27</v>
      </c>
      <c r="J60" s="10" t="str">
        <f t="shared" si="15"/>
        <v>UA-Hall-37C:HVAC-PT100-FC8-3:Temperature-Mon</v>
      </c>
      <c r="K60" s="41" t="s">
        <v>217</v>
      </c>
      <c r="L60" s="25"/>
      <c r="M60" s="12" t="s">
        <v>29</v>
      </c>
      <c r="N60" s="13" t="s">
        <v>30</v>
      </c>
      <c r="O60" s="14"/>
      <c r="P60" s="14"/>
      <c r="Q60" s="19" t="s">
        <v>31</v>
      </c>
      <c r="R60" s="14" t="str">
        <f t="shared" si="16"/>
        <v>TEAMB03_ST_614_15_3.val</v>
      </c>
      <c r="S60" s="14" t="s">
        <v>32</v>
      </c>
      <c r="T60" s="11"/>
    </row>
    <row r="61" spans="1:20">
      <c r="A61" s="8">
        <v>60</v>
      </c>
      <c r="B61" s="36" t="s">
        <v>218</v>
      </c>
      <c r="C61" s="9" t="s">
        <v>21</v>
      </c>
      <c r="D61" s="39" t="s">
        <v>219</v>
      </c>
      <c r="E61" s="9" t="s">
        <v>35</v>
      </c>
      <c r="F61" s="16" t="s">
        <v>210</v>
      </c>
      <c r="G61" s="16">
        <v>4</v>
      </c>
      <c r="H61" s="9" t="s">
        <v>26</v>
      </c>
      <c r="I61" s="9" t="s">
        <v>27</v>
      </c>
      <c r="J61" s="10" t="str">
        <f t="shared" si="15"/>
        <v>UA-Hall-38C:HVAC-PT100-FC8-4:Temperature-Mon</v>
      </c>
      <c r="K61" s="41" t="s">
        <v>220</v>
      </c>
      <c r="L61" s="25"/>
      <c r="M61" s="12" t="s">
        <v>29</v>
      </c>
      <c r="N61" s="13" t="s">
        <v>30</v>
      </c>
      <c r="O61" s="14"/>
      <c r="P61" s="14"/>
      <c r="Q61" s="19" t="s">
        <v>31</v>
      </c>
      <c r="R61" s="14" t="str">
        <f t="shared" si="16"/>
        <v>TEAMB04_ST_614_15_4.val</v>
      </c>
      <c r="S61" s="14" t="s">
        <v>32</v>
      </c>
      <c r="T61" s="11"/>
    </row>
    <row r="62" spans="1:20">
      <c r="A62" s="8">
        <v>61</v>
      </c>
      <c r="B62" s="36" t="s">
        <v>221</v>
      </c>
      <c r="C62" s="9" t="s">
        <v>21</v>
      </c>
      <c r="D62" s="39" t="s">
        <v>222</v>
      </c>
      <c r="E62" s="9" t="s">
        <v>35</v>
      </c>
      <c r="F62" s="16" t="s">
        <v>210</v>
      </c>
      <c r="G62" s="9">
        <v>5</v>
      </c>
      <c r="H62" s="9" t="s">
        <v>26</v>
      </c>
      <c r="I62" s="9" t="s">
        <v>27</v>
      </c>
      <c r="J62" s="10" t="str">
        <f t="shared" si="15"/>
        <v>UA-Hall-34B:HVAC-PT100-FC8-5:Temperature-Mon</v>
      </c>
      <c r="K62" s="41" t="s">
        <v>223</v>
      </c>
      <c r="L62" s="25" t="s">
        <v>47</v>
      </c>
      <c r="M62" s="12" t="s">
        <v>29</v>
      </c>
      <c r="N62" s="13" t="s">
        <v>30</v>
      </c>
      <c r="O62" s="14"/>
      <c r="P62" s="14"/>
      <c r="Q62" s="19" t="s">
        <v>31</v>
      </c>
      <c r="R62" s="14" t="str">
        <f t="shared" si="16"/>
        <v>TEAMB05_ST_614_15_5.val</v>
      </c>
      <c r="S62" s="14" t="s">
        <v>32</v>
      </c>
      <c r="T62" s="11"/>
    </row>
    <row r="63" spans="1:20" ht="30">
      <c r="A63" s="8">
        <v>62</v>
      </c>
      <c r="B63" s="36" t="s">
        <v>224</v>
      </c>
      <c r="C63" s="9" t="s">
        <v>21</v>
      </c>
      <c r="D63" s="39" t="s">
        <v>225</v>
      </c>
      <c r="E63" s="9" t="s">
        <v>35</v>
      </c>
      <c r="F63" s="16" t="s">
        <v>210</v>
      </c>
      <c r="G63" s="9">
        <v>6</v>
      </c>
      <c r="H63" s="9" t="s">
        <v>26</v>
      </c>
      <c r="I63" s="9" t="s">
        <v>27</v>
      </c>
      <c r="J63" s="10" t="str">
        <f t="shared" si="15"/>
        <v>UA-Hall-40B:HVAC-PT100-FC8-6:Temperature-Mon</v>
      </c>
      <c r="K63" s="41" t="s">
        <v>226</v>
      </c>
      <c r="L63" s="29" t="s">
        <v>227</v>
      </c>
      <c r="M63" s="12" t="s">
        <v>29</v>
      </c>
      <c r="N63" s="13" t="s">
        <v>30</v>
      </c>
      <c r="O63" s="14"/>
      <c r="P63" s="14"/>
      <c r="Q63" s="19" t="s">
        <v>31</v>
      </c>
      <c r="R63" s="14" t="str">
        <f t="shared" si="16"/>
        <v>TEAMB06_ST_614_15_6.val</v>
      </c>
      <c r="S63" s="14" t="s">
        <v>32</v>
      </c>
      <c r="T63" s="11"/>
    </row>
    <row r="64" spans="1:20">
      <c r="A64" s="8">
        <v>63</v>
      </c>
      <c r="B64" s="36" t="s">
        <v>228</v>
      </c>
      <c r="C64" s="9" t="s">
        <v>21</v>
      </c>
      <c r="D64" s="39" t="s">
        <v>229</v>
      </c>
      <c r="E64" s="9" t="s">
        <v>35</v>
      </c>
      <c r="F64" s="16" t="s">
        <v>210</v>
      </c>
      <c r="G64" s="16">
        <v>7</v>
      </c>
      <c r="H64" s="9" t="s">
        <v>26</v>
      </c>
      <c r="I64" s="9" t="s">
        <v>27</v>
      </c>
      <c r="J64" s="10" t="str">
        <f t="shared" si="15"/>
        <v>UA-Hall-34D:HVAC-PT100-FC8-7:Temperature-Mon</v>
      </c>
      <c r="K64" s="41" t="s">
        <v>230</v>
      </c>
      <c r="L64" s="25"/>
      <c r="M64" s="12" t="s">
        <v>29</v>
      </c>
      <c r="N64" s="13" t="s">
        <v>30</v>
      </c>
      <c r="O64" s="14"/>
      <c r="P64" s="14"/>
      <c r="Q64" s="19" t="s">
        <v>31</v>
      </c>
      <c r="R64" s="14" t="str">
        <f t="shared" si="16"/>
        <v>TEAMB07_ST_614_15_7.val</v>
      </c>
      <c r="S64" s="14" t="s">
        <v>32</v>
      </c>
      <c r="T64" s="11"/>
    </row>
    <row r="65" spans="1:20">
      <c r="A65" s="8">
        <v>64</v>
      </c>
      <c r="B65" s="36" t="s">
        <v>231</v>
      </c>
      <c r="C65" s="9" t="s">
        <v>21</v>
      </c>
      <c r="D65" s="39" t="s">
        <v>232</v>
      </c>
      <c r="E65" s="9" t="s">
        <v>35</v>
      </c>
      <c r="F65" s="16" t="s">
        <v>210</v>
      </c>
      <c r="G65" s="9">
        <v>8</v>
      </c>
      <c r="H65" s="9" t="s">
        <v>26</v>
      </c>
      <c r="I65" s="9" t="s">
        <v>27</v>
      </c>
      <c r="J65" s="10" t="str">
        <f t="shared" si="15"/>
        <v>UA-Hall-37D:HVAC-PT100-FC8-8:Temperature-Mon</v>
      </c>
      <c r="K65" s="41" t="s">
        <v>233</v>
      </c>
      <c r="L65" s="29" t="s">
        <v>61</v>
      </c>
      <c r="M65" s="12" t="s">
        <v>29</v>
      </c>
      <c r="N65" s="13" t="s">
        <v>30</v>
      </c>
      <c r="O65" s="14"/>
      <c r="P65" s="14"/>
      <c r="Q65" s="19" t="s">
        <v>31</v>
      </c>
      <c r="R65" s="14" t="str">
        <f t="shared" si="16"/>
        <v>TEAMB08_ST_614_15_8.val</v>
      </c>
      <c r="S65" s="14" t="s">
        <v>32</v>
      </c>
      <c r="T65" s="11"/>
    </row>
    <row r="66" spans="1:20">
      <c r="A66" s="8">
        <v>65</v>
      </c>
      <c r="B66" s="35" t="s">
        <v>234</v>
      </c>
      <c r="C66" s="9" t="s">
        <v>21</v>
      </c>
      <c r="D66" s="40" t="s">
        <v>235</v>
      </c>
      <c r="E66" s="9" t="s">
        <v>35</v>
      </c>
      <c r="F66" s="16" t="s">
        <v>236</v>
      </c>
      <c r="G66" s="16">
        <v>1</v>
      </c>
      <c r="H66" s="9" t="s">
        <v>26</v>
      </c>
      <c r="I66" s="9" t="s">
        <v>27</v>
      </c>
      <c r="J66" s="17" t="str">
        <f>IF(G66="-",C66&amp;"-"&amp;D66&amp;":"&amp;E66&amp;"-"&amp;F66&amp;":"&amp;H66&amp;"-"&amp;I66,C66&amp;"-"&amp;D66&amp;":"&amp;E66&amp;"-"&amp;F66&amp;"-"&amp;G66&amp;":"&amp;H66&amp;"-"&amp;I66)</f>
        <v>UA-Hall-44C:HVAC-PT100-FC9-1:Temperature-Mon</v>
      </c>
      <c r="K66" s="41" t="s">
        <v>237</v>
      </c>
      <c r="L66" s="29"/>
      <c r="M66" s="12" t="s">
        <v>29</v>
      </c>
      <c r="N66" s="13" t="s">
        <v>30</v>
      </c>
      <c r="O66" s="18"/>
      <c r="P66" s="18"/>
      <c r="Q66" s="19" t="s">
        <v>31</v>
      </c>
      <c r="R66" s="18" t="str">
        <f>K66</f>
        <v>TEAMB01_ST_614_18_1.val</v>
      </c>
      <c r="S66" s="14" t="s">
        <v>32</v>
      </c>
      <c r="T66" s="11"/>
    </row>
    <row r="67" spans="1:20">
      <c r="A67" s="8">
        <v>66</v>
      </c>
      <c r="B67" s="35" t="s">
        <v>238</v>
      </c>
      <c r="C67" s="9" t="s">
        <v>21</v>
      </c>
      <c r="D67" s="39" t="s">
        <v>239</v>
      </c>
      <c r="E67" s="9" t="s">
        <v>35</v>
      </c>
      <c r="F67" s="16" t="s">
        <v>236</v>
      </c>
      <c r="G67" s="9">
        <v>2</v>
      </c>
      <c r="H67" s="9" t="s">
        <v>26</v>
      </c>
      <c r="I67" s="9" t="s">
        <v>27</v>
      </c>
      <c r="J67" s="10" t="str">
        <f t="shared" ref="J67:J73" si="17">IF(G67="-",C67&amp;"-"&amp;D67&amp;":"&amp;E67&amp;"-"&amp;F67&amp;":"&amp;H67&amp;"-"&amp;I67,C67&amp;"-"&amp;D67&amp;":"&amp;E67&amp;"-"&amp;F67&amp;"-"&amp;G67&amp;":"&amp;H67&amp;"-"&amp;I67)</f>
        <v>UA-Hall-43C:HVAC-PT100-FC9-2:Temperature-Mon</v>
      </c>
      <c r="K67" s="41" t="s">
        <v>240</v>
      </c>
      <c r="L67" s="25"/>
      <c r="M67" s="12" t="s">
        <v>29</v>
      </c>
      <c r="N67" s="13" t="s">
        <v>30</v>
      </c>
      <c r="O67" s="14"/>
      <c r="P67" s="14"/>
      <c r="Q67" s="19" t="s">
        <v>31</v>
      </c>
      <c r="R67" s="14" t="str">
        <f t="shared" ref="R67:R73" si="18">K67</f>
        <v>TEAMB02_ST_614_18_2.val</v>
      </c>
      <c r="S67" s="14" t="s">
        <v>32</v>
      </c>
      <c r="T67" s="11"/>
    </row>
    <row r="68" spans="1:20">
      <c r="A68" s="8">
        <v>67</v>
      </c>
      <c r="B68" s="35" t="s">
        <v>241</v>
      </c>
      <c r="C68" s="9" t="s">
        <v>21</v>
      </c>
      <c r="D68" s="39" t="s">
        <v>242</v>
      </c>
      <c r="E68" s="9" t="s">
        <v>35</v>
      </c>
      <c r="F68" s="16" t="s">
        <v>236</v>
      </c>
      <c r="G68" s="9">
        <v>3</v>
      </c>
      <c r="H68" s="9" t="s">
        <v>26</v>
      </c>
      <c r="I68" s="9" t="s">
        <v>27</v>
      </c>
      <c r="J68" s="10" t="str">
        <f t="shared" si="17"/>
        <v>UA-Hall-41C:HVAC-PT100-FC9-3:Temperature-Mon</v>
      </c>
      <c r="K68" s="41" t="s">
        <v>243</v>
      </c>
      <c r="L68" s="25"/>
      <c r="M68" s="12" t="s">
        <v>29</v>
      </c>
      <c r="N68" s="13" t="s">
        <v>30</v>
      </c>
      <c r="O68" s="14"/>
      <c r="P68" s="14"/>
      <c r="Q68" s="19" t="s">
        <v>31</v>
      </c>
      <c r="R68" s="14" t="str">
        <f t="shared" si="18"/>
        <v>TEAMB03_ST_614_18_3.val</v>
      </c>
      <c r="S68" s="14" t="s">
        <v>32</v>
      </c>
      <c r="T68" s="11"/>
    </row>
    <row r="69" spans="1:20">
      <c r="A69" s="8">
        <v>68</v>
      </c>
      <c r="B69" s="35" t="s">
        <v>244</v>
      </c>
      <c r="C69" s="9" t="s">
        <v>21</v>
      </c>
      <c r="D69" s="39" t="s">
        <v>245</v>
      </c>
      <c r="E69" s="9" t="s">
        <v>35</v>
      </c>
      <c r="F69" s="16" t="s">
        <v>236</v>
      </c>
      <c r="G69" s="9">
        <v>4</v>
      </c>
      <c r="H69" s="9" t="s">
        <v>26</v>
      </c>
      <c r="I69" s="9" t="s">
        <v>27</v>
      </c>
      <c r="J69" s="10" t="str">
        <f t="shared" si="17"/>
        <v>UA-Hall-40C:HVAC-PT100-FC9-4:Temperature-Mon</v>
      </c>
      <c r="K69" s="41" t="s">
        <v>246</v>
      </c>
      <c r="L69" s="25"/>
      <c r="M69" s="12" t="s">
        <v>29</v>
      </c>
      <c r="N69" s="13" t="s">
        <v>30</v>
      </c>
      <c r="O69" s="14"/>
      <c r="P69" s="14"/>
      <c r="Q69" s="19" t="s">
        <v>31</v>
      </c>
      <c r="R69" s="14" t="str">
        <f t="shared" si="18"/>
        <v>TEAMB04_ST_614_18_4.val</v>
      </c>
      <c r="S69" s="14" t="s">
        <v>32</v>
      </c>
      <c r="T69" s="11"/>
    </row>
    <row r="70" spans="1:20">
      <c r="A70" s="8">
        <v>69</v>
      </c>
      <c r="B70" s="35" t="s">
        <v>247</v>
      </c>
      <c r="C70" s="9" t="s">
        <v>21</v>
      </c>
      <c r="D70" s="26" t="s">
        <v>248</v>
      </c>
      <c r="E70" s="9" t="s">
        <v>35</v>
      </c>
      <c r="F70" s="16" t="s">
        <v>236</v>
      </c>
      <c r="G70" s="9">
        <v>5</v>
      </c>
      <c r="H70" s="9" t="s">
        <v>26</v>
      </c>
      <c r="I70" s="9" t="s">
        <v>27</v>
      </c>
      <c r="J70" s="10" t="str">
        <f t="shared" si="17"/>
        <v>UA-Hall-43B:HVAC-PT100-FC9-5:Temperature-Mon</v>
      </c>
      <c r="K70" s="41" t="s">
        <v>249</v>
      </c>
      <c r="L70" s="25" t="s">
        <v>47</v>
      </c>
      <c r="M70" s="12" t="s">
        <v>29</v>
      </c>
      <c r="N70" s="13" t="s">
        <v>30</v>
      </c>
      <c r="O70" s="14"/>
      <c r="P70" s="14"/>
      <c r="Q70" s="19" t="s">
        <v>31</v>
      </c>
      <c r="R70" s="14" t="str">
        <f t="shared" si="18"/>
        <v>TEAMB05_ST_614_18_5.val</v>
      </c>
      <c r="S70" s="14" t="s">
        <v>32</v>
      </c>
      <c r="T70" s="11"/>
    </row>
    <row r="71" spans="1:20">
      <c r="A71" s="8">
        <v>70</v>
      </c>
      <c r="B71" s="35" t="s">
        <v>250</v>
      </c>
      <c r="C71" s="9" t="s">
        <v>21</v>
      </c>
      <c r="D71" s="26" t="s">
        <v>251</v>
      </c>
      <c r="E71" s="9" t="s">
        <v>35</v>
      </c>
      <c r="F71" s="16" t="s">
        <v>236</v>
      </c>
      <c r="G71" s="9">
        <v>6</v>
      </c>
      <c r="H71" s="9" t="s">
        <v>26</v>
      </c>
      <c r="I71" s="9" t="s">
        <v>27</v>
      </c>
      <c r="J71" s="10" t="str">
        <f t="shared" si="17"/>
        <v>UA-Hall-41B:HVAC-PT100-FC9-6:Temperature-Mon</v>
      </c>
      <c r="K71" s="41" t="s">
        <v>252</v>
      </c>
      <c r="L71" s="25" t="s">
        <v>47</v>
      </c>
      <c r="M71" s="12" t="s">
        <v>29</v>
      </c>
      <c r="N71" s="13" t="s">
        <v>30</v>
      </c>
      <c r="O71" s="14"/>
      <c r="P71" s="14"/>
      <c r="Q71" s="19" t="s">
        <v>31</v>
      </c>
      <c r="R71" s="14" t="str">
        <f t="shared" si="18"/>
        <v>TEAMB06_ST_614_18_6.val</v>
      </c>
      <c r="S71" s="14" t="s">
        <v>32</v>
      </c>
      <c r="T71" s="11"/>
    </row>
    <row r="72" spans="1:20">
      <c r="A72" s="8">
        <v>71</v>
      </c>
      <c r="B72" s="35" t="s">
        <v>253</v>
      </c>
      <c r="C72" s="9" t="s">
        <v>21</v>
      </c>
      <c r="D72" s="26" t="s">
        <v>254</v>
      </c>
      <c r="E72" s="9" t="s">
        <v>35</v>
      </c>
      <c r="F72" s="16" t="s">
        <v>236</v>
      </c>
      <c r="G72" s="9">
        <v>7</v>
      </c>
      <c r="H72" s="9" t="s">
        <v>26</v>
      </c>
      <c r="I72" s="9" t="s">
        <v>27</v>
      </c>
      <c r="J72" s="10" t="str">
        <f t="shared" si="17"/>
        <v>UA-Hall-40D:HVAC-PT100-FC9-7:Temperature-Mon</v>
      </c>
      <c r="K72" s="41" t="s">
        <v>255</v>
      </c>
      <c r="L72" s="25"/>
      <c r="M72" s="12" t="s">
        <v>29</v>
      </c>
      <c r="N72" s="13" t="s">
        <v>30</v>
      </c>
      <c r="O72" s="14"/>
      <c r="P72" s="14"/>
      <c r="Q72" s="19" t="s">
        <v>31</v>
      </c>
      <c r="R72" s="14" t="str">
        <f t="shared" si="18"/>
        <v>TEAMB07_ST_614_18_7.val</v>
      </c>
      <c r="S72" s="14" t="s">
        <v>32</v>
      </c>
      <c r="T72" s="11"/>
    </row>
    <row r="73" spans="1:20">
      <c r="A73" s="8">
        <v>72</v>
      </c>
      <c r="B73" s="35" t="s">
        <v>256</v>
      </c>
      <c r="C73" s="9" t="s">
        <v>21</v>
      </c>
      <c r="D73" s="26" t="s">
        <v>257</v>
      </c>
      <c r="E73" s="9" t="s">
        <v>35</v>
      </c>
      <c r="F73" s="16" t="s">
        <v>236</v>
      </c>
      <c r="G73" s="9">
        <v>8</v>
      </c>
      <c r="H73" s="9" t="s">
        <v>26</v>
      </c>
      <c r="I73" s="9" t="s">
        <v>27</v>
      </c>
      <c r="J73" s="10" t="str">
        <f t="shared" si="17"/>
        <v>UA-Hall-43D:HVAC-PT100-FC9-8:Temperature-Mon</v>
      </c>
      <c r="K73" s="41" t="s">
        <v>258</v>
      </c>
      <c r="L73" s="25"/>
      <c r="M73" s="12" t="s">
        <v>29</v>
      </c>
      <c r="N73" s="13" t="s">
        <v>30</v>
      </c>
      <c r="O73" s="14"/>
      <c r="P73" s="14"/>
      <c r="Q73" s="19" t="s">
        <v>31</v>
      </c>
      <c r="R73" s="14" t="str">
        <f t="shared" si="18"/>
        <v>TEAMB08_ST_614_18_8.val</v>
      </c>
      <c r="S73" s="14" t="s">
        <v>32</v>
      </c>
      <c r="T73" s="11"/>
    </row>
    <row r="74" spans="1:20">
      <c r="A74" s="8">
        <v>73</v>
      </c>
      <c r="B74" s="27" t="s">
        <v>259</v>
      </c>
      <c r="C74" s="9" t="s">
        <v>21</v>
      </c>
      <c r="D74" s="28" t="s">
        <v>260</v>
      </c>
      <c r="E74" s="9" t="s">
        <v>35</v>
      </c>
      <c r="F74" s="16" t="s">
        <v>261</v>
      </c>
      <c r="G74" s="16">
        <v>1</v>
      </c>
      <c r="H74" s="9" t="s">
        <v>26</v>
      </c>
      <c r="I74" s="9" t="s">
        <v>27</v>
      </c>
      <c r="J74" s="17" t="str">
        <f>IF(G74="-",C74&amp;"-"&amp;D74&amp;":"&amp;E74&amp;"-"&amp;F74&amp;":"&amp;H74&amp;"-"&amp;I74,C74&amp;"-"&amp;D74&amp;":"&amp;E74&amp;"-"&amp;F74&amp;"-"&amp;G74&amp;":"&amp;H74&amp;"-"&amp;I74)</f>
        <v>UA-Hall-51C:HVAC-PT100-FC10-1:Temperature-Mon</v>
      </c>
      <c r="K74" s="41" t="s">
        <v>262</v>
      </c>
      <c r="L74" s="29"/>
      <c r="M74" s="12" t="s">
        <v>29</v>
      </c>
      <c r="N74" s="13" t="s">
        <v>30</v>
      </c>
      <c r="O74" s="18"/>
      <c r="P74" s="18"/>
      <c r="Q74" s="19" t="s">
        <v>31</v>
      </c>
      <c r="R74" s="18" t="str">
        <f>K74</f>
        <v>TEAMB01_ST_614_20_1.val</v>
      </c>
      <c r="S74" s="14" t="s">
        <v>32</v>
      </c>
      <c r="T74" s="11"/>
    </row>
    <row r="75" spans="1:20">
      <c r="A75" s="8">
        <v>74</v>
      </c>
      <c r="B75" s="27" t="s">
        <v>263</v>
      </c>
      <c r="C75" s="9" t="s">
        <v>21</v>
      </c>
      <c r="D75" s="26" t="s">
        <v>264</v>
      </c>
      <c r="E75" s="9" t="s">
        <v>35</v>
      </c>
      <c r="F75" s="16" t="s">
        <v>261</v>
      </c>
      <c r="G75" s="9">
        <v>2</v>
      </c>
      <c r="H75" s="9" t="s">
        <v>26</v>
      </c>
      <c r="I75" s="9" t="s">
        <v>27</v>
      </c>
      <c r="J75" s="10" t="str">
        <f t="shared" ref="J75:J81" si="19">IF(G75="-",C75&amp;"-"&amp;D75&amp;":"&amp;E75&amp;"-"&amp;F75&amp;":"&amp;H75&amp;"-"&amp;I75,C75&amp;"-"&amp;D75&amp;":"&amp;E75&amp;"-"&amp;F75&amp;"-"&amp;G75&amp;":"&amp;H75&amp;"-"&amp;I75)</f>
        <v>UA-Hall-49C:HVAC-PT100-FC10-2:Temperature-Mon</v>
      </c>
      <c r="K75" s="41" t="s">
        <v>265</v>
      </c>
      <c r="L75" s="25"/>
      <c r="M75" s="12" t="s">
        <v>29</v>
      </c>
      <c r="N75" s="13" t="s">
        <v>30</v>
      </c>
      <c r="O75" s="14"/>
      <c r="P75" s="14"/>
      <c r="Q75" s="19" t="s">
        <v>31</v>
      </c>
      <c r="R75" s="14" t="str">
        <f t="shared" ref="R75:R81" si="20">K75</f>
        <v>TEAMB02_ST_614_20_2.val</v>
      </c>
      <c r="S75" s="14" t="s">
        <v>32</v>
      </c>
      <c r="T75" s="11"/>
    </row>
    <row r="76" spans="1:20">
      <c r="A76" s="8">
        <v>75</v>
      </c>
      <c r="B76" s="27" t="s">
        <v>266</v>
      </c>
      <c r="C76" s="9" t="s">
        <v>21</v>
      </c>
      <c r="D76" s="26" t="s">
        <v>267</v>
      </c>
      <c r="E76" s="9" t="s">
        <v>35</v>
      </c>
      <c r="F76" s="16" t="s">
        <v>261</v>
      </c>
      <c r="G76" s="9">
        <v>3</v>
      </c>
      <c r="H76" s="9" t="s">
        <v>26</v>
      </c>
      <c r="I76" s="9" t="s">
        <v>27</v>
      </c>
      <c r="J76" s="10" t="str">
        <f t="shared" si="19"/>
        <v>UA-Hall-47C:HVAC-PT100-FC10-3:Temperature-Mon</v>
      </c>
      <c r="K76" s="41" t="s">
        <v>268</v>
      </c>
      <c r="L76" s="25"/>
      <c r="M76" s="12" t="s">
        <v>29</v>
      </c>
      <c r="N76" s="13" t="s">
        <v>30</v>
      </c>
      <c r="O76" s="14"/>
      <c r="P76" s="14"/>
      <c r="Q76" s="19" t="s">
        <v>31</v>
      </c>
      <c r="R76" s="14" t="str">
        <f t="shared" si="20"/>
        <v>TEAMB03_ST_614_20_3.val</v>
      </c>
      <c r="S76" s="14" t="s">
        <v>32</v>
      </c>
      <c r="T76" s="11"/>
    </row>
    <row r="77" spans="1:20">
      <c r="A77" s="8">
        <v>76</v>
      </c>
      <c r="B77" s="27" t="s">
        <v>269</v>
      </c>
      <c r="C77" s="9" t="s">
        <v>21</v>
      </c>
      <c r="D77" s="26" t="s">
        <v>270</v>
      </c>
      <c r="E77" s="9" t="s">
        <v>35</v>
      </c>
      <c r="F77" s="16" t="s">
        <v>261</v>
      </c>
      <c r="G77" s="16">
        <v>4</v>
      </c>
      <c r="H77" s="9" t="s">
        <v>26</v>
      </c>
      <c r="I77" s="9" t="s">
        <v>27</v>
      </c>
      <c r="J77" s="10" t="str">
        <f t="shared" si="19"/>
        <v>UA-Hall-46C:HVAC-PT100-FC10-4:Temperature-Mon</v>
      </c>
      <c r="K77" s="41" t="s">
        <v>271</v>
      </c>
      <c r="L77" s="25"/>
      <c r="M77" s="12" t="s">
        <v>29</v>
      </c>
      <c r="N77" s="13" t="s">
        <v>30</v>
      </c>
      <c r="O77" s="14"/>
      <c r="P77" s="14"/>
      <c r="Q77" s="19" t="s">
        <v>31</v>
      </c>
      <c r="R77" s="14" t="str">
        <f t="shared" si="20"/>
        <v>TEAMB04_ST_614_20_4.val</v>
      </c>
      <c r="S77" s="14" t="s">
        <v>32</v>
      </c>
      <c r="T77" s="11"/>
    </row>
    <row r="78" spans="1:20">
      <c r="A78" s="8">
        <v>77</v>
      </c>
      <c r="B78" s="27" t="s">
        <v>272</v>
      </c>
      <c r="C78" s="9" t="s">
        <v>21</v>
      </c>
      <c r="D78" s="26" t="s">
        <v>273</v>
      </c>
      <c r="E78" s="9" t="s">
        <v>35</v>
      </c>
      <c r="F78" s="16" t="s">
        <v>261</v>
      </c>
      <c r="G78" s="9">
        <v>5</v>
      </c>
      <c r="H78" s="9" t="s">
        <v>26</v>
      </c>
      <c r="I78" s="9" t="s">
        <v>27</v>
      </c>
      <c r="J78" s="10" t="str">
        <f t="shared" si="19"/>
        <v>UA-Hall-47B:HVAC-PT100-FC10-5:Temperature-Mon</v>
      </c>
      <c r="K78" s="41" t="s">
        <v>274</v>
      </c>
      <c r="L78" s="25" t="s">
        <v>47</v>
      </c>
      <c r="M78" s="12" t="s">
        <v>29</v>
      </c>
      <c r="N78" s="13" t="s">
        <v>30</v>
      </c>
      <c r="O78" s="14"/>
      <c r="P78" s="14"/>
      <c r="Q78" s="19" t="s">
        <v>31</v>
      </c>
      <c r="R78" s="14" t="str">
        <f t="shared" si="20"/>
        <v>TEAMB05_ST_614_20_5.val</v>
      </c>
      <c r="S78" s="14" t="s">
        <v>32</v>
      </c>
      <c r="T78" s="11"/>
    </row>
    <row r="79" spans="1:20">
      <c r="A79" s="8">
        <v>78</v>
      </c>
      <c r="B79" s="27" t="s">
        <v>275</v>
      </c>
      <c r="C79" s="9" t="s">
        <v>21</v>
      </c>
      <c r="D79" s="26" t="s">
        <v>276</v>
      </c>
      <c r="E79" s="9" t="s">
        <v>35</v>
      </c>
      <c r="F79" s="16" t="s">
        <v>261</v>
      </c>
      <c r="G79" s="9">
        <v>6</v>
      </c>
      <c r="H79" s="9" t="s">
        <v>26</v>
      </c>
      <c r="I79" s="9" t="s">
        <v>27</v>
      </c>
      <c r="J79" s="10" t="str">
        <f t="shared" si="19"/>
        <v>UA-Hall-50B:HVAC-PT100-FC10-6:Temperature-Mon</v>
      </c>
      <c r="K79" s="41" t="s">
        <v>277</v>
      </c>
      <c r="L79" s="25" t="s">
        <v>47</v>
      </c>
      <c r="M79" s="12" t="s">
        <v>29</v>
      </c>
      <c r="N79" s="13" t="s">
        <v>30</v>
      </c>
      <c r="O79" s="14"/>
      <c r="P79" s="14"/>
      <c r="Q79" s="19" t="s">
        <v>31</v>
      </c>
      <c r="R79" s="14" t="str">
        <f t="shared" si="20"/>
        <v>TEAMB06_ST_614_20_6.val</v>
      </c>
      <c r="S79" s="14" t="s">
        <v>32</v>
      </c>
      <c r="T79" s="11"/>
    </row>
    <row r="80" spans="1:20">
      <c r="A80" s="8">
        <v>79</v>
      </c>
      <c r="B80" s="27" t="s">
        <v>278</v>
      </c>
      <c r="C80" s="9" t="s">
        <v>21</v>
      </c>
      <c r="D80" s="26" t="s">
        <v>279</v>
      </c>
      <c r="E80" s="9" t="s">
        <v>35</v>
      </c>
      <c r="F80" s="16" t="s">
        <v>261</v>
      </c>
      <c r="G80" s="16">
        <v>7</v>
      </c>
      <c r="H80" s="9" t="s">
        <v>26</v>
      </c>
      <c r="I80" s="9" t="s">
        <v>27</v>
      </c>
      <c r="J80" s="10" t="str">
        <f t="shared" si="19"/>
        <v>UA-Hall-46D:HVAC-PT100-FC10-7:Temperature-Mon</v>
      </c>
      <c r="K80" s="41" t="s">
        <v>280</v>
      </c>
      <c r="L80" s="25"/>
      <c r="M80" s="12" t="s">
        <v>29</v>
      </c>
      <c r="N80" s="13" t="s">
        <v>30</v>
      </c>
      <c r="O80" s="14"/>
      <c r="P80" s="14"/>
      <c r="Q80" s="19" t="s">
        <v>31</v>
      </c>
      <c r="R80" s="14" t="str">
        <f t="shared" si="20"/>
        <v>TEAMB07_ST_614_20_7.val</v>
      </c>
      <c r="S80" s="14" t="s">
        <v>32</v>
      </c>
      <c r="T80" s="11"/>
    </row>
    <row r="81" spans="1:20">
      <c r="A81" s="8">
        <v>80</v>
      </c>
      <c r="B81" s="27" t="s">
        <v>281</v>
      </c>
      <c r="C81" s="9" t="s">
        <v>21</v>
      </c>
      <c r="D81" s="26" t="s">
        <v>282</v>
      </c>
      <c r="E81" s="9" t="s">
        <v>35</v>
      </c>
      <c r="F81" s="16" t="s">
        <v>261</v>
      </c>
      <c r="G81" s="9">
        <v>8</v>
      </c>
      <c r="H81" s="9" t="s">
        <v>26</v>
      </c>
      <c r="I81" s="9" t="s">
        <v>27</v>
      </c>
      <c r="J81" s="10" t="str">
        <f t="shared" si="19"/>
        <v>UA-Hall-49D:HVAC-PT100-FC10-8:Temperature-Mon</v>
      </c>
      <c r="K81" s="41" t="s">
        <v>283</v>
      </c>
      <c r="L81" s="25" t="s">
        <v>61</v>
      </c>
      <c r="M81" s="12" t="s">
        <v>29</v>
      </c>
      <c r="N81" s="13" t="s">
        <v>30</v>
      </c>
      <c r="O81" s="14"/>
      <c r="P81" s="14"/>
      <c r="Q81" s="19" t="s">
        <v>31</v>
      </c>
      <c r="R81" s="14" t="str">
        <f t="shared" si="20"/>
        <v>TEAMB08_ST_614_20_8.val</v>
      </c>
      <c r="S81" s="14" t="s">
        <v>32</v>
      </c>
      <c r="T81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380-C054-4FAE-83C8-4854C6C178B0}">
  <dimension ref="A1:T84"/>
  <sheetViews>
    <sheetView topLeftCell="A51" workbookViewId="0">
      <selection activeCell="G13" sqref="G13"/>
    </sheetView>
  </sheetViews>
  <sheetFormatPr defaultRowHeight="15"/>
  <cols>
    <col min="1" max="1" width="3.42578125" style="45" bestFit="1" customWidth="1"/>
    <col min="2" max="2" width="12.5703125" style="45" bestFit="1" customWidth="1"/>
    <col min="3" max="3" width="6.28515625" style="45" customWidth="1"/>
    <col min="4" max="4" width="8" style="45" customWidth="1"/>
    <col min="5" max="5" width="6.140625" style="45" bestFit="1" customWidth="1"/>
    <col min="6" max="6" width="6.5703125" style="45" bestFit="1" customWidth="1"/>
    <col min="7" max="7" width="9.28515625" style="45" bestFit="1" customWidth="1"/>
    <col min="8" max="8" width="17.140625" style="45" customWidth="1"/>
    <col min="9" max="9" width="5.5703125" style="45" bestFit="1" customWidth="1"/>
    <col min="10" max="10" width="40" style="45" customWidth="1"/>
    <col min="11" max="11" width="27.140625" style="45" bestFit="1" customWidth="1"/>
    <col min="12" max="12" width="5.5703125" style="45" bestFit="1" customWidth="1"/>
    <col min="13" max="13" width="10.140625" style="45" bestFit="1" customWidth="1"/>
    <col min="14" max="14" width="7.140625" style="45" bestFit="1" customWidth="1"/>
    <col min="15" max="16" width="11.5703125" style="45" bestFit="1" customWidth="1"/>
    <col min="17" max="17" width="5" style="45" bestFit="1" customWidth="1"/>
    <col min="18" max="18" width="27.140625" style="45" bestFit="1" customWidth="1"/>
    <col min="19" max="19" width="5.28515625" style="45" bestFit="1" customWidth="1"/>
    <col min="20" max="20" width="5" style="45" bestFit="1" customWidth="1"/>
    <col min="21" max="16384" width="9.140625" style="45"/>
  </cols>
  <sheetData>
    <row r="1" spans="1:20" s="7" customFormat="1">
      <c r="A1" s="46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9" t="s">
        <v>9</v>
      </c>
      <c r="K1" s="50" t="s">
        <v>10</v>
      </c>
      <c r="L1" s="50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</row>
    <row r="2" spans="1:20">
      <c r="A2" s="60">
        <v>1</v>
      </c>
      <c r="B2" s="52" t="s">
        <v>284</v>
      </c>
      <c r="C2" s="53" t="s">
        <v>285</v>
      </c>
      <c r="D2" s="54" t="s">
        <v>286</v>
      </c>
      <c r="E2" s="53" t="s">
        <v>23</v>
      </c>
      <c r="F2" s="53" t="s">
        <v>24</v>
      </c>
      <c r="G2" s="53" t="s">
        <v>80</v>
      </c>
      <c r="H2" s="53" t="s">
        <v>26</v>
      </c>
      <c r="I2" s="53" t="s">
        <v>27</v>
      </c>
      <c r="J2" s="55" t="str">
        <f t="shared" ref="J2:J3" si="0">IF(G2="-",C2&amp;"-"&amp;D2&amp;":"&amp;E2&amp;"-"&amp;F2&amp;":"&amp;H2&amp;"-"&amp;I2,C2&amp;"-"&amp;D2&amp;":"&amp;E2&amp;"-"&amp;F2&amp;"-"&amp;G2&amp;":"&amp;H2&amp;"-"&amp;I2)</f>
        <v>TU-09WI:AC-PT100:Temperature-Mon</v>
      </c>
      <c r="K2" s="63" t="str">
        <f>"TEAMB"&amp;MID($B2,11,2)&amp;"_ST_614_"&amp;MID($B2,8,2)&amp;"_"&amp;VLOOKUP(B2,'Tunel-infos'!A:F, 2, 0)&amp;".val"</f>
        <v>TEAMB01_ST_614_08_1.val</v>
      </c>
      <c r="L2" s="56" t="s">
        <v>287</v>
      </c>
      <c r="M2" s="57" t="s">
        <v>29</v>
      </c>
      <c r="N2" s="57" t="s">
        <v>30</v>
      </c>
      <c r="O2" s="58"/>
      <c r="P2" s="58" t="s">
        <v>287</v>
      </c>
      <c r="Q2" s="58" t="s">
        <v>31</v>
      </c>
      <c r="R2" s="62" t="str">
        <f>"TEAMB"&amp;MID($B2,11,2)&amp;"_ST_614_"&amp;MID($B2,8,2)&amp;"_"&amp;IF(MID($B2,11,1)="0", MID($B2,12,1), MID($B2,11,2))&amp;".val"</f>
        <v>TEAMB01_ST_614_08_1.val</v>
      </c>
      <c r="S2" s="57" t="s">
        <v>32</v>
      </c>
      <c r="T2" s="59" t="s">
        <v>287</v>
      </c>
    </row>
    <row r="3" spans="1:20">
      <c r="A3" s="61">
        <v>2</v>
      </c>
      <c r="B3" s="52" t="s">
        <v>288</v>
      </c>
      <c r="C3" s="53" t="s">
        <v>285</v>
      </c>
      <c r="D3" s="54" t="s">
        <v>289</v>
      </c>
      <c r="E3" s="53" t="s">
        <v>23</v>
      </c>
      <c r="F3" s="53" t="s">
        <v>24</v>
      </c>
      <c r="G3" s="53" t="s">
        <v>290</v>
      </c>
      <c r="H3" s="53" t="s">
        <v>26</v>
      </c>
      <c r="I3" s="53" t="s">
        <v>27</v>
      </c>
      <c r="J3" s="55" t="str">
        <f t="shared" si="0"/>
        <v>TU-19WE:AC-PT100-FC8T2:Temperature-Mon</v>
      </c>
      <c r="K3" s="63" t="str">
        <f>"TEAMB"&amp;MID($B3,11,2)&amp;"_ST_614_"&amp;MID($B3,8,2)&amp;"_"&amp;VLOOKUP(B3,'Tunel-infos'!A:F, 2, 0)&amp;".val"</f>
        <v>TEAMB02_ST_614_08_2.val</v>
      </c>
      <c r="L3" s="56" t="s">
        <v>287</v>
      </c>
      <c r="M3" s="57" t="s">
        <v>29</v>
      </c>
      <c r="N3" s="57" t="s">
        <v>30</v>
      </c>
      <c r="O3" s="58" t="s">
        <v>287</v>
      </c>
      <c r="P3" s="58" t="s">
        <v>287</v>
      </c>
      <c r="Q3" s="58" t="s">
        <v>31</v>
      </c>
      <c r="R3" s="62" t="str">
        <f t="shared" ref="R3" si="1">"TEAMB"&amp;MID($B3,11,2)&amp;"_ST_614_"&amp;MID($B3,8,2)&amp;"_"&amp;IF(MID($B3,11,1)="0", MID($B3,12,1), MID($B3,11,2))&amp;".val"</f>
        <v>TEAMB02_ST_614_08_2.val</v>
      </c>
      <c r="S3" s="57" t="s">
        <v>32</v>
      </c>
      <c r="T3" s="59" t="s">
        <v>287</v>
      </c>
    </row>
    <row r="5" spans="1:20">
      <c r="A5" s="60">
        <v>1</v>
      </c>
      <c r="B5" s="52" t="s">
        <v>284</v>
      </c>
      <c r="C5" s="53" t="s">
        <v>285</v>
      </c>
      <c r="D5" s="54" t="str">
        <f>IF(VLOOKUP($B5, 'Tunel-infos'!$A$1:$F$90,5,FALSE)&gt;=10, VLOOKUP($B5, 'Tunel-infos'!$A$1:$F$90,5,FALSE), "0"&amp;VLOOKUP($B5, 'Tunel-infos'!$A$1:$F$90,5,FALSE))</f>
        <v>BO</v>
      </c>
      <c r="E5" s="53" t="s">
        <v>35</v>
      </c>
      <c r="F5" s="53" t="s">
        <v>24</v>
      </c>
      <c r="G5" s="53" t="str">
        <f>"Ax"&amp;VLOOKUP(B5,'Tunel-infos'!A:F,4,0)&amp;"-"&amp;IF(VLOOKUP(B5,'Tunel-infos'!A:F,6,0)&gt;=10, VLOOKUP(B5,'Tunel-infos'!A:F,6,0), "0"&amp;VLOOKUP(B5,'Tunel-infos'!A:F,6,0))&amp;"S"</f>
        <v>Ax9-18S</v>
      </c>
      <c r="H5" s="53" t="s">
        <v>291</v>
      </c>
      <c r="I5" s="53" t="s">
        <v>27</v>
      </c>
      <c r="J5" s="55" t="str">
        <f t="shared" ref="J5:J68" si="2">IF(G5="-",C5&amp;"-"&amp;D5&amp;":"&amp;E5&amp;"-"&amp;F5&amp;":"&amp;H5&amp;"-"&amp;I5,C5&amp;"-"&amp;D5&amp;":"&amp;E5&amp;"-"&amp;F5&amp;"-"&amp;G5&amp;":"&amp;H5&amp;"-"&amp;I5)</f>
        <v>TU-BO:HVAC-PT100-Ax9-18S:Temp-Mon</v>
      </c>
      <c r="K5" s="63" t="str">
        <f>"TEAMB"&amp;MID($B5,11,2)&amp;"_ST_614_"&amp;MID($B5,8,2)&amp;"_"&amp;VLOOKUP(B5,'Tunel-infos'!A:F, 2, 0)&amp;".val"</f>
        <v>TEAMB01_ST_614_08_1.val</v>
      </c>
      <c r="L5" s="56" t="s">
        <v>287</v>
      </c>
      <c r="M5" s="57" t="s">
        <v>29</v>
      </c>
      <c r="N5" s="57" t="s">
        <v>30</v>
      </c>
      <c r="O5" s="58"/>
      <c r="P5" s="58" t="s">
        <v>287</v>
      </c>
      <c r="Q5" s="58" t="s">
        <v>31</v>
      </c>
      <c r="R5" s="62" t="str">
        <f>"TEAMB"&amp;MID($B5,11,2)&amp;"_ST_614_"&amp;MID($B5,8,2)&amp;"_"&amp;IF(MID($B5,11,1)="0", MID($B5,12,1), MID($B5,11,2))&amp;".val"</f>
        <v>TEAMB01_ST_614_08_1.val</v>
      </c>
      <c r="S5" s="57" t="s">
        <v>32</v>
      </c>
      <c r="T5" s="59" t="s">
        <v>287</v>
      </c>
    </row>
    <row r="6" spans="1:20">
      <c r="A6" s="61">
        <v>2</v>
      </c>
      <c r="B6" s="52" t="s">
        <v>288</v>
      </c>
      <c r="C6" s="53" t="s">
        <v>285</v>
      </c>
      <c r="D6" s="54" t="str">
        <f>IF(VLOOKUP($B6, 'Tunel-infos'!$A$1:$F$90,5,FALSE)&gt;=10, VLOOKUP($B6, 'Tunel-infos'!$A$1:$F$90,5,FALSE), "0"&amp;VLOOKUP($B6, 'Tunel-infos'!$A$1:$F$90,5,FALSE))</f>
        <v>SR</v>
      </c>
      <c r="E6" s="53" t="s">
        <v>35</v>
      </c>
      <c r="F6" s="53" t="s">
        <v>24</v>
      </c>
      <c r="G6" s="53" t="str">
        <f>"Ax"&amp;VLOOKUP(B6,'Tunel-infos'!A:F,4,0)&amp;"-"&amp;IF(VLOOKUP(B6,'Tunel-infos'!A:F,6,0)&gt;=10, VLOOKUP(B6,'Tunel-infos'!A:F,6,0), "0"&amp;VLOOKUP(B6,'Tunel-infos'!A:F,6,0))&amp;"S"</f>
        <v>Ax10-19S</v>
      </c>
      <c r="H6" s="53" t="s">
        <v>291</v>
      </c>
      <c r="I6" s="53" t="s">
        <v>27</v>
      </c>
      <c r="J6" s="55" t="str">
        <f t="shared" si="2"/>
        <v>TU-SR:HVAC-PT100-Ax10-19S:Temp-Mon</v>
      </c>
      <c r="K6" s="63" t="str">
        <f>"TEAMB"&amp;MID($B6,11,2)&amp;"_ST_614_"&amp;MID($B6,8,2)&amp;"_"&amp;VLOOKUP(B6,'Tunel-infos'!A:F, 2, 0)&amp;".val"</f>
        <v>TEAMB02_ST_614_08_2.val</v>
      </c>
      <c r="L6" s="56" t="s">
        <v>287</v>
      </c>
      <c r="M6" s="57" t="s">
        <v>29</v>
      </c>
      <c r="N6" s="57" t="s">
        <v>30</v>
      </c>
      <c r="O6" s="58" t="s">
        <v>287</v>
      </c>
      <c r="P6" s="58" t="s">
        <v>287</v>
      </c>
      <c r="Q6" s="58" t="s">
        <v>31</v>
      </c>
      <c r="R6" s="62" t="str">
        <f t="shared" ref="R6:R69" si="3">"TEAMB"&amp;MID($B6,11,2)&amp;"_ST_614_"&amp;MID($B6,8,2)&amp;"_"&amp;IF(MID($B6,11,1)="0", MID($B6,12,1), MID($B6,11,2))&amp;".val"</f>
        <v>TEAMB02_ST_614_08_2.val</v>
      </c>
      <c r="S6" s="57" t="s">
        <v>32</v>
      </c>
      <c r="T6" s="59" t="s">
        <v>287</v>
      </c>
    </row>
    <row r="7" spans="1:20">
      <c r="A7" s="60">
        <v>3</v>
      </c>
      <c r="B7" s="52" t="s">
        <v>292</v>
      </c>
      <c r="C7" s="53" t="s">
        <v>285</v>
      </c>
      <c r="D7" s="54" t="str">
        <f>IF(VLOOKUP($B7, 'Tunel-infos'!$A$1:$F$90,5,FALSE)&gt;=10, VLOOKUP($B7, 'Tunel-infos'!$A$1:$F$90,5,FALSE), "0"&amp;VLOOKUP($B7, 'Tunel-infos'!$A$1:$F$90,5,FALSE))</f>
        <v>BO</v>
      </c>
      <c r="E7" s="53" t="s">
        <v>35</v>
      </c>
      <c r="F7" s="53" t="s">
        <v>24</v>
      </c>
      <c r="G7" s="53" t="str">
        <f>"Ax"&amp;VLOOKUP(B7,'Tunel-infos'!A:F,4,0)&amp;"-"&amp;IF(VLOOKUP(B7,'Tunel-infos'!A:F,6,0)&gt;=10, VLOOKUP(B7,'Tunel-infos'!A:F,6,0), "0"&amp;VLOOKUP(B7,'Tunel-infos'!A:F,6,0))&amp;"S"</f>
        <v>Ax11-19S</v>
      </c>
      <c r="H7" s="53" t="s">
        <v>291</v>
      </c>
      <c r="I7" s="53" t="s">
        <v>27</v>
      </c>
      <c r="J7" s="55" t="str">
        <f t="shared" si="2"/>
        <v>TU-BO:HVAC-PT100-Ax11-19S:Temp-Mon</v>
      </c>
      <c r="K7" s="63" t="str">
        <f>"TEAMB"&amp;MID($B7,11,2)&amp;"_ST_614_"&amp;MID($B7,8,2)&amp;"_"&amp;VLOOKUP(B7,'Tunel-infos'!A:F, 2, 0)&amp;".val"</f>
        <v>TEAMB04_ST_614_08_4.val</v>
      </c>
      <c r="L7" s="56" t="s">
        <v>287</v>
      </c>
      <c r="M7" s="57" t="s">
        <v>29</v>
      </c>
      <c r="N7" s="57" t="s">
        <v>30</v>
      </c>
      <c r="O7" s="58" t="s">
        <v>287</v>
      </c>
      <c r="P7" s="58" t="s">
        <v>287</v>
      </c>
      <c r="Q7" s="58" t="s">
        <v>31</v>
      </c>
      <c r="R7" s="62" t="str">
        <f t="shared" si="3"/>
        <v>TEAMB04_ST_614_08_4.val</v>
      </c>
      <c r="S7" s="57" t="s">
        <v>32</v>
      </c>
      <c r="T7" s="59" t="s">
        <v>287</v>
      </c>
    </row>
    <row r="8" spans="1:20">
      <c r="A8" s="61">
        <v>4</v>
      </c>
      <c r="B8" s="52" t="s">
        <v>293</v>
      </c>
      <c r="C8" s="53" t="s">
        <v>285</v>
      </c>
      <c r="D8" s="54" t="str">
        <f>IF(VLOOKUP($B8, 'Tunel-infos'!$A$1:$F$90,5,FALSE)&gt;=10, VLOOKUP($B8, 'Tunel-infos'!$A$1:$F$90,5,FALSE), "0"&amp;VLOOKUP($B8, 'Tunel-infos'!$A$1:$F$90,5,FALSE))</f>
        <v>SR</v>
      </c>
      <c r="E8" s="53" t="s">
        <v>35</v>
      </c>
      <c r="F8" s="53" t="s">
        <v>24</v>
      </c>
      <c r="G8" s="53" t="str">
        <f>"Ax"&amp;VLOOKUP(B8,'Tunel-infos'!A:F,4,0)&amp;"-"&amp;IF(VLOOKUP(B8,'Tunel-infos'!A:F,6,0)&gt;=10, VLOOKUP(B8,'Tunel-infos'!A:F,6,0), "0"&amp;VLOOKUP(B8,'Tunel-infos'!A:F,6,0))&amp;"S"</f>
        <v>Ax11-19S</v>
      </c>
      <c r="H8" s="53" t="s">
        <v>291</v>
      </c>
      <c r="I8" s="53" t="s">
        <v>27</v>
      </c>
      <c r="J8" s="55" t="str">
        <f t="shared" si="2"/>
        <v>TU-SR:HVAC-PT100-Ax11-19S:Temp-Mon</v>
      </c>
      <c r="K8" s="63" t="str">
        <f>"TEAMB"&amp;MID($B8,11,2)&amp;"_ST_614_"&amp;MID($B8,8,2)&amp;"_"&amp;VLOOKUP(B8,'Tunel-infos'!A:F, 2, 0)&amp;".val"</f>
        <v>TEAMB05_ST_614_08_5.val</v>
      </c>
      <c r="L8" s="56" t="s">
        <v>287</v>
      </c>
      <c r="M8" s="57" t="s">
        <v>29</v>
      </c>
      <c r="N8" s="57" t="s">
        <v>30</v>
      </c>
      <c r="O8" s="58" t="s">
        <v>287</v>
      </c>
      <c r="P8" s="58" t="s">
        <v>287</v>
      </c>
      <c r="Q8" s="58" t="s">
        <v>31</v>
      </c>
      <c r="R8" s="62" t="str">
        <f t="shared" si="3"/>
        <v>TEAMB05_ST_614_08_5.val</v>
      </c>
      <c r="S8" s="57" t="s">
        <v>32</v>
      </c>
      <c r="T8" s="59" t="s">
        <v>287</v>
      </c>
    </row>
    <row r="9" spans="1:20">
      <c r="A9" s="60">
        <v>5</v>
      </c>
      <c r="B9" s="52" t="s">
        <v>294</v>
      </c>
      <c r="C9" s="53" t="s">
        <v>285</v>
      </c>
      <c r="D9" s="54" t="str">
        <f>IF(VLOOKUP($B9, 'Tunel-infos'!$A$1:$F$90,5,FALSE)&gt;=10, VLOOKUP($B9, 'Tunel-infos'!$A$1:$F$90,5,FALSE), "0"&amp;VLOOKUP($B9, 'Tunel-infos'!$A$1:$F$90,5,FALSE))</f>
        <v>BO</v>
      </c>
      <c r="E9" s="53" t="s">
        <v>35</v>
      </c>
      <c r="F9" s="53" t="s">
        <v>24</v>
      </c>
      <c r="G9" s="53" t="str">
        <f>"Ax"&amp;VLOOKUP(B9,'Tunel-infos'!A:F,4,0)&amp;"-"&amp;IF(VLOOKUP(B9,'Tunel-infos'!A:F,6,0)&gt;=10, VLOOKUP(B9,'Tunel-infos'!A:F,6,0), "0"&amp;VLOOKUP(B9,'Tunel-infos'!A:F,6,0))&amp;"S"</f>
        <v>Ax12-19S</v>
      </c>
      <c r="H9" s="53" t="s">
        <v>291</v>
      </c>
      <c r="I9" s="53" t="s">
        <v>27</v>
      </c>
      <c r="J9" s="55" t="str">
        <f t="shared" si="2"/>
        <v>TU-BO:HVAC-PT100-Ax12-19S:Temp-Mon</v>
      </c>
      <c r="K9" s="63" t="str">
        <f>"TEAMB"&amp;MID($B9,11,2)&amp;"_ST_614_"&amp;MID($B9,8,2)&amp;"_"&amp;VLOOKUP(B9,'Tunel-infos'!A:F, 2, 0)&amp;".val"</f>
        <v>TEAMB07_ST_614_08_7.val</v>
      </c>
      <c r="L9" s="56" t="s">
        <v>287</v>
      </c>
      <c r="M9" s="57" t="s">
        <v>29</v>
      </c>
      <c r="N9" s="57" t="s">
        <v>30</v>
      </c>
      <c r="O9" s="58" t="s">
        <v>287</v>
      </c>
      <c r="P9" s="58" t="s">
        <v>287</v>
      </c>
      <c r="Q9" s="58" t="s">
        <v>31</v>
      </c>
      <c r="R9" s="62" t="str">
        <f t="shared" si="3"/>
        <v>TEAMB07_ST_614_08_7.val</v>
      </c>
      <c r="S9" s="57" t="s">
        <v>32</v>
      </c>
      <c r="T9" s="59" t="s">
        <v>287</v>
      </c>
    </row>
    <row r="10" spans="1:20">
      <c r="A10" s="61">
        <v>6</v>
      </c>
      <c r="B10" s="52" t="s">
        <v>295</v>
      </c>
      <c r="C10" s="53" t="s">
        <v>285</v>
      </c>
      <c r="D10" s="54" t="str">
        <f>IF(VLOOKUP($B10, 'Tunel-infos'!$A$1:$F$90,5,FALSE)&gt;=10, VLOOKUP($B10, 'Tunel-infos'!$A$1:$F$90,5,FALSE), "0"&amp;VLOOKUP($B10, 'Tunel-infos'!$A$1:$F$90,5,FALSE))</f>
        <v>SR</v>
      </c>
      <c r="E10" s="53" t="s">
        <v>35</v>
      </c>
      <c r="F10" s="53" t="s">
        <v>24</v>
      </c>
      <c r="G10" s="53" t="str">
        <f>"Ax"&amp;VLOOKUP(B10,'Tunel-infos'!A:F,4,0)&amp;"-"&amp;IF(VLOOKUP(B10,'Tunel-infos'!A:F,6,0)&gt;=10, VLOOKUP(B10,'Tunel-infos'!A:F,6,0), "0"&amp;VLOOKUP(B10,'Tunel-infos'!A:F,6,0))&amp;"S"</f>
        <v>Ax13-20S</v>
      </c>
      <c r="H10" s="53" t="s">
        <v>291</v>
      </c>
      <c r="I10" s="53" t="s">
        <v>27</v>
      </c>
      <c r="J10" s="55" t="str">
        <f t="shared" si="2"/>
        <v>TU-SR:HVAC-PT100-Ax13-20S:Temp-Mon</v>
      </c>
      <c r="K10" s="63" t="str">
        <f>"TEAMB"&amp;MID($B10,11,2)&amp;"_ST_614_"&amp;MID($B10,8,2)&amp;"_"&amp;VLOOKUP(B10,'Tunel-infos'!A:F, 2, 0)&amp;".val"</f>
        <v>TEAMB08_ST_614_08_8.val</v>
      </c>
      <c r="L10" s="56" t="s">
        <v>287</v>
      </c>
      <c r="M10" s="57" t="s">
        <v>29</v>
      </c>
      <c r="N10" s="57" t="s">
        <v>30</v>
      </c>
      <c r="O10" s="58" t="s">
        <v>287</v>
      </c>
      <c r="P10" s="58" t="s">
        <v>287</v>
      </c>
      <c r="Q10" s="58" t="s">
        <v>31</v>
      </c>
      <c r="R10" s="62" t="str">
        <f t="shared" si="3"/>
        <v>TEAMB08_ST_614_08_8.val</v>
      </c>
      <c r="S10" s="57" t="s">
        <v>32</v>
      </c>
      <c r="T10" s="59" t="s">
        <v>287</v>
      </c>
    </row>
    <row r="11" spans="1:20">
      <c r="A11" s="60">
        <v>7</v>
      </c>
      <c r="B11" s="52" t="s">
        <v>296</v>
      </c>
      <c r="C11" s="53" t="s">
        <v>285</v>
      </c>
      <c r="D11" s="54" t="str">
        <f>IF(VLOOKUP($B11, 'Tunel-infos'!$A$1:$F$90,5,FALSE)&gt;=10, VLOOKUP($B11, 'Tunel-infos'!$A$1:$F$90,5,FALSE), "0"&amp;VLOOKUP($B11, 'Tunel-infos'!$A$1:$F$90,5,FALSE))</f>
        <v>BO</v>
      </c>
      <c r="E11" s="53" t="s">
        <v>35</v>
      </c>
      <c r="F11" s="53" t="s">
        <v>24</v>
      </c>
      <c r="G11" s="53" t="str">
        <f>"Ax"&amp;VLOOKUP(B11,'Tunel-infos'!A:F,4,0)&amp;"-"&amp;IF(VLOOKUP(B11,'Tunel-infos'!A:F,6,0)&gt;=10, VLOOKUP(B11,'Tunel-infos'!A:F,6,0), "0"&amp;VLOOKUP(B11,'Tunel-infos'!A:F,6,0))&amp;"S"</f>
        <v>Ax14-20S</v>
      </c>
      <c r="H11" s="53" t="s">
        <v>291</v>
      </c>
      <c r="I11" s="53" t="s">
        <v>27</v>
      </c>
      <c r="J11" s="55" t="str">
        <f t="shared" si="2"/>
        <v>TU-BO:HVAC-PT100-Ax14-20S:Temp-Mon</v>
      </c>
      <c r="K11" s="63" t="str">
        <f>"TEAMB"&amp;MID($B11,11,2)&amp;"_ST_614_"&amp;MID($B11,8,2)&amp;"_"&amp;VLOOKUP(B11,'Tunel-infos'!A:F, 2, 0)&amp;".val"</f>
        <v>TEAMB09_ST_614_08_9.val</v>
      </c>
      <c r="L11" s="56" t="s">
        <v>287</v>
      </c>
      <c r="M11" s="57" t="s">
        <v>29</v>
      </c>
      <c r="N11" s="57" t="s">
        <v>30</v>
      </c>
      <c r="O11" s="58" t="s">
        <v>287</v>
      </c>
      <c r="P11" s="58" t="s">
        <v>287</v>
      </c>
      <c r="Q11" s="58" t="s">
        <v>31</v>
      </c>
      <c r="R11" s="62" t="str">
        <f t="shared" si="3"/>
        <v>TEAMB09_ST_614_08_9.val</v>
      </c>
      <c r="S11" s="57" t="s">
        <v>32</v>
      </c>
      <c r="T11" s="59" t="s">
        <v>287</v>
      </c>
    </row>
    <row r="12" spans="1:20">
      <c r="A12" s="61">
        <v>8</v>
      </c>
      <c r="B12" s="52" t="s">
        <v>297</v>
      </c>
      <c r="C12" s="53" t="s">
        <v>285</v>
      </c>
      <c r="D12" s="54" t="str">
        <f>IF(VLOOKUP($B12, 'Tunel-infos'!$A$1:$F$90,5,FALSE)&gt;=10, VLOOKUP($B12, 'Tunel-infos'!$A$1:$F$90,5,FALSE), "0"&amp;VLOOKUP($B12, 'Tunel-infos'!$A$1:$F$90,5,FALSE))</f>
        <v>SR</v>
      </c>
      <c r="E12" s="53" t="s">
        <v>35</v>
      </c>
      <c r="F12" s="53" t="s">
        <v>24</v>
      </c>
      <c r="G12" s="53" t="str">
        <f>"Ax"&amp;VLOOKUP(B12,'Tunel-infos'!A:F,4,0)&amp;"-"&amp;IF(VLOOKUP(B12,'Tunel-infos'!A:F,6,0)&gt;=10, VLOOKUP(B12,'Tunel-infos'!A:F,6,0), "0"&amp;VLOOKUP(B12,'Tunel-infos'!A:F,6,0))&amp;"S"</f>
        <v>Ax14-20S</v>
      </c>
      <c r="H12" s="53" t="s">
        <v>291</v>
      </c>
      <c r="I12" s="53" t="s">
        <v>27</v>
      </c>
      <c r="J12" s="55" t="str">
        <f t="shared" si="2"/>
        <v>TU-SR:HVAC-PT100-Ax14-20S:Temp-Mon</v>
      </c>
      <c r="K12" s="63" t="str">
        <f>"TEAMB"&amp;MID($B12,11,2)&amp;"_ST_614_"&amp;MID($B12,8,2)&amp;"_"&amp;VLOOKUP(B12,'Tunel-infos'!A:F, 2, 0)&amp;".val"</f>
        <v>TEAMB10_ST_614_08_10.val</v>
      </c>
      <c r="L12" s="56" t="s">
        <v>287</v>
      </c>
      <c r="M12" s="57" t="s">
        <v>29</v>
      </c>
      <c r="N12" s="57" t="s">
        <v>30</v>
      </c>
      <c r="O12" s="58" t="s">
        <v>287</v>
      </c>
      <c r="P12" s="58" t="s">
        <v>287</v>
      </c>
      <c r="Q12" s="58" t="s">
        <v>31</v>
      </c>
      <c r="R12" s="62" t="str">
        <f t="shared" si="3"/>
        <v>TEAMB10_ST_614_08_10.val</v>
      </c>
      <c r="S12" s="57" t="s">
        <v>32</v>
      </c>
      <c r="T12" s="59" t="s">
        <v>287</v>
      </c>
    </row>
    <row r="13" spans="1:20">
      <c r="A13" s="60">
        <v>9</v>
      </c>
      <c r="B13" s="52" t="s">
        <v>298</v>
      </c>
      <c r="C13" s="53" t="s">
        <v>285</v>
      </c>
      <c r="D13" s="54" t="str">
        <f>IF(VLOOKUP($B13, 'Tunel-infos'!$A$1:$F$90,5,FALSE)&gt;=10, VLOOKUP($B13, 'Tunel-infos'!$A$1:$F$90,5,FALSE), "0"&amp;VLOOKUP($B13, 'Tunel-infos'!$A$1:$F$90,5,FALSE))</f>
        <v>BO</v>
      </c>
      <c r="E13" s="53" t="s">
        <v>35</v>
      </c>
      <c r="F13" s="53" t="s">
        <v>24</v>
      </c>
      <c r="G13" s="53" t="str">
        <f>"Ax"&amp;VLOOKUP(B13,'Tunel-infos'!A:F,4,0)&amp;"-"&amp;IF(VLOOKUP(B13,'Tunel-infos'!A:F,6,0)&gt;=10, VLOOKUP(B13,'Tunel-infos'!A:F,6,0), "0"&amp;VLOOKUP(B13,'Tunel-infos'!A:F,6,0))&amp;"S"</f>
        <v>Ax15-20S</v>
      </c>
      <c r="H13" s="53" t="s">
        <v>291</v>
      </c>
      <c r="I13" s="53" t="s">
        <v>27</v>
      </c>
      <c r="J13" s="55" t="str">
        <f t="shared" si="2"/>
        <v>TU-BO:HVAC-PT100-Ax15-20S:Temp-Mon</v>
      </c>
      <c r="K13" s="63" t="str">
        <f>"TEAMB"&amp;MID($B13,11,2)&amp;"_ST_614_"&amp;MID($B13,8,2)&amp;"_"&amp;VLOOKUP(B13,'Tunel-infos'!A:F, 2, 0)&amp;".val"</f>
        <v>TEAMB01_ST_614_10_1.val</v>
      </c>
      <c r="L13" s="56" t="s">
        <v>287</v>
      </c>
      <c r="M13" s="57" t="s">
        <v>29</v>
      </c>
      <c r="N13" s="57" t="s">
        <v>30</v>
      </c>
      <c r="O13" s="58" t="s">
        <v>287</v>
      </c>
      <c r="P13" s="58" t="s">
        <v>287</v>
      </c>
      <c r="Q13" s="58" t="s">
        <v>31</v>
      </c>
      <c r="R13" s="62" t="str">
        <f t="shared" si="3"/>
        <v>TEAMB01_ST_614_10_1.val</v>
      </c>
      <c r="S13" s="57" t="s">
        <v>32</v>
      </c>
      <c r="T13" s="59" t="s">
        <v>287</v>
      </c>
    </row>
    <row r="14" spans="1:20">
      <c r="A14" s="61">
        <v>10</v>
      </c>
      <c r="B14" s="52" t="s">
        <v>299</v>
      </c>
      <c r="C14" s="53" t="s">
        <v>285</v>
      </c>
      <c r="D14" s="54" t="str">
        <f>IF(VLOOKUP($B14, 'Tunel-infos'!$A$1:$F$90,5,FALSE)&gt;=10, VLOOKUP($B14, 'Tunel-infos'!$A$1:$F$90,5,FALSE), "0"&amp;VLOOKUP($B14, 'Tunel-infos'!$A$1:$F$90,5,FALSE))</f>
        <v>SR</v>
      </c>
      <c r="E14" s="53" t="s">
        <v>35</v>
      </c>
      <c r="F14" s="53" t="s">
        <v>24</v>
      </c>
      <c r="G14" s="53" t="str">
        <f>"Ax"&amp;VLOOKUP(B14,'Tunel-infos'!A:F,4,0)&amp;"-"&amp;IF(VLOOKUP(B14,'Tunel-infos'!A:F,6,0)&gt;=10, VLOOKUP(B14,'Tunel-infos'!A:F,6,0), "0"&amp;VLOOKUP(B14,'Tunel-infos'!A:F,6,0))&amp;"S"</f>
        <v>Ax16-01S</v>
      </c>
      <c r="H14" s="53" t="s">
        <v>291</v>
      </c>
      <c r="I14" s="53" t="s">
        <v>27</v>
      </c>
      <c r="J14" s="55" t="str">
        <f t="shared" si="2"/>
        <v>TU-SR:HVAC-PT100-Ax16-01S:Temp-Mon</v>
      </c>
      <c r="K14" s="63" t="str">
        <f>"TEAMB"&amp;MID($B14,11,2)&amp;"_ST_614_"&amp;MID($B14,8,2)&amp;"_"&amp;VLOOKUP(B14,'Tunel-infos'!A:F, 2, 0)&amp;".val"</f>
        <v>TEAMB02_ST_614_10_2.val</v>
      </c>
      <c r="L14" s="56" t="s">
        <v>287</v>
      </c>
      <c r="M14" s="57" t="s">
        <v>29</v>
      </c>
      <c r="N14" s="57" t="s">
        <v>30</v>
      </c>
      <c r="O14" s="58" t="s">
        <v>287</v>
      </c>
      <c r="P14" s="58" t="s">
        <v>287</v>
      </c>
      <c r="Q14" s="58" t="s">
        <v>31</v>
      </c>
      <c r="R14" s="62" t="str">
        <f t="shared" si="3"/>
        <v>TEAMB02_ST_614_10_2.val</v>
      </c>
      <c r="S14" s="57" t="s">
        <v>32</v>
      </c>
      <c r="T14" s="59" t="s">
        <v>287</v>
      </c>
    </row>
    <row r="15" spans="1:20">
      <c r="A15" s="60">
        <v>11</v>
      </c>
      <c r="B15" s="52" t="s">
        <v>300</v>
      </c>
      <c r="C15" s="53" t="s">
        <v>285</v>
      </c>
      <c r="D15" s="54" t="str">
        <f>IF(VLOOKUP($B15, 'Tunel-infos'!$A$1:$F$90,5,FALSE)&gt;=10, VLOOKUP($B15, 'Tunel-infos'!$A$1:$F$90,5,FALSE), "0"&amp;VLOOKUP($B15, 'Tunel-infos'!$A$1:$F$90,5,FALSE))</f>
        <v>BO</v>
      </c>
      <c r="E15" s="53" t="s">
        <v>35</v>
      </c>
      <c r="F15" s="53" t="s">
        <v>24</v>
      </c>
      <c r="G15" s="53" t="str">
        <f>"Ax"&amp;VLOOKUP(B15,'Tunel-infos'!A:F,4,0)&amp;"-"&amp;IF(VLOOKUP(B15,'Tunel-infos'!A:F,6,0)&gt;=10, VLOOKUP(B15,'Tunel-infos'!A:F,6,0), "0"&amp;VLOOKUP(B15,'Tunel-infos'!A:F,6,0))&amp;"S"</f>
        <v>Ax17-01S</v>
      </c>
      <c r="H15" s="53" t="s">
        <v>291</v>
      </c>
      <c r="I15" s="53" t="s">
        <v>27</v>
      </c>
      <c r="J15" s="55" t="str">
        <f t="shared" si="2"/>
        <v>TU-BO:HVAC-PT100-Ax17-01S:Temp-Mon</v>
      </c>
      <c r="K15" s="63" t="str">
        <f>"TEAMB"&amp;MID($B15,11,2)&amp;"_ST_614_"&amp;MID($B15,8,2)&amp;"_"&amp;VLOOKUP(B15,'Tunel-infos'!A:F, 2, 0)&amp;".val"</f>
        <v>TEAMB04_ST_614_10_4.val</v>
      </c>
      <c r="L15" s="56" t="s">
        <v>287</v>
      </c>
      <c r="M15" s="57" t="s">
        <v>29</v>
      </c>
      <c r="N15" s="57" t="s">
        <v>30</v>
      </c>
      <c r="O15" s="58" t="s">
        <v>287</v>
      </c>
      <c r="P15" s="58" t="s">
        <v>287</v>
      </c>
      <c r="Q15" s="58" t="s">
        <v>31</v>
      </c>
      <c r="R15" s="62" t="str">
        <f t="shared" si="3"/>
        <v>TEAMB04_ST_614_10_4.val</v>
      </c>
      <c r="S15" s="57" t="s">
        <v>32</v>
      </c>
      <c r="T15" s="59" t="s">
        <v>287</v>
      </c>
    </row>
    <row r="16" spans="1:20">
      <c r="A16" s="61">
        <v>12</v>
      </c>
      <c r="B16" s="52" t="s">
        <v>301</v>
      </c>
      <c r="C16" s="53" t="s">
        <v>285</v>
      </c>
      <c r="D16" s="54" t="str">
        <f>IF(VLOOKUP($B16, 'Tunel-infos'!$A$1:$F$90,5,FALSE)&gt;=10, VLOOKUP($B16, 'Tunel-infos'!$A$1:$F$90,5,FALSE), "0"&amp;VLOOKUP($B16, 'Tunel-infos'!$A$1:$F$90,5,FALSE))</f>
        <v>SR</v>
      </c>
      <c r="E16" s="53" t="s">
        <v>35</v>
      </c>
      <c r="F16" s="53" t="s">
        <v>24</v>
      </c>
      <c r="G16" s="53" t="str">
        <f>"Ax"&amp;VLOOKUP(B16,'Tunel-infos'!A:F,4,0)&amp;"-"&amp;IF(VLOOKUP(B16,'Tunel-infos'!A:F,6,0)&gt;=10, VLOOKUP(B16,'Tunel-infos'!A:F,6,0), "0"&amp;VLOOKUP(B16,'Tunel-infos'!A:F,6,0))&amp;"S"</f>
        <v>Ax17-01S</v>
      </c>
      <c r="H16" s="53" t="s">
        <v>291</v>
      </c>
      <c r="I16" s="53" t="s">
        <v>27</v>
      </c>
      <c r="J16" s="55" t="str">
        <f t="shared" si="2"/>
        <v>TU-SR:HVAC-PT100-Ax17-01S:Temp-Mon</v>
      </c>
      <c r="K16" s="63" t="str">
        <f>"TEAMB"&amp;MID($B16,11,2)&amp;"_ST_614_"&amp;MID($B16,8,2)&amp;"_"&amp;VLOOKUP(B16,'Tunel-infos'!A:F, 2, 0)&amp;".val"</f>
        <v>TEAMB05_ST_614_10_5.val</v>
      </c>
      <c r="L16" s="56" t="s">
        <v>287</v>
      </c>
      <c r="M16" s="57" t="s">
        <v>29</v>
      </c>
      <c r="N16" s="57" t="s">
        <v>30</v>
      </c>
      <c r="O16" s="58" t="s">
        <v>287</v>
      </c>
      <c r="P16" s="58" t="s">
        <v>287</v>
      </c>
      <c r="Q16" s="58" t="s">
        <v>31</v>
      </c>
      <c r="R16" s="62" t="str">
        <f t="shared" si="3"/>
        <v>TEAMB05_ST_614_10_5.val</v>
      </c>
      <c r="S16" s="57" t="s">
        <v>32</v>
      </c>
      <c r="T16" s="59" t="s">
        <v>287</v>
      </c>
    </row>
    <row r="17" spans="1:20">
      <c r="A17" s="60">
        <v>13</v>
      </c>
      <c r="B17" s="52" t="s">
        <v>302</v>
      </c>
      <c r="C17" s="53" t="s">
        <v>285</v>
      </c>
      <c r="D17" s="54" t="str">
        <f>IF(VLOOKUP($B17, 'Tunel-infos'!$A$1:$F$90,5,FALSE)&gt;=10, VLOOKUP($B17, 'Tunel-infos'!$A$1:$F$90,5,FALSE), "0"&amp;VLOOKUP($B17, 'Tunel-infos'!$A$1:$F$90,5,FALSE))</f>
        <v>BO</v>
      </c>
      <c r="E17" s="53" t="s">
        <v>35</v>
      </c>
      <c r="F17" s="53" t="s">
        <v>24</v>
      </c>
      <c r="G17" s="53" t="str">
        <f>"Ax"&amp;VLOOKUP(B17,'Tunel-infos'!A:F,4,0)&amp;"-"&amp;IF(VLOOKUP(B17,'Tunel-infos'!A:F,6,0)&gt;=10, VLOOKUP(B17,'Tunel-infos'!A:F,6,0), "0"&amp;VLOOKUP(B17,'Tunel-infos'!A:F,6,0))&amp;"S"</f>
        <v>Ax18-01S</v>
      </c>
      <c r="H17" s="53" t="s">
        <v>291</v>
      </c>
      <c r="I17" s="53" t="s">
        <v>27</v>
      </c>
      <c r="J17" s="55" t="str">
        <f t="shared" si="2"/>
        <v>TU-BO:HVAC-PT100-Ax18-01S:Temp-Mon</v>
      </c>
      <c r="K17" s="63" t="str">
        <f>"TEAMB"&amp;MID($B17,11,2)&amp;"_ST_614_"&amp;MID($B17,8,2)&amp;"_"&amp;VLOOKUP(B17,'Tunel-infos'!A:F, 2, 0)&amp;".val"</f>
        <v>TEAMB07_ST_614_10_7.val</v>
      </c>
      <c r="L17" s="56" t="s">
        <v>287</v>
      </c>
      <c r="M17" s="57" t="s">
        <v>29</v>
      </c>
      <c r="N17" s="57" t="s">
        <v>30</v>
      </c>
      <c r="O17" s="58" t="s">
        <v>287</v>
      </c>
      <c r="P17" s="58" t="s">
        <v>287</v>
      </c>
      <c r="Q17" s="58" t="s">
        <v>31</v>
      </c>
      <c r="R17" s="62" t="str">
        <f t="shared" si="3"/>
        <v>TEAMB07_ST_614_10_7.val</v>
      </c>
      <c r="S17" s="57" t="s">
        <v>32</v>
      </c>
      <c r="T17" s="59" t="s">
        <v>287</v>
      </c>
    </row>
    <row r="18" spans="1:20">
      <c r="A18" s="61">
        <v>14</v>
      </c>
      <c r="B18" s="52" t="s">
        <v>303</v>
      </c>
      <c r="C18" s="53" t="s">
        <v>285</v>
      </c>
      <c r="D18" s="54" t="str">
        <f>IF(VLOOKUP($B18, 'Tunel-infos'!$A$1:$F$90,5,FALSE)&gt;=10, VLOOKUP($B18, 'Tunel-infos'!$A$1:$F$90,5,FALSE), "0"&amp;VLOOKUP($B18, 'Tunel-infos'!$A$1:$F$90,5,FALSE))</f>
        <v>SR</v>
      </c>
      <c r="E18" s="53" t="s">
        <v>35</v>
      </c>
      <c r="F18" s="53" t="s">
        <v>24</v>
      </c>
      <c r="G18" s="53" t="str">
        <f>"Ax"&amp;VLOOKUP(B18,'Tunel-infos'!A:F,4,0)&amp;"-"&amp;IF(VLOOKUP(B18,'Tunel-infos'!A:F,6,0)&gt;=10, VLOOKUP(B18,'Tunel-infos'!A:F,6,0), "0"&amp;VLOOKUP(B18,'Tunel-infos'!A:F,6,0))&amp;"S"</f>
        <v>Ax19-02S</v>
      </c>
      <c r="H18" s="53" t="s">
        <v>291</v>
      </c>
      <c r="I18" s="53" t="s">
        <v>27</v>
      </c>
      <c r="J18" s="55" t="str">
        <f t="shared" si="2"/>
        <v>TU-SR:HVAC-PT100-Ax19-02S:Temp-Mon</v>
      </c>
      <c r="K18" s="63" t="str">
        <f>"TEAMB"&amp;MID($B18,11,2)&amp;"_ST_614_"&amp;MID($B18,8,2)&amp;"_"&amp;VLOOKUP(B18,'Tunel-infos'!A:F, 2, 0)&amp;".val"</f>
        <v>TEAMB08_ST_614_10_8.val</v>
      </c>
      <c r="L18" s="56" t="s">
        <v>287</v>
      </c>
      <c r="M18" s="57" t="s">
        <v>29</v>
      </c>
      <c r="N18" s="57" t="s">
        <v>30</v>
      </c>
      <c r="O18" s="58" t="s">
        <v>287</v>
      </c>
      <c r="P18" s="58" t="s">
        <v>287</v>
      </c>
      <c r="Q18" s="58" t="s">
        <v>31</v>
      </c>
      <c r="R18" s="62" t="str">
        <f t="shared" si="3"/>
        <v>TEAMB08_ST_614_10_8.val</v>
      </c>
      <c r="S18" s="57" t="s">
        <v>32</v>
      </c>
      <c r="T18" s="59" t="s">
        <v>287</v>
      </c>
    </row>
    <row r="19" spans="1:20">
      <c r="A19" s="60">
        <v>15</v>
      </c>
      <c r="B19" s="52" t="s">
        <v>304</v>
      </c>
      <c r="C19" s="53" t="s">
        <v>285</v>
      </c>
      <c r="D19" s="54" t="str">
        <f>IF(VLOOKUP($B19, 'Tunel-infos'!$A$1:$F$90,5,FALSE)&gt;=10, VLOOKUP($B19, 'Tunel-infos'!$A$1:$F$90,5,FALSE), "0"&amp;VLOOKUP($B19, 'Tunel-infos'!$A$1:$F$90,5,FALSE))</f>
        <v>BO</v>
      </c>
      <c r="E19" s="53" t="s">
        <v>35</v>
      </c>
      <c r="F19" s="53" t="s">
        <v>24</v>
      </c>
      <c r="G19" s="53" t="str">
        <f>"Ax"&amp;VLOOKUP(B19,'Tunel-infos'!A:F,4,0)&amp;"-"&amp;IF(VLOOKUP(B19,'Tunel-infos'!A:F,6,0)&gt;=10, VLOOKUP(B19,'Tunel-infos'!A:F,6,0), "0"&amp;VLOOKUP(B19,'Tunel-infos'!A:F,6,0))&amp;"S"</f>
        <v>Ax20-02S</v>
      </c>
      <c r="H19" s="53" t="s">
        <v>291</v>
      </c>
      <c r="I19" s="53" t="s">
        <v>27</v>
      </c>
      <c r="J19" s="55" t="str">
        <f t="shared" si="2"/>
        <v>TU-BO:HVAC-PT100-Ax20-02S:Temp-Mon</v>
      </c>
      <c r="K19" s="63" t="str">
        <f>"TEAMB"&amp;MID($B19,11,2)&amp;"_ST_614_"&amp;MID($B19,8,2)&amp;"_"&amp;VLOOKUP(B19,'Tunel-infos'!A:F, 2, 0)&amp;".val"</f>
        <v>TEAMB09_ST_614_10_9.val</v>
      </c>
      <c r="L19" s="56" t="s">
        <v>287</v>
      </c>
      <c r="M19" s="57" t="s">
        <v>29</v>
      </c>
      <c r="N19" s="57" t="s">
        <v>30</v>
      </c>
      <c r="O19" s="58" t="s">
        <v>287</v>
      </c>
      <c r="P19" s="58" t="s">
        <v>287</v>
      </c>
      <c r="Q19" s="58" t="s">
        <v>31</v>
      </c>
      <c r="R19" s="62" t="str">
        <f t="shared" si="3"/>
        <v>TEAMB09_ST_614_10_9.val</v>
      </c>
      <c r="S19" s="57" t="s">
        <v>32</v>
      </c>
      <c r="T19" s="59" t="s">
        <v>287</v>
      </c>
    </row>
    <row r="20" spans="1:20">
      <c r="A20" s="61">
        <v>16</v>
      </c>
      <c r="B20" s="52" t="s">
        <v>305</v>
      </c>
      <c r="C20" s="53" t="s">
        <v>285</v>
      </c>
      <c r="D20" s="54" t="str">
        <f>IF(VLOOKUP($B20, 'Tunel-infos'!$A$1:$F$90,5,FALSE)&gt;=10, VLOOKUP($B20, 'Tunel-infos'!$A$1:$F$90,5,FALSE), "0"&amp;VLOOKUP($B20, 'Tunel-infos'!$A$1:$F$90,5,FALSE))</f>
        <v>SR</v>
      </c>
      <c r="E20" s="53" t="s">
        <v>35</v>
      </c>
      <c r="F20" s="53" t="s">
        <v>24</v>
      </c>
      <c r="G20" s="53" t="str">
        <f>"Ax"&amp;VLOOKUP(B20,'Tunel-infos'!A:F,4,0)&amp;"-"&amp;IF(VLOOKUP(B20,'Tunel-infos'!A:F,6,0)&gt;=10, VLOOKUP(B20,'Tunel-infos'!A:F,6,0), "0"&amp;VLOOKUP(B20,'Tunel-infos'!A:F,6,0))&amp;"S"</f>
        <v>Ax20-02S</v>
      </c>
      <c r="H20" s="53" t="s">
        <v>291</v>
      </c>
      <c r="I20" s="53" t="s">
        <v>27</v>
      </c>
      <c r="J20" s="55" t="str">
        <f t="shared" si="2"/>
        <v>TU-SR:HVAC-PT100-Ax20-02S:Temp-Mon</v>
      </c>
      <c r="K20" s="63" t="str">
        <f>"TEAMB"&amp;MID($B20,11,2)&amp;"_ST_614_"&amp;MID($B20,8,2)&amp;"_"&amp;VLOOKUP(B20,'Tunel-infos'!A:F, 2, 0)&amp;".val"</f>
        <v>TEAMB10_ST_614_10_10.val</v>
      </c>
      <c r="L20" s="56" t="s">
        <v>287</v>
      </c>
      <c r="M20" s="57" t="s">
        <v>29</v>
      </c>
      <c r="N20" s="57" t="s">
        <v>30</v>
      </c>
      <c r="O20" s="58" t="s">
        <v>287</v>
      </c>
      <c r="P20" s="58" t="s">
        <v>287</v>
      </c>
      <c r="Q20" s="58" t="s">
        <v>31</v>
      </c>
      <c r="R20" s="62" t="str">
        <f t="shared" si="3"/>
        <v>TEAMB10_ST_614_10_10.val</v>
      </c>
      <c r="S20" s="57" t="s">
        <v>32</v>
      </c>
      <c r="T20" s="59" t="s">
        <v>287</v>
      </c>
    </row>
    <row r="21" spans="1:20">
      <c r="A21" s="60">
        <v>17</v>
      </c>
      <c r="B21" s="52" t="s">
        <v>306</v>
      </c>
      <c r="C21" s="53" t="s">
        <v>285</v>
      </c>
      <c r="D21" s="54" t="str">
        <f>IF(VLOOKUP($B21, 'Tunel-infos'!$A$1:$F$90,5,FALSE)&gt;=10, VLOOKUP($B21, 'Tunel-infos'!$A$1:$F$90,5,FALSE), "0"&amp;VLOOKUP($B21, 'Tunel-infos'!$A$1:$F$90,5,FALSE))</f>
        <v>BO</v>
      </c>
      <c r="E21" s="53" t="s">
        <v>35</v>
      </c>
      <c r="F21" s="53" t="s">
        <v>24</v>
      </c>
      <c r="G21" s="53" t="str">
        <f>"Ax"&amp;VLOOKUP(B21,'Tunel-infos'!A:F,4,0)&amp;"-"&amp;IF(VLOOKUP(B21,'Tunel-infos'!A:F,6,0)&gt;=10, VLOOKUP(B21,'Tunel-infos'!A:F,6,0), "0"&amp;VLOOKUP(B21,'Tunel-infos'!A:F,6,0))&amp;"S"</f>
        <v>Ax21-02S</v>
      </c>
      <c r="H21" s="53" t="s">
        <v>291</v>
      </c>
      <c r="I21" s="53" t="s">
        <v>27</v>
      </c>
      <c r="J21" s="55" t="str">
        <f t="shared" si="2"/>
        <v>TU-BO:HVAC-PT100-Ax21-02S:Temp-Mon</v>
      </c>
      <c r="K21" s="63" t="str">
        <f>"TEAMB"&amp;MID($B21,11,2)&amp;"_ST_614_"&amp;MID($B21,8,2)&amp;"_"&amp;VLOOKUP(B21,'Tunel-infos'!A:F, 2, 0)&amp;".val"</f>
        <v>TEAMB01_ST_614_12_1.val</v>
      </c>
      <c r="L21" s="56" t="s">
        <v>287</v>
      </c>
      <c r="M21" s="57" t="s">
        <v>29</v>
      </c>
      <c r="N21" s="57" t="s">
        <v>30</v>
      </c>
      <c r="O21" s="58" t="s">
        <v>287</v>
      </c>
      <c r="P21" s="58" t="s">
        <v>287</v>
      </c>
      <c r="Q21" s="58" t="s">
        <v>31</v>
      </c>
      <c r="R21" s="62" t="str">
        <f t="shared" si="3"/>
        <v>TEAMB01_ST_614_12_1.val</v>
      </c>
      <c r="S21" s="57" t="s">
        <v>32</v>
      </c>
      <c r="T21" s="59" t="s">
        <v>287</v>
      </c>
    </row>
    <row r="22" spans="1:20">
      <c r="A22" s="61">
        <v>18</v>
      </c>
      <c r="B22" s="52" t="s">
        <v>307</v>
      </c>
      <c r="C22" s="53" t="s">
        <v>285</v>
      </c>
      <c r="D22" s="54" t="str">
        <f>IF(VLOOKUP($B22, 'Tunel-infos'!$A$1:$F$90,5,FALSE)&gt;=10, VLOOKUP($B22, 'Tunel-infos'!$A$1:$F$90,5,FALSE), "0"&amp;VLOOKUP($B22, 'Tunel-infos'!$A$1:$F$90,5,FALSE))</f>
        <v>SR</v>
      </c>
      <c r="E22" s="53" t="s">
        <v>35</v>
      </c>
      <c r="F22" s="53" t="s">
        <v>24</v>
      </c>
      <c r="G22" s="53" t="str">
        <f>"Ax"&amp;VLOOKUP(B22,'Tunel-infos'!A:F,4,0)&amp;"-"&amp;IF(VLOOKUP(B22,'Tunel-infos'!A:F,6,0)&gt;=10, VLOOKUP(B22,'Tunel-infos'!A:F,6,0), "0"&amp;VLOOKUP(B22,'Tunel-infos'!A:F,6,0))&amp;"S"</f>
        <v>Ax22-03S</v>
      </c>
      <c r="H22" s="53" t="s">
        <v>291</v>
      </c>
      <c r="I22" s="53" t="s">
        <v>27</v>
      </c>
      <c r="J22" s="55" t="str">
        <f t="shared" si="2"/>
        <v>TU-SR:HVAC-PT100-Ax22-03S:Temp-Mon</v>
      </c>
      <c r="K22" s="63" t="str">
        <f>"TEAMB"&amp;MID($B22,11,2)&amp;"_ST_614_"&amp;MID($B22,8,2)&amp;"_"&amp;VLOOKUP(B22,'Tunel-infos'!A:F, 2, 0)&amp;".val"</f>
        <v>TEAMB02_ST_614_12_2.val</v>
      </c>
      <c r="L22" s="56" t="s">
        <v>287</v>
      </c>
      <c r="M22" s="57" t="s">
        <v>29</v>
      </c>
      <c r="N22" s="57" t="s">
        <v>30</v>
      </c>
      <c r="O22" s="58" t="s">
        <v>287</v>
      </c>
      <c r="P22" s="58" t="s">
        <v>287</v>
      </c>
      <c r="Q22" s="58" t="s">
        <v>31</v>
      </c>
      <c r="R22" s="62" t="str">
        <f t="shared" si="3"/>
        <v>TEAMB02_ST_614_12_2.val</v>
      </c>
      <c r="S22" s="57" t="s">
        <v>32</v>
      </c>
      <c r="T22" s="59" t="s">
        <v>287</v>
      </c>
    </row>
    <row r="23" spans="1:20">
      <c r="A23" s="60">
        <v>19</v>
      </c>
      <c r="B23" s="52" t="s">
        <v>308</v>
      </c>
      <c r="C23" s="53" t="s">
        <v>285</v>
      </c>
      <c r="D23" s="54" t="str">
        <f>IF(VLOOKUP($B23, 'Tunel-infos'!$A$1:$F$90,5,FALSE)&gt;=10, VLOOKUP($B23, 'Tunel-infos'!$A$1:$F$90,5,FALSE), "0"&amp;VLOOKUP($B23, 'Tunel-infos'!$A$1:$F$90,5,FALSE))</f>
        <v>BO</v>
      </c>
      <c r="E23" s="53" t="s">
        <v>35</v>
      </c>
      <c r="F23" s="53" t="s">
        <v>24</v>
      </c>
      <c r="G23" s="53" t="str">
        <f>"Ax"&amp;VLOOKUP(B23,'Tunel-infos'!A:F,4,0)&amp;"-"&amp;IF(VLOOKUP(B23,'Tunel-infos'!A:F,6,0)&gt;=10, VLOOKUP(B23,'Tunel-infos'!A:F,6,0), "0"&amp;VLOOKUP(B23,'Tunel-infos'!A:F,6,0))&amp;"S"</f>
        <v>Ax23-03S</v>
      </c>
      <c r="H23" s="53" t="s">
        <v>291</v>
      </c>
      <c r="I23" s="53" t="s">
        <v>27</v>
      </c>
      <c r="J23" s="55" t="str">
        <f t="shared" si="2"/>
        <v>TU-BO:HVAC-PT100-Ax23-03S:Temp-Mon</v>
      </c>
      <c r="K23" s="63" t="str">
        <f>"TEAMB"&amp;MID($B23,11,2)&amp;"_ST_614_"&amp;MID($B23,8,2)&amp;"_"&amp;VLOOKUP(B23,'Tunel-infos'!A:F, 2, 0)&amp;".val"</f>
        <v>TEAMB04_ST_614_12_4.val</v>
      </c>
      <c r="L23" s="56" t="s">
        <v>287</v>
      </c>
      <c r="M23" s="57" t="s">
        <v>29</v>
      </c>
      <c r="N23" s="57" t="s">
        <v>30</v>
      </c>
      <c r="O23" s="58" t="s">
        <v>287</v>
      </c>
      <c r="P23" s="58" t="s">
        <v>287</v>
      </c>
      <c r="Q23" s="58" t="s">
        <v>31</v>
      </c>
      <c r="R23" s="62" t="str">
        <f t="shared" si="3"/>
        <v>TEAMB04_ST_614_12_4.val</v>
      </c>
      <c r="S23" s="57" t="s">
        <v>32</v>
      </c>
      <c r="T23" s="59" t="s">
        <v>287</v>
      </c>
    </row>
    <row r="24" spans="1:20">
      <c r="A24" s="61">
        <v>20</v>
      </c>
      <c r="B24" s="52" t="s">
        <v>309</v>
      </c>
      <c r="C24" s="53" t="s">
        <v>285</v>
      </c>
      <c r="D24" s="54" t="str">
        <f>IF(VLOOKUP($B24, 'Tunel-infos'!$A$1:$F$90,5,FALSE)&gt;=10, VLOOKUP($B24, 'Tunel-infos'!$A$1:$F$90,5,FALSE), "0"&amp;VLOOKUP($B24, 'Tunel-infos'!$A$1:$F$90,5,FALSE))</f>
        <v>SR</v>
      </c>
      <c r="E24" s="53" t="s">
        <v>35</v>
      </c>
      <c r="F24" s="53" t="s">
        <v>24</v>
      </c>
      <c r="G24" s="53" t="str">
        <f>"Ax"&amp;VLOOKUP(B24,'Tunel-infos'!A:F,4,0)&amp;"-"&amp;IF(VLOOKUP(B24,'Tunel-infos'!A:F,6,0)&gt;=10, VLOOKUP(B24,'Tunel-infos'!A:F,6,0), "0"&amp;VLOOKUP(B24,'Tunel-infos'!A:F,6,0))&amp;"S"</f>
        <v>Ax23-03S</v>
      </c>
      <c r="H24" s="53" t="s">
        <v>291</v>
      </c>
      <c r="I24" s="53" t="s">
        <v>27</v>
      </c>
      <c r="J24" s="55" t="str">
        <f t="shared" si="2"/>
        <v>TU-SR:HVAC-PT100-Ax23-03S:Temp-Mon</v>
      </c>
      <c r="K24" s="63" t="str">
        <f>"TEAMB"&amp;MID($B24,11,2)&amp;"_ST_614_"&amp;MID($B24,8,2)&amp;"_"&amp;VLOOKUP(B24,'Tunel-infos'!A:F, 2, 0)&amp;".val"</f>
        <v>TEAMB05_ST_614_12_5.val</v>
      </c>
      <c r="L24" s="56" t="s">
        <v>287</v>
      </c>
      <c r="M24" s="57" t="s">
        <v>29</v>
      </c>
      <c r="N24" s="57" t="s">
        <v>30</v>
      </c>
      <c r="O24" s="58" t="s">
        <v>287</v>
      </c>
      <c r="P24" s="58" t="s">
        <v>287</v>
      </c>
      <c r="Q24" s="58" t="s">
        <v>31</v>
      </c>
      <c r="R24" s="62" t="str">
        <f t="shared" si="3"/>
        <v>TEAMB05_ST_614_12_5.val</v>
      </c>
      <c r="S24" s="57" t="s">
        <v>32</v>
      </c>
      <c r="T24" s="59" t="s">
        <v>287</v>
      </c>
    </row>
    <row r="25" spans="1:20">
      <c r="A25" s="60">
        <v>21</v>
      </c>
      <c r="B25" s="52" t="s">
        <v>310</v>
      </c>
      <c r="C25" s="53" t="s">
        <v>285</v>
      </c>
      <c r="D25" s="54" t="str">
        <f>IF(VLOOKUP($B25, 'Tunel-infos'!$A$1:$F$90,5,FALSE)&gt;=10, VLOOKUP($B25, 'Tunel-infos'!$A$1:$F$90,5,FALSE), "0"&amp;VLOOKUP($B25, 'Tunel-infos'!$A$1:$F$90,5,FALSE))</f>
        <v>BO</v>
      </c>
      <c r="E25" s="53" t="s">
        <v>35</v>
      </c>
      <c r="F25" s="53" t="s">
        <v>24</v>
      </c>
      <c r="G25" s="53" t="str">
        <f>"Ax"&amp;VLOOKUP(B25,'Tunel-infos'!A:F,4,0)&amp;"-"&amp;IF(VLOOKUP(B25,'Tunel-infos'!A:F,6,0)&gt;=10, VLOOKUP(B25,'Tunel-infos'!A:F,6,0), "0"&amp;VLOOKUP(B25,'Tunel-infos'!A:F,6,0))&amp;"S"</f>
        <v>Ax24-03S</v>
      </c>
      <c r="H25" s="53" t="s">
        <v>291</v>
      </c>
      <c r="I25" s="53" t="s">
        <v>27</v>
      </c>
      <c r="J25" s="55" t="str">
        <f t="shared" si="2"/>
        <v>TU-BO:HVAC-PT100-Ax24-03S:Temp-Mon</v>
      </c>
      <c r="K25" s="63" t="str">
        <f>"TEAMB"&amp;MID($B25,11,2)&amp;"_ST_614_"&amp;MID($B25,8,2)&amp;"_"&amp;VLOOKUP(B25,'Tunel-infos'!A:F, 2, 0)&amp;".val"</f>
        <v>TEAMB07_ST_614_12_7.val</v>
      </c>
      <c r="L25" s="56" t="s">
        <v>287</v>
      </c>
      <c r="M25" s="57" t="s">
        <v>29</v>
      </c>
      <c r="N25" s="57" t="s">
        <v>30</v>
      </c>
      <c r="O25" s="58" t="s">
        <v>287</v>
      </c>
      <c r="P25" s="58" t="s">
        <v>287</v>
      </c>
      <c r="Q25" s="58" t="s">
        <v>31</v>
      </c>
      <c r="R25" s="62" t="str">
        <f t="shared" si="3"/>
        <v>TEAMB07_ST_614_12_7.val</v>
      </c>
      <c r="S25" s="57" t="s">
        <v>32</v>
      </c>
      <c r="T25" s="59" t="s">
        <v>287</v>
      </c>
    </row>
    <row r="26" spans="1:20">
      <c r="A26" s="61">
        <v>22</v>
      </c>
      <c r="B26" s="52" t="s">
        <v>311</v>
      </c>
      <c r="C26" s="53" t="s">
        <v>285</v>
      </c>
      <c r="D26" s="54" t="str">
        <f>IF(VLOOKUP($B26, 'Tunel-infos'!$A$1:$F$90,5,FALSE)&gt;=10, VLOOKUP($B26, 'Tunel-infos'!$A$1:$F$90,5,FALSE), "0"&amp;VLOOKUP($B26, 'Tunel-infos'!$A$1:$F$90,5,FALSE))</f>
        <v>SR</v>
      </c>
      <c r="E26" s="53" t="s">
        <v>35</v>
      </c>
      <c r="F26" s="53" t="s">
        <v>24</v>
      </c>
      <c r="G26" s="53" t="str">
        <f>"Ax"&amp;VLOOKUP(B26,'Tunel-infos'!A:F,4,0)&amp;"-"&amp;IF(VLOOKUP(B26,'Tunel-infos'!A:F,6,0)&gt;=10, VLOOKUP(B26,'Tunel-infos'!A:F,6,0), "0"&amp;VLOOKUP(B26,'Tunel-infos'!A:F,6,0))&amp;"S"</f>
        <v>Ax25-04S</v>
      </c>
      <c r="H26" s="53" t="s">
        <v>291</v>
      </c>
      <c r="I26" s="53" t="s">
        <v>27</v>
      </c>
      <c r="J26" s="55" t="str">
        <f t="shared" si="2"/>
        <v>TU-SR:HVAC-PT100-Ax25-04S:Temp-Mon</v>
      </c>
      <c r="K26" s="63" t="str">
        <f>"TEAMB"&amp;MID($B26,11,2)&amp;"_ST_614_"&amp;MID($B26,8,2)&amp;"_"&amp;VLOOKUP(B26,'Tunel-infos'!A:F, 2, 0)&amp;".val"</f>
        <v>TEAMB08_ST_614_12_8.val</v>
      </c>
      <c r="L26" s="56" t="s">
        <v>287</v>
      </c>
      <c r="M26" s="57" t="s">
        <v>29</v>
      </c>
      <c r="N26" s="57" t="s">
        <v>30</v>
      </c>
      <c r="O26" s="58" t="s">
        <v>287</v>
      </c>
      <c r="P26" s="58" t="s">
        <v>287</v>
      </c>
      <c r="Q26" s="58" t="s">
        <v>31</v>
      </c>
      <c r="R26" s="62" t="str">
        <f t="shared" si="3"/>
        <v>TEAMB08_ST_614_12_8.val</v>
      </c>
      <c r="S26" s="57" t="s">
        <v>32</v>
      </c>
      <c r="T26" s="59" t="s">
        <v>287</v>
      </c>
    </row>
    <row r="27" spans="1:20">
      <c r="A27" s="60">
        <v>23</v>
      </c>
      <c r="B27" s="52" t="s">
        <v>312</v>
      </c>
      <c r="C27" s="53" t="s">
        <v>285</v>
      </c>
      <c r="D27" s="54" t="str">
        <f>IF(VLOOKUP($B27, 'Tunel-infos'!$A$1:$F$90,5,FALSE)&gt;=10, VLOOKUP($B27, 'Tunel-infos'!$A$1:$F$90,5,FALSE), "0"&amp;VLOOKUP($B27, 'Tunel-infos'!$A$1:$F$90,5,FALSE))</f>
        <v>BO</v>
      </c>
      <c r="E27" s="53" t="s">
        <v>35</v>
      </c>
      <c r="F27" s="53" t="s">
        <v>24</v>
      </c>
      <c r="G27" s="53" t="str">
        <f>"Ax"&amp;VLOOKUP(B27,'Tunel-infos'!A:F,4,0)&amp;"-"&amp;IF(VLOOKUP(B27,'Tunel-infos'!A:F,6,0)&gt;=10, VLOOKUP(B27,'Tunel-infos'!A:F,6,0), "0"&amp;VLOOKUP(B27,'Tunel-infos'!A:F,6,0))&amp;"S"</f>
        <v>Ax26-04S</v>
      </c>
      <c r="H27" s="53" t="s">
        <v>291</v>
      </c>
      <c r="I27" s="53" t="s">
        <v>27</v>
      </c>
      <c r="J27" s="55" t="str">
        <f t="shared" si="2"/>
        <v>TU-BO:HVAC-PT100-Ax26-04S:Temp-Mon</v>
      </c>
      <c r="K27" s="63" t="str">
        <f>"TEAMB"&amp;MID($B27,11,2)&amp;"_ST_614_"&amp;MID($B27,8,2)&amp;"_"&amp;VLOOKUP(B27,'Tunel-infos'!A:F, 2, 0)&amp;".val"</f>
        <v>TEAMB09_ST_614_12_9.val</v>
      </c>
      <c r="L27" s="56" t="s">
        <v>287</v>
      </c>
      <c r="M27" s="57" t="s">
        <v>29</v>
      </c>
      <c r="N27" s="57" t="s">
        <v>30</v>
      </c>
      <c r="O27" s="58" t="s">
        <v>287</v>
      </c>
      <c r="P27" s="58" t="s">
        <v>287</v>
      </c>
      <c r="Q27" s="58" t="s">
        <v>31</v>
      </c>
      <c r="R27" s="62" t="str">
        <f t="shared" si="3"/>
        <v>TEAMB09_ST_614_12_9.val</v>
      </c>
      <c r="S27" s="57" t="s">
        <v>32</v>
      </c>
      <c r="T27" s="59" t="s">
        <v>287</v>
      </c>
    </row>
    <row r="28" spans="1:20">
      <c r="A28" s="61">
        <v>24</v>
      </c>
      <c r="B28" s="52" t="s">
        <v>313</v>
      </c>
      <c r="C28" s="53" t="s">
        <v>285</v>
      </c>
      <c r="D28" s="54" t="str">
        <f>IF(VLOOKUP($B28, 'Tunel-infos'!$A$1:$F$90,5,FALSE)&gt;=10, VLOOKUP($B28, 'Tunel-infos'!$A$1:$F$90,5,FALSE), "0"&amp;VLOOKUP($B28, 'Tunel-infos'!$A$1:$F$90,5,FALSE))</f>
        <v>SR</v>
      </c>
      <c r="E28" s="53" t="s">
        <v>35</v>
      </c>
      <c r="F28" s="53" t="s">
        <v>24</v>
      </c>
      <c r="G28" s="53" t="str">
        <f>"Ax"&amp;VLOOKUP(B28,'Tunel-infos'!A:F,4,0)&amp;"-"&amp;IF(VLOOKUP(B28,'Tunel-infos'!A:F,6,0)&gt;=10, VLOOKUP(B28,'Tunel-infos'!A:F,6,0), "0"&amp;VLOOKUP(B28,'Tunel-infos'!A:F,6,0))&amp;"S"</f>
        <v>Ax26-04S</v>
      </c>
      <c r="H28" s="53" t="s">
        <v>291</v>
      </c>
      <c r="I28" s="53" t="s">
        <v>27</v>
      </c>
      <c r="J28" s="55" t="str">
        <f t="shared" si="2"/>
        <v>TU-SR:HVAC-PT100-Ax26-04S:Temp-Mon</v>
      </c>
      <c r="K28" s="63" t="str">
        <f>"TEAMB"&amp;MID($B28,11,2)&amp;"_ST_614_"&amp;MID($B28,8,2)&amp;"_"&amp;VLOOKUP(B28,'Tunel-infos'!A:F, 2, 0)&amp;".val"</f>
        <v>TEAMB10_ST_614_12_10.val</v>
      </c>
      <c r="L28" s="56" t="s">
        <v>287</v>
      </c>
      <c r="M28" s="57" t="s">
        <v>29</v>
      </c>
      <c r="N28" s="57" t="s">
        <v>30</v>
      </c>
      <c r="O28" s="58" t="s">
        <v>287</v>
      </c>
      <c r="P28" s="58" t="s">
        <v>287</v>
      </c>
      <c r="Q28" s="58" t="s">
        <v>31</v>
      </c>
      <c r="R28" s="62" t="str">
        <f t="shared" si="3"/>
        <v>TEAMB10_ST_614_12_10.val</v>
      </c>
      <c r="S28" s="57" t="s">
        <v>32</v>
      </c>
      <c r="T28" s="59" t="s">
        <v>287</v>
      </c>
    </row>
    <row r="29" spans="1:20">
      <c r="A29" s="60">
        <v>25</v>
      </c>
      <c r="B29" s="52" t="s">
        <v>314</v>
      </c>
      <c r="C29" s="53" t="s">
        <v>285</v>
      </c>
      <c r="D29" s="54" t="str">
        <f>IF(VLOOKUP($B29, 'Tunel-infos'!$A$1:$F$90,5,FALSE)&gt;=10, VLOOKUP($B29, 'Tunel-infos'!$A$1:$F$90,5,FALSE), "0"&amp;VLOOKUP($B29, 'Tunel-infos'!$A$1:$F$90,5,FALSE))</f>
        <v>BO</v>
      </c>
      <c r="E29" s="53" t="s">
        <v>35</v>
      </c>
      <c r="F29" s="53" t="s">
        <v>24</v>
      </c>
      <c r="G29" s="53" t="str">
        <f>"Ax"&amp;VLOOKUP(B29,'Tunel-infos'!A:F,4,0)&amp;"-"&amp;IF(VLOOKUP(B29,'Tunel-infos'!A:F,6,0)&gt;=10, VLOOKUP(B29,'Tunel-infos'!A:F,6,0), "0"&amp;VLOOKUP(B29,'Tunel-infos'!A:F,6,0))&amp;"S"</f>
        <v>Ax27-04S</v>
      </c>
      <c r="H29" s="53" t="s">
        <v>291</v>
      </c>
      <c r="I29" s="53" t="s">
        <v>27</v>
      </c>
      <c r="J29" s="55" t="str">
        <f t="shared" si="2"/>
        <v>TU-BO:HVAC-PT100-Ax27-04S:Temp-Mon</v>
      </c>
      <c r="K29" s="63" t="str">
        <f>"TEAMB"&amp;MID($B29,11,2)&amp;"_ST_614_"&amp;MID($B29,8,2)&amp;"_"&amp;VLOOKUP(B29,'Tunel-infos'!A:F, 2, 0)&amp;".val"</f>
        <v>TEAMB01_ST_614_14_1.val</v>
      </c>
      <c r="L29" s="56" t="s">
        <v>287</v>
      </c>
      <c r="M29" s="57" t="s">
        <v>29</v>
      </c>
      <c r="N29" s="57" t="s">
        <v>30</v>
      </c>
      <c r="O29" s="58" t="s">
        <v>287</v>
      </c>
      <c r="P29" s="58" t="s">
        <v>287</v>
      </c>
      <c r="Q29" s="58" t="s">
        <v>31</v>
      </c>
      <c r="R29" s="62" t="str">
        <f t="shared" si="3"/>
        <v>TEAMB01_ST_614_14_1.val</v>
      </c>
      <c r="S29" s="57" t="s">
        <v>32</v>
      </c>
      <c r="T29" s="59" t="s">
        <v>287</v>
      </c>
    </row>
    <row r="30" spans="1:20">
      <c r="A30" s="61">
        <v>26</v>
      </c>
      <c r="B30" s="52" t="s">
        <v>315</v>
      </c>
      <c r="C30" s="53" t="s">
        <v>285</v>
      </c>
      <c r="D30" s="54" t="str">
        <f>IF(VLOOKUP($B30, 'Tunel-infos'!$A$1:$F$90,5,FALSE)&gt;=10, VLOOKUP($B30, 'Tunel-infos'!$A$1:$F$90,5,FALSE), "0"&amp;VLOOKUP($B30, 'Tunel-infos'!$A$1:$F$90,5,FALSE))</f>
        <v>SR</v>
      </c>
      <c r="E30" s="53" t="s">
        <v>35</v>
      </c>
      <c r="F30" s="53" t="s">
        <v>24</v>
      </c>
      <c r="G30" s="53" t="str">
        <f>"Ax"&amp;VLOOKUP(B30,'Tunel-infos'!A:F,4,0)&amp;"-"&amp;IF(VLOOKUP(B30,'Tunel-infos'!A:F,6,0)&gt;=10, VLOOKUP(B30,'Tunel-infos'!A:F,6,0), "0"&amp;VLOOKUP(B30,'Tunel-infos'!A:F,6,0))&amp;"S"</f>
        <v>Ax28-05S</v>
      </c>
      <c r="H30" s="53" t="s">
        <v>291</v>
      </c>
      <c r="I30" s="53" t="s">
        <v>27</v>
      </c>
      <c r="J30" s="55" t="str">
        <f t="shared" si="2"/>
        <v>TU-SR:HVAC-PT100-Ax28-05S:Temp-Mon</v>
      </c>
      <c r="K30" s="63" t="str">
        <f>"TEAMB"&amp;MID($B30,11,2)&amp;"_ST_614_"&amp;MID($B30,8,2)&amp;"_"&amp;VLOOKUP(B30,'Tunel-infos'!A:F, 2, 0)&amp;".val"</f>
        <v>TEAMB02_ST_614_14_2.val</v>
      </c>
      <c r="L30" s="56" t="s">
        <v>287</v>
      </c>
      <c r="M30" s="57" t="s">
        <v>29</v>
      </c>
      <c r="N30" s="57" t="s">
        <v>30</v>
      </c>
      <c r="O30" s="58" t="s">
        <v>287</v>
      </c>
      <c r="P30" s="58" t="s">
        <v>287</v>
      </c>
      <c r="Q30" s="58" t="s">
        <v>31</v>
      </c>
      <c r="R30" s="62" t="str">
        <f t="shared" si="3"/>
        <v>TEAMB02_ST_614_14_2.val</v>
      </c>
      <c r="S30" s="57" t="s">
        <v>32</v>
      </c>
      <c r="T30" s="59" t="s">
        <v>287</v>
      </c>
    </row>
    <row r="31" spans="1:20">
      <c r="A31" s="60">
        <v>27</v>
      </c>
      <c r="B31" s="52" t="s">
        <v>316</v>
      </c>
      <c r="C31" s="53" t="s">
        <v>285</v>
      </c>
      <c r="D31" s="54" t="str">
        <f>IF(VLOOKUP($B31, 'Tunel-infos'!$A$1:$F$90,5,FALSE)&gt;=10, VLOOKUP($B31, 'Tunel-infos'!$A$1:$F$90,5,FALSE), "0"&amp;VLOOKUP($B31, 'Tunel-infos'!$A$1:$F$90,5,FALSE))</f>
        <v>BO</v>
      </c>
      <c r="E31" s="53" t="s">
        <v>35</v>
      </c>
      <c r="F31" s="53" t="s">
        <v>24</v>
      </c>
      <c r="G31" s="53" t="str">
        <f>"Ax"&amp;VLOOKUP(B31,'Tunel-infos'!A:F,4,0)&amp;"-"&amp;IF(VLOOKUP(B31,'Tunel-infos'!A:F,6,0)&gt;=10, VLOOKUP(B31,'Tunel-infos'!A:F,6,0), "0"&amp;VLOOKUP(B31,'Tunel-infos'!A:F,6,0))&amp;"S"</f>
        <v>Ax29-05S</v>
      </c>
      <c r="H31" s="53" t="s">
        <v>291</v>
      </c>
      <c r="I31" s="53" t="s">
        <v>27</v>
      </c>
      <c r="J31" s="55" t="str">
        <f t="shared" si="2"/>
        <v>TU-BO:HVAC-PT100-Ax29-05S:Temp-Mon</v>
      </c>
      <c r="K31" s="63" t="str">
        <f>"TEAMB"&amp;MID($B31,11,2)&amp;"_ST_614_"&amp;MID($B31,8,2)&amp;"_"&amp;VLOOKUP(B31,'Tunel-infos'!A:F, 2, 0)&amp;".val"</f>
        <v>TEAMB04_ST_614_14_4.val</v>
      </c>
      <c r="L31" s="56" t="s">
        <v>287</v>
      </c>
      <c r="M31" s="57" t="s">
        <v>29</v>
      </c>
      <c r="N31" s="57" t="s">
        <v>30</v>
      </c>
      <c r="O31" s="58" t="s">
        <v>287</v>
      </c>
      <c r="P31" s="58" t="s">
        <v>287</v>
      </c>
      <c r="Q31" s="58" t="s">
        <v>31</v>
      </c>
      <c r="R31" s="62" t="str">
        <f t="shared" si="3"/>
        <v>TEAMB04_ST_614_14_4.val</v>
      </c>
      <c r="S31" s="57" t="s">
        <v>32</v>
      </c>
      <c r="T31" s="59" t="s">
        <v>287</v>
      </c>
    </row>
    <row r="32" spans="1:20">
      <c r="A32" s="61">
        <v>28</v>
      </c>
      <c r="B32" s="52" t="s">
        <v>317</v>
      </c>
      <c r="C32" s="53" t="s">
        <v>285</v>
      </c>
      <c r="D32" s="54" t="str">
        <f>IF(VLOOKUP($B32, 'Tunel-infos'!$A$1:$F$90,5,FALSE)&gt;=10, VLOOKUP($B32, 'Tunel-infos'!$A$1:$F$90,5,FALSE), "0"&amp;VLOOKUP($B32, 'Tunel-infos'!$A$1:$F$90,5,FALSE))</f>
        <v>SR</v>
      </c>
      <c r="E32" s="53" t="s">
        <v>35</v>
      </c>
      <c r="F32" s="53" t="s">
        <v>24</v>
      </c>
      <c r="G32" s="53" t="str">
        <f>"Ax"&amp;VLOOKUP(B32,'Tunel-infos'!A:F,4,0)&amp;"-"&amp;IF(VLOOKUP(B32,'Tunel-infos'!A:F,6,0)&gt;=10, VLOOKUP(B32,'Tunel-infos'!A:F,6,0), "0"&amp;VLOOKUP(B32,'Tunel-infos'!A:F,6,0))&amp;"S"</f>
        <v>Ax29-05S</v>
      </c>
      <c r="H32" s="53" t="s">
        <v>291</v>
      </c>
      <c r="I32" s="53" t="s">
        <v>27</v>
      </c>
      <c r="J32" s="55" t="str">
        <f t="shared" si="2"/>
        <v>TU-SR:HVAC-PT100-Ax29-05S:Temp-Mon</v>
      </c>
      <c r="K32" s="63" t="str">
        <f>"TEAMB"&amp;MID($B32,11,2)&amp;"_ST_614_"&amp;MID($B32,8,2)&amp;"_"&amp;VLOOKUP(B32,'Tunel-infos'!A:F, 2, 0)&amp;".val"</f>
        <v>TEAMB05_ST_614_14_5.val</v>
      </c>
      <c r="L32" s="56" t="s">
        <v>287</v>
      </c>
      <c r="M32" s="57" t="s">
        <v>29</v>
      </c>
      <c r="N32" s="57" t="s">
        <v>30</v>
      </c>
      <c r="O32" s="58" t="s">
        <v>287</v>
      </c>
      <c r="P32" s="58" t="s">
        <v>287</v>
      </c>
      <c r="Q32" s="58" t="s">
        <v>31</v>
      </c>
      <c r="R32" s="62" t="str">
        <f t="shared" si="3"/>
        <v>TEAMB05_ST_614_14_5.val</v>
      </c>
      <c r="S32" s="57" t="s">
        <v>32</v>
      </c>
      <c r="T32" s="59" t="s">
        <v>287</v>
      </c>
    </row>
    <row r="33" spans="1:20">
      <c r="A33" s="60">
        <v>29</v>
      </c>
      <c r="B33" s="52" t="s">
        <v>318</v>
      </c>
      <c r="C33" s="53" t="s">
        <v>285</v>
      </c>
      <c r="D33" s="54" t="str">
        <f>IF(VLOOKUP($B33, 'Tunel-infos'!$A$1:$F$90,5,FALSE)&gt;=10, VLOOKUP($B33, 'Tunel-infos'!$A$1:$F$90,5,FALSE), "0"&amp;VLOOKUP($B33, 'Tunel-infos'!$A$1:$F$90,5,FALSE))</f>
        <v>BO</v>
      </c>
      <c r="E33" s="53" t="s">
        <v>35</v>
      </c>
      <c r="F33" s="53" t="s">
        <v>24</v>
      </c>
      <c r="G33" s="53" t="str">
        <f>"Ax"&amp;VLOOKUP(B33,'Tunel-infos'!A:F,4,0)&amp;"-"&amp;IF(VLOOKUP(B33,'Tunel-infos'!A:F,6,0)&gt;=10, VLOOKUP(B33,'Tunel-infos'!A:F,6,0), "0"&amp;VLOOKUP(B33,'Tunel-infos'!A:F,6,0))&amp;"S"</f>
        <v>Ax30-05S</v>
      </c>
      <c r="H33" s="53" t="s">
        <v>291</v>
      </c>
      <c r="I33" s="53" t="s">
        <v>27</v>
      </c>
      <c r="J33" s="55" t="str">
        <f t="shared" si="2"/>
        <v>TU-BO:HVAC-PT100-Ax30-05S:Temp-Mon</v>
      </c>
      <c r="K33" s="63" t="str">
        <f>"TEAMB"&amp;MID($B33,11,2)&amp;"_ST_614_"&amp;MID($B33,8,2)&amp;"_"&amp;VLOOKUP(B33,'Tunel-infos'!A:F, 2, 0)&amp;".val"</f>
        <v>TEAMB07_ST_614_14_7.val</v>
      </c>
      <c r="L33" s="56" t="s">
        <v>287</v>
      </c>
      <c r="M33" s="57" t="s">
        <v>29</v>
      </c>
      <c r="N33" s="57" t="s">
        <v>30</v>
      </c>
      <c r="O33" s="58" t="s">
        <v>287</v>
      </c>
      <c r="P33" s="58" t="s">
        <v>287</v>
      </c>
      <c r="Q33" s="58" t="s">
        <v>31</v>
      </c>
      <c r="R33" s="62" t="str">
        <f t="shared" si="3"/>
        <v>TEAMB07_ST_614_14_7.val</v>
      </c>
      <c r="S33" s="57" t="s">
        <v>32</v>
      </c>
      <c r="T33" s="59" t="s">
        <v>287</v>
      </c>
    </row>
    <row r="34" spans="1:20">
      <c r="A34" s="61">
        <v>30</v>
      </c>
      <c r="B34" s="52" t="s">
        <v>319</v>
      </c>
      <c r="C34" s="53" t="s">
        <v>285</v>
      </c>
      <c r="D34" s="54" t="str">
        <f>IF(VLOOKUP($B34, 'Tunel-infos'!$A$1:$F$90,5,FALSE)&gt;=10, VLOOKUP($B34, 'Tunel-infos'!$A$1:$F$90,5,FALSE), "0"&amp;VLOOKUP($B34, 'Tunel-infos'!$A$1:$F$90,5,FALSE))</f>
        <v>SR</v>
      </c>
      <c r="E34" s="53" t="s">
        <v>35</v>
      </c>
      <c r="F34" s="53" t="s">
        <v>24</v>
      </c>
      <c r="G34" s="53" t="str">
        <f>"Ax"&amp;VLOOKUP(B34,'Tunel-infos'!A:F,4,0)&amp;"-"&amp;IF(VLOOKUP(B34,'Tunel-infos'!A:F,6,0)&gt;=10, VLOOKUP(B34,'Tunel-infos'!A:F,6,0), "0"&amp;VLOOKUP(B34,'Tunel-infos'!A:F,6,0))&amp;"S"</f>
        <v>Ax31-06S</v>
      </c>
      <c r="H34" s="53" t="s">
        <v>291</v>
      </c>
      <c r="I34" s="53" t="s">
        <v>27</v>
      </c>
      <c r="J34" s="55" t="str">
        <f t="shared" si="2"/>
        <v>TU-SR:HVAC-PT100-Ax31-06S:Temp-Mon</v>
      </c>
      <c r="K34" s="63" t="str">
        <f>"TEAMB"&amp;MID($B34,11,2)&amp;"_ST_614_"&amp;MID($B34,8,2)&amp;"_"&amp;VLOOKUP(B34,'Tunel-infos'!A:F, 2, 0)&amp;".val"</f>
        <v>TEAMB08_ST_614_14_8.val</v>
      </c>
      <c r="L34" s="56" t="s">
        <v>287</v>
      </c>
      <c r="M34" s="57" t="s">
        <v>29</v>
      </c>
      <c r="N34" s="57" t="s">
        <v>30</v>
      </c>
      <c r="O34" s="58" t="s">
        <v>287</v>
      </c>
      <c r="P34" s="58" t="s">
        <v>287</v>
      </c>
      <c r="Q34" s="58" t="s">
        <v>31</v>
      </c>
      <c r="R34" s="62" t="str">
        <f t="shared" si="3"/>
        <v>TEAMB08_ST_614_14_8.val</v>
      </c>
      <c r="S34" s="57" t="s">
        <v>32</v>
      </c>
      <c r="T34" s="59" t="s">
        <v>287</v>
      </c>
    </row>
    <row r="35" spans="1:20">
      <c r="A35" s="60">
        <v>31</v>
      </c>
      <c r="B35" s="52" t="s">
        <v>320</v>
      </c>
      <c r="C35" s="53" t="s">
        <v>285</v>
      </c>
      <c r="D35" s="54" t="str">
        <f>IF(VLOOKUP($B35, 'Tunel-infos'!$A$1:$F$90,5,FALSE)&gt;=10, VLOOKUP($B35, 'Tunel-infos'!$A$1:$F$90,5,FALSE), "0"&amp;VLOOKUP($B35, 'Tunel-infos'!$A$1:$F$90,5,FALSE))</f>
        <v>BO</v>
      </c>
      <c r="E35" s="53" t="s">
        <v>35</v>
      </c>
      <c r="F35" s="53" t="s">
        <v>24</v>
      </c>
      <c r="G35" s="53" t="str">
        <f>"Ax"&amp;VLOOKUP(B35,'Tunel-infos'!A:F,4,0)&amp;"-"&amp;IF(VLOOKUP(B35,'Tunel-infos'!A:F,6,0)&gt;=10, VLOOKUP(B35,'Tunel-infos'!A:F,6,0), "0"&amp;VLOOKUP(B35,'Tunel-infos'!A:F,6,0))&amp;"S"</f>
        <v>Ax32-06S</v>
      </c>
      <c r="H35" s="53" t="s">
        <v>291</v>
      </c>
      <c r="I35" s="53" t="s">
        <v>27</v>
      </c>
      <c r="J35" s="55" t="str">
        <f t="shared" si="2"/>
        <v>TU-BO:HVAC-PT100-Ax32-06S:Temp-Mon</v>
      </c>
      <c r="K35" s="63" t="str">
        <f>"TEAMB"&amp;MID($B35,11,2)&amp;"_ST_614_"&amp;MID($B35,8,2)&amp;"_"&amp;VLOOKUP(B35,'Tunel-infos'!A:F, 2, 0)&amp;".val"</f>
        <v>TEAMB09_ST_614_14_9.val</v>
      </c>
      <c r="L35" s="56" t="s">
        <v>287</v>
      </c>
      <c r="M35" s="57" t="s">
        <v>29</v>
      </c>
      <c r="N35" s="57" t="s">
        <v>30</v>
      </c>
      <c r="O35" s="58" t="s">
        <v>287</v>
      </c>
      <c r="P35" s="58" t="s">
        <v>287</v>
      </c>
      <c r="Q35" s="58" t="s">
        <v>31</v>
      </c>
      <c r="R35" s="62" t="str">
        <f t="shared" si="3"/>
        <v>TEAMB09_ST_614_14_9.val</v>
      </c>
      <c r="S35" s="57" t="s">
        <v>32</v>
      </c>
      <c r="T35" s="59" t="s">
        <v>287</v>
      </c>
    </row>
    <row r="36" spans="1:20">
      <c r="A36" s="61">
        <v>32</v>
      </c>
      <c r="B36" s="52" t="s">
        <v>321</v>
      </c>
      <c r="C36" s="53" t="s">
        <v>285</v>
      </c>
      <c r="D36" s="54" t="str">
        <f>IF(VLOOKUP($B36, 'Tunel-infos'!$A$1:$F$90,5,FALSE)&gt;=10, VLOOKUP($B36, 'Tunel-infos'!$A$1:$F$90,5,FALSE), "0"&amp;VLOOKUP($B36, 'Tunel-infos'!$A$1:$F$90,5,FALSE))</f>
        <v>SR</v>
      </c>
      <c r="E36" s="53" t="s">
        <v>35</v>
      </c>
      <c r="F36" s="53" t="s">
        <v>24</v>
      </c>
      <c r="G36" s="53" t="str">
        <f>"Ax"&amp;VLOOKUP(B36,'Tunel-infos'!A:F,4,0)&amp;"-"&amp;IF(VLOOKUP(B36,'Tunel-infos'!A:F,6,0)&gt;=10, VLOOKUP(B36,'Tunel-infos'!A:F,6,0), "0"&amp;VLOOKUP(B36,'Tunel-infos'!A:F,6,0))&amp;"S"</f>
        <v>Ax32-06S</v>
      </c>
      <c r="H36" s="53" t="s">
        <v>291</v>
      </c>
      <c r="I36" s="53" t="s">
        <v>27</v>
      </c>
      <c r="J36" s="55" t="str">
        <f t="shared" si="2"/>
        <v>TU-SR:HVAC-PT100-Ax32-06S:Temp-Mon</v>
      </c>
      <c r="K36" s="63" t="str">
        <f>"TEAMB"&amp;MID($B36,11,2)&amp;"_ST_614_"&amp;MID($B36,8,2)&amp;"_"&amp;VLOOKUP(B36,'Tunel-infos'!A:F, 2, 0)&amp;".val"</f>
        <v>TEAMB10_ST_614_14_10.val</v>
      </c>
      <c r="L36" s="56" t="s">
        <v>287</v>
      </c>
      <c r="M36" s="57" t="s">
        <v>29</v>
      </c>
      <c r="N36" s="57" t="s">
        <v>30</v>
      </c>
      <c r="O36" s="58" t="s">
        <v>287</v>
      </c>
      <c r="P36" s="58" t="s">
        <v>287</v>
      </c>
      <c r="Q36" s="58" t="s">
        <v>31</v>
      </c>
      <c r="R36" s="62" t="str">
        <f t="shared" si="3"/>
        <v>TEAMB10_ST_614_14_10.val</v>
      </c>
      <c r="S36" s="57" t="s">
        <v>32</v>
      </c>
      <c r="T36" s="59" t="s">
        <v>287</v>
      </c>
    </row>
    <row r="37" spans="1:20">
      <c r="A37" s="60">
        <v>33</v>
      </c>
      <c r="B37" s="52" t="s">
        <v>322</v>
      </c>
      <c r="C37" s="53" t="s">
        <v>285</v>
      </c>
      <c r="D37" s="54" t="str">
        <f>IF(VLOOKUP($B37, 'Tunel-infos'!$A$1:$F$90,5,FALSE)&gt;=10, VLOOKUP($B37, 'Tunel-infos'!$A$1:$F$90,5,FALSE), "0"&amp;VLOOKUP($B37, 'Tunel-infos'!$A$1:$F$90,5,FALSE))</f>
        <v>BO</v>
      </c>
      <c r="E37" s="53" t="s">
        <v>35</v>
      </c>
      <c r="F37" s="53" t="s">
        <v>24</v>
      </c>
      <c r="G37" s="53" t="str">
        <f>"Ax"&amp;VLOOKUP(B37,'Tunel-infos'!A:F,4,0)&amp;"-"&amp;IF(VLOOKUP(B37,'Tunel-infos'!A:F,6,0)&gt;=10, VLOOKUP(B37,'Tunel-infos'!A:F,6,0), "0"&amp;VLOOKUP(B37,'Tunel-infos'!A:F,6,0))&amp;"S"</f>
        <v>Ax33-06S</v>
      </c>
      <c r="H37" s="53" t="s">
        <v>291</v>
      </c>
      <c r="I37" s="53" t="s">
        <v>27</v>
      </c>
      <c r="J37" s="55" t="str">
        <f t="shared" si="2"/>
        <v>TU-BO:HVAC-PT100-Ax33-06S:Temp-Mon</v>
      </c>
      <c r="K37" s="63" t="str">
        <f>"TEAMB"&amp;MID($B37,11,2)&amp;"_ST_614_"&amp;MID($B37,8,2)&amp;"_"&amp;VLOOKUP(B37,'Tunel-infos'!A:F, 2, 0)&amp;".val"</f>
        <v>TEAMB01_ST_614_16_1.val</v>
      </c>
      <c r="L37" s="56" t="s">
        <v>287</v>
      </c>
      <c r="M37" s="57" t="s">
        <v>29</v>
      </c>
      <c r="N37" s="57" t="s">
        <v>30</v>
      </c>
      <c r="O37" s="58" t="s">
        <v>287</v>
      </c>
      <c r="P37" s="58" t="s">
        <v>287</v>
      </c>
      <c r="Q37" s="58" t="s">
        <v>31</v>
      </c>
      <c r="R37" s="62" t="str">
        <f t="shared" si="3"/>
        <v>TEAMB01_ST_614_16_1.val</v>
      </c>
      <c r="S37" s="57" t="s">
        <v>32</v>
      </c>
      <c r="T37" s="59" t="s">
        <v>287</v>
      </c>
    </row>
    <row r="38" spans="1:20">
      <c r="A38" s="61">
        <v>34</v>
      </c>
      <c r="B38" s="52" t="s">
        <v>323</v>
      </c>
      <c r="C38" s="53" t="s">
        <v>285</v>
      </c>
      <c r="D38" s="54" t="str">
        <f>IF(VLOOKUP($B38, 'Tunel-infos'!$A$1:$F$90,5,FALSE)&gt;=10, VLOOKUP($B38, 'Tunel-infos'!$A$1:$F$90,5,FALSE), "0"&amp;VLOOKUP($B38, 'Tunel-infos'!$A$1:$F$90,5,FALSE))</f>
        <v>SR</v>
      </c>
      <c r="E38" s="53" t="s">
        <v>35</v>
      </c>
      <c r="F38" s="53" t="s">
        <v>24</v>
      </c>
      <c r="G38" s="53" t="str">
        <f>"Ax"&amp;VLOOKUP(B38,'Tunel-infos'!A:F,4,0)&amp;"-"&amp;IF(VLOOKUP(B38,'Tunel-infos'!A:F,6,0)&gt;=10, VLOOKUP(B38,'Tunel-infos'!A:F,6,0), "0"&amp;VLOOKUP(B38,'Tunel-infos'!A:F,6,0))&amp;"S"</f>
        <v>Ax34-07S</v>
      </c>
      <c r="H38" s="53" t="s">
        <v>291</v>
      </c>
      <c r="I38" s="53" t="s">
        <v>27</v>
      </c>
      <c r="J38" s="55" t="str">
        <f t="shared" si="2"/>
        <v>TU-SR:HVAC-PT100-Ax34-07S:Temp-Mon</v>
      </c>
      <c r="K38" s="63" t="str">
        <f>"TEAMB"&amp;MID($B38,11,2)&amp;"_ST_614_"&amp;MID($B38,8,2)&amp;"_"&amp;VLOOKUP(B38,'Tunel-infos'!A:F, 2, 0)&amp;".val"</f>
        <v>TEAMB02_ST_614_16_2.val</v>
      </c>
      <c r="L38" s="56" t="s">
        <v>287</v>
      </c>
      <c r="M38" s="57" t="s">
        <v>29</v>
      </c>
      <c r="N38" s="57" t="s">
        <v>30</v>
      </c>
      <c r="O38" s="58" t="s">
        <v>287</v>
      </c>
      <c r="P38" s="58" t="s">
        <v>287</v>
      </c>
      <c r="Q38" s="58" t="s">
        <v>31</v>
      </c>
      <c r="R38" s="62" t="str">
        <f t="shared" si="3"/>
        <v>TEAMB02_ST_614_16_2.val</v>
      </c>
      <c r="S38" s="57" t="s">
        <v>32</v>
      </c>
      <c r="T38" s="59" t="s">
        <v>287</v>
      </c>
    </row>
    <row r="39" spans="1:20">
      <c r="A39" s="60">
        <v>35</v>
      </c>
      <c r="B39" s="52" t="s">
        <v>324</v>
      </c>
      <c r="C39" s="53" t="s">
        <v>285</v>
      </c>
      <c r="D39" s="54" t="str">
        <f>IF(VLOOKUP($B39, 'Tunel-infos'!$A$1:$F$90,5,FALSE)&gt;=10, VLOOKUP($B39, 'Tunel-infos'!$A$1:$F$90,5,FALSE), "0"&amp;VLOOKUP($B39, 'Tunel-infos'!$A$1:$F$90,5,FALSE))</f>
        <v>BO</v>
      </c>
      <c r="E39" s="53" t="s">
        <v>35</v>
      </c>
      <c r="F39" s="53" t="s">
        <v>24</v>
      </c>
      <c r="G39" s="53" t="str">
        <f>"Ax"&amp;VLOOKUP(B39,'Tunel-infos'!A:F,4,0)&amp;"-"&amp;IF(VLOOKUP(B39,'Tunel-infos'!A:F,6,0)&gt;=10, VLOOKUP(B39,'Tunel-infos'!A:F,6,0), "0"&amp;VLOOKUP(B39,'Tunel-infos'!A:F,6,0))&amp;"S"</f>
        <v>Ax35-07S</v>
      </c>
      <c r="H39" s="53" t="s">
        <v>291</v>
      </c>
      <c r="I39" s="53" t="s">
        <v>27</v>
      </c>
      <c r="J39" s="55" t="str">
        <f t="shared" si="2"/>
        <v>TU-BO:HVAC-PT100-Ax35-07S:Temp-Mon</v>
      </c>
      <c r="K39" s="63" t="str">
        <f>"TEAMB"&amp;MID($B39,11,2)&amp;"_ST_614_"&amp;MID($B39,8,2)&amp;"_"&amp;VLOOKUP(B39,'Tunel-infos'!A:F, 2, 0)&amp;".val"</f>
        <v>TEAMB04_ST_614_16_4.val</v>
      </c>
      <c r="L39" s="56" t="s">
        <v>287</v>
      </c>
      <c r="M39" s="57" t="s">
        <v>29</v>
      </c>
      <c r="N39" s="57" t="s">
        <v>30</v>
      </c>
      <c r="O39" s="58" t="s">
        <v>287</v>
      </c>
      <c r="P39" s="58" t="s">
        <v>287</v>
      </c>
      <c r="Q39" s="58" t="s">
        <v>31</v>
      </c>
      <c r="R39" s="62" t="str">
        <f t="shared" si="3"/>
        <v>TEAMB04_ST_614_16_4.val</v>
      </c>
      <c r="S39" s="57" t="s">
        <v>32</v>
      </c>
      <c r="T39" s="59" t="s">
        <v>287</v>
      </c>
    </row>
    <row r="40" spans="1:20">
      <c r="A40" s="61">
        <v>36</v>
      </c>
      <c r="B40" s="52" t="s">
        <v>325</v>
      </c>
      <c r="C40" s="53" t="s">
        <v>285</v>
      </c>
      <c r="D40" s="54" t="str">
        <f>IF(VLOOKUP($B40, 'Tunel-infos'!$A$1:$F$90,5,FALSE)&gt;=10, VLOOKUP($B40, 'Tunel-infos'!$A$1:$F$90,5,FALSE), "0"&amp;VLOOKUP($B40, 'Tunel-infos'!$A$1:$F$90,5,FALSE))</f>
        <v>SR</v>
      </c>
      <c r="E40" s="53" t="s">
        <v>35</v>
      </c>
      <c r="F40" s="53" t="s">
        <v>24</v>
      </c>
      <c r="G40" s="53" t="str">
        <f>"Ax"&amp;VLOOKUP(B40,'Tunel-infos'!A:F,4,0)&amp;"-"&amp;IF(VLOOKUP(B40,'Tunel-infos'!A:F,6,0)&gt;=10, VLOOKUP(B40,'Tunel-infos'!A:F,6,0), "0"&amp;VLOOKUP(B40,'Tunel-infos'!A:F,6,0))&amp;"S"</f>
        <v>Ax35-07S</v>
      </c>
      <c r="H40" s="53" t="s">
        <v>291</v>
      </c>
      <c r="I40" s="53" t="s">
        <v>27</v>
      </c>
      <c r="J40" s="55" t="str">
        <f t="shared" si="2"/>
        <v>TU-SR:HVAC-PT100-Ax35-07S:Temp-Mon</v>
      </c>
      <c r="K40" s="63" t="str">
        <f>"TEAMB"&amp;MID($B40,11,2)&amp;"_ST_614_"&amp;MID($B40,8,2)&amp;"_"&amp;VLOOKUP(B40,'Tunel-infos'!A:F, 2, 0)&amp;".val"</f>
        <v>TEAMB05_ST_614_16_5.val</v>
      </c>
      <c r="L40" s="56" t="s">
        <v>287</v>
      </c>
      <c r="M40" s="57" t="s">
        <v>29</v>
      </c>
      <c r="N40" s="57" t="s">
        <v>30</v>
      </c>
      <c r="O40" s="58" t="s">
        <v>287</v>
      </c>
      <c r="P40" s="58" t="s">
        <v>287</v>
      </c>
      <c r="Q40" s="58" t="s">
        <v>31</v>
      </c>
      <c r="R40" s="62" t="str">
        <f t="shared" si="3"/>
        <v>TEAMB05_ST_614_16_5.val</v>
      </c>
      <c r="S40" s="57" t="s">
        <v>32</v>
      </c>
      <c r="T40" s="59" t="s">
        <v>287</v>
      </c>
    </row>
    <row r="41" spans="1:20">
      <c r="A41" s="60">
        <v>37</v>
      </c>
      <c r="B41" s="52" t="s">
        <v>326</v>
      </c>
      <c r="C41" s="53" t="s">
        <v>285</v>
      </c>
      <c r="D41" s="54" t="str">
        <f>IF(VLOOKUP($B41, 'Tunel-infos'!$A$1:$F$90,5,FALSE)&gt;=10, VLOOKUP($B41, 'Tunel-infos'!$A$1:$F$90,5,FALSE), "0"&amp;VLOOKUP($B41, 'Tunel-infos'!$A$1:$F$90,5,FALSE))</f>
        <v>BO</v>
      </c>
      <c r="E41" s="53" t="s">
        <v>35</v>
      </c>
      <c r="F41" s="53" t="s">
        <v>24</v>
      </c>
      <c r="G41" s="53" t="str">
        <f>"Ax"&amp;VLOOKUP(B41,'Tunel-infos'!A:F,4,0)&amp;"-"&amp;IF(VLOOKUP(B41,'Tunel-infos'!A:F,6,0)&gt;=10, VLOOKUP(B41,'Tunel-infos'!A:F,6,0), "0"&amp;VLOOKUP(B41,'Tunel-infos'!A:F,6,0))&amp;"S"</f>
        <v>Ax36-07S</v>
      </c>
      <c r="H41" s="53" t="s">
        <v>291</v>
      </c>
      <c r="I41" s="53" t="s">
        <v>27</v>
      </c>
      <c r="J41" s="55" t="str">
        <f t="shared" si="2"/>
        <v>TU-BO:HVAC-PT100-Ax36-07S:Temp-Mon</v>
      </c>
      <c r="K41" s="63" t="str">
        <f>"TEAMB"&amp;MID($B41,11,2)&amp;"_ST_614_"&amp;MID($B41,8,2)&amp;"_"&amp;VLOOKUP(B41,'Tunel-infos'!A:F, 2, 0)&amp;".val"</f>
        <v>TEAMB07_ST_614_16_7.val</v>
      </c>
      <c r="L41" s="56" t="s">
        <v>287</v>
      </c>
      <c r="M41" s="57" t="s">
        <v>29</v>
      </c>
      <c r="N41" s="57" t="s">
        <v>30</v>
      </c>
      <c r="O41" s="58" t="s">
        <v>287</v>
      </c>
      <c r="P41" s="58" t="s">
        <v>287</v>
      </c>
      <c r="Q41" s="58" t="s">
        <v>31</v>
      </c>
      <c r="R41" s="62" t="str">
        <f t="shared" si="3"/>
        <v>TEAMB07_ST_614_16_7.val</v>
      </c>
      <c r="S41" s="57" t="s">
        <v>32</v>
      </c>
      <c r="T41" s="59" t="s">
        <v>287</v>
      </c>
    </row>
    <row r="42" spans="1:20">
      <c r="A42" s="61">
        <v>38</v>
      </c>
      <c r="B42" s="52" t="s">
        <v>327</v>
      </c>
      <c r="C42" s="53" t="s">
        <v>285</v>
      </c>
      <c r="D42" s="54" t="str">
        <f>IF(VLOOKUP($B42, 'Tunel-infos'!$A$1:$F$90,5,FALSE)&gt;=10, VLOOKUP($B42, 'Tunel-infos'!$A$1:$F$90,5,FALSE), "0"&amp;VLOOKUP($B42, 'Tunel-infos'!$A$1:$F$90,5,FALSE))</f>
        <v>SR</v>
      </c>
      <c r="E42" s="53" t="s">
        <v>35</v>
      </c>
      <c r="F42" s="53" t="s">
        <v>24</v>
      </c>
      <c r="G42" s="53" t="str">
        <f>"Ax"&amp;VLOOKUP(B42,'Tunel-infos'!A:F,4,0)&amp;"-"&amp;IF(VLOOKUP(B42,'Tunel-infos'!A:F,6,0)&gt;=10, VLOOKUP(B42,'Tunel-infos'!A:F,6,0), "0"&amp;VLOOKUP(B42,'Tunel-infos'!A:F,6,0))&amp;"S"</f>
        <v>Ax37-08S</v>
      </c>
      <c r="H42" s="53" t="s">
        <v>291</v>
      </c>
      <c r="I42" s="53" t="s">
        <v>27</v>
      </c>
      <c r="J42" s="55" t="str">
        <f t="shared" si="2"/>
        <v>TU-SR:HVAC-PT100-Ax37-08S:Temp-Mon</v>
      </c>
      <c r="K42" s="63" t="str">
        <f>"TEAMB"&amp;MID($B42,11,2)&amp;"_ST_614_"&amp;MID($B42,8,2)&amp;"_"&amp;VLOOKUP(B42,'Tunel-infos'!A:F, 2, 0)&amp;".val"</f>
        <v>TEAMB08_ST_614_16_8.val</v>
      </c>
      <c r="L42" s="56" t="s">
        <v>287</v>
      </c>
      <c r="M42" s="57" t="s">
        <v>29</v>
      </c>
      <c r="N42" s="57" t="s">
        <v>30</v>
      </c>
      <c r="O42" s="58" t="s">
        <v>287</v>
      </c>
      <c r="P42" s="58" t="s">
        <v>287</v>
      </c>
      <c r="Q42" s="58" t="s">
        <v>31</v>
      </c>
      <c r="R42" s="62" t="str">
        <f t="shared" si="3"/>
        <v>TEAMB08_ST_614_16_8.val</v>
      </c>
      <c r="S42" s="57" t="s">
        <v>32</v>
      </c>
      <c r="T42" s="59" t="s">
        <v>287</v>
      </c>
    </row>
    <row r="43" spans="1:20">
      <c r="A43" s="60">
        <v>39</v>
      </c>
      <c r="B43" s="52" t="s">
        <v>328</v>
      </c>
      <c r="C43" s="53" t="s">
        <v>285</v>
      </c>
      <c r="D43" s="54" t="str">
        <f>IF(VLOOKUP($B43, 'Tunel-infos'!$A$1:$F$90,5,FALSE)&gt;=10, VLOOKUP($B43, 'Tunel-infos'!$A$1:$F$90,5,FALSE), "0"&amp;VLOOKUP($B43, 'Tunel-infos'!$A$1:$F$90,5,FALSE))</f>
        <v>BO</v>
      </c>
      <c r="E43" s="53" t="s">
        <v>35</v>
      </c>
      <c r="F43" s="53" t="s">
        <v>24</v>
      </c>
      <c r="G43" s="53" t="str">
        <f>"Ax"&amp;VLOOKUP(B43,'Tunel-infos'!A:F,4,0)&amp;"-"&amp;IF(VLOOKUP(B43,'Tunel-infos'!A:F,6,0)&gt;=10, VLOOKUP(B43,'Tunel-infos'!A:F,6,0), "0"&amp;VLOOKUP(B43,'Tunel-infos'!A:F,6,0))&amp;"S"</f>
        <v>Ax38-08S</v>
      </c>
      <c r="H43" s="53" t="s">
        <v>291</v>
      </c>
      <c r="I43" s="53" t="s">
        <v>27</v>
      </c>
      <c r="J43" s="55" t="str">
        <f t="shared" si="2"/>
        <v>TU-BO:HVAC-PT100-Ax38-08S:Temp-Mon</v>
      </c>
      <c r="K43" s="63" t="str">
        <f>"TEAMB"&amp;MID($B43,11,2)&amp;"_ST_614_"&amp;MID($B43,8,2)&amp;"_"&amp;VLOOKUP(B43,'Tunel-infos'!A:F, 2, 0)&amp;".val"</f>
        <v>TEAMB09_ST_614_16_9.val</v>
      </c>
      <c r="L43" s="56" t="s">
        <v>287</v>
      </c>
      <c r="M43" s="57" t="s">
        <v>29</v>
      </c>
      <c r="N43" s="57" t="s">
        <v>30</v>
      </c>
      <c r="O43" s="58" t="s">
        <v>287</v>
      </c>
      <c r="P43" s="58" t="s">
        <v>287</v>
      </c>
      <c r="Q43" s="58" t="s">
        <v>31</v>
      </c>
      <c r="R43" s="62" t="str">
        <f t="shared" si="3"/>
        <v>TEAMB09_ST_614_16_9.val</v>
      </c>
      <c r="S43" s="57" t="s">
        <v>32</v>
      </c>
      <c r="T43" s="59" t="s">
        <v>287</v>
      </c>
    </row>
    <row r="44" spans="1:20">
      <c r="A44" s="61">
        <v>40</v>
      </c>
      <c r="B44" s="52" t="s">
        <v>329</v>
      </c>
      <c r="C44" s="53" t="s">
        <v>285</v>
      </c>
      <c r="D44" s="54" t="str">
        <f>IF(VLOOKUP($B44, 'Tunel-infos'!$A$1:$F$90,5,FALSE)&gt;=10, VLOOKUP($B44, 'Tunel-infos'!$A$1:$F$90,5,FALSE), "0"&amp;VLOOKUP($B44, 'Tunel-infos'!$A$1:$F$90,5,FALSE))</f>
        <v>SR</v>
      </c>
      <c r="E44" s="53" t="s">
        <v>35</v>
      </c>
      <c r="F44" s="53" t="s">
        <v>24</v>
      </c>
      <c r="G44" s="53" t="str">
        <f>"Ax"&amp;VLOOKUP(B44,'Tunel-infos'!A:F,4,0)&amp;"-"&amp;IF(VLOOKUP(B44,'Tunel-infos'!A:F,6,0)&gt;=10, VLOOKUP(B44,'Tunel-infos'!A:F,6,0), "0"&amp;VLOOKUP(B44,'Tunel-infos'!A:F,6,0))&amp;"S"</f>
        <v>Ax38-08S</v>
      </c>
      <c r="H44" s="53" t="s">
        <v>291</v>
      </c>
      <c r="I44" s="53" t="s">
        <v>27</v>
      </c>
      <c r="J44" s="55" t="str">
        <f t="shared" si="2"/>
        <v>TU-SR:HVAC-PT100-Ax38-08S:Temp-Mon</v>
      </c>
      <c r="K44" s="63" t="str">
        <f>"TEAMB"&amp;MID($B44,11,2)&amp;"_ST_614_"&amp;MID($B44,8,2)&amp;"_"&amp;VLOOKUP(B44,'Tunel-infos'!A:F, 2, 0)&amp;".val"</f>
        <v>TEAMB10_ST_614_16_10.val</v>
      </c>
      <c r="L44" s="56" t="s">
        <v>287</v>
      </c>
      <c r="M44" s="57" t="s">
        <v>29</v>
      </c>
      <c r="N44" s="57" t="s">
        <v>30</v>
      </c>
      <c r="O44" s="58" t="s">
        <v>287</v>
      </c>
      <c r="P44" s="58" t="s">
        <v>287</v>
      </c>
      <c r="Q44" s="58" t="s">
        <v>31</v>
      </c>
      <c r="R44" s="62" t="str">
        <f t="shared" si="3"/>
        <v>TEAMB10_ST_614_16_10.val</v>
      </c>
      <c r="S44" s="57" t="s">
        <v>32</v>
      </c>
      <c r="T44" s="59" t="s">
        <v>287</v>
      </c>
    </row>
    <row r="45" spans="1:20">
      <c r="A45" s="60">
        <v>41</v>
      </c>
      <c r="B45" s="52" t="s">
        <v>330</v>
      </c>
      <c r="C45" s="53" t="s">
        <v>285</v>
      </c>
      <c r="D45" s="54" t="str">
        <f>IF(VLOOKUP($B45, 'Tunel-infos'!$A$1:$F$90,5,FALSE)&gt;=10, VLOOKUP($B45, 'Tunel-infos'!$A$1:$F$90,5,FALSE), "0"&amp;VLOOKUP($B45, 'Tunel-infos'!$A$1:$F$90,5,FALSE))</f>
        <v>BO</v>
      </c>
      <c r="E45" s="53" t="s">
        <v>35</v>
      </c>
      <c r="F45" s="53" t="s">
        <v>24</v>
      </c>
      <c r="G45" s="53" t="str">
        <f>"Ax"&amp;VLOOKUP(B45,'Tunel-infos'!A:F,4,0)&amp;"-"&amp;IF(VLOOKUP(B45,'Tunel-infos'!A:F,6,0)&gt;=10, VLOOKUP(B45,'Tunel-infos'!A:F,6,0), "0"&amp;VLOOKUP(B45,'Tunel-infos'!A:F,6,0))&amp;"S"</f>
        <v>Ax39-08S</v>
      </c>
      <c r="H45" s="53" t="s">
        <v>291</v>
      </c>
      <c r="I45" s="53" t="s">
        <v>27</v>
      </c>
      <c r="J45" s="55" t="str">
        <f t="shared" si="2"/>
        <v>TU-BO:HVAC-PT100-Ax39-08S:Temp-Mon</v>
      </c>
      <c r="K45" s="63" t="str">
        <f>"TEAMB"&amp;MID($B45,11,2)&amp;"_ST_614_"&amp;MID($B45,8,2)&amp;"_"&amp;VLOOKUP(B45,'Tunel-infos'!A:F, 2, 0)&amp;".val"</f>
        <v>TEAMB01_ST_614_17_1.val</v>
      </c>
      <c r="L45" s="56" t="s">
        <v>287</v>
      </c>
      <c r="M45" s="57" t="s">
        <v>29</v>
      </c>
      <c r="N45" s="57" t="s">
        <v>30</v>
      </c>
      <c r="O45" s="58" t="s">
        <v>287</v>
      </c>
      <c r="P45" s="58" t="s">
        <v>287</v>
      </c>
      <c r="Q45" s="58" t="s">
        <v>31</v>
      </c>
      <c r="R45" s="62" t="str">
        <f t="shared" si="3"/>
        <v>TEAMB01_ST_614_17_1.val</v>
      </c>
      <c r="S45" s="57" t="s">
        <v>32</v>
      </c>
      <c r="T45" s="59" t="s">
        <v>287</v>
      </c>
    </row>
    <row r="46" spans="1:20">
      <c r="A46" s="61">
        <v>42</v>
      </c>
      <c r="B46" s="52" t="s">
        <v>331</v>
      </c>
      <c r="C46" s="53" t="s">
        <v>285</v>
      </c>
      <c r="D46" s="54" t="str">
        <f>IF(VLOOKUP($B46, 'Tunel-infos'!$A$1:$F$90,5,FALSE)&gt;=10, VLOOKUP($B46, 'Tunel-infos'!$A$1:$F$90,5,FALSE), "0"&amp;VLOOKUP($B46, 'Tunel-infos'!$A$1:$F$90,5,FALSE))</f>
        <v>SR</v>
      </c>
      <c r="E46" s="53" t="s">
        <v>35</v>
      </c>
      <c r="F46" s="53" t="s">
        <v>24</v>
      </c>
      <c r="G46" s="53" t="str">
        <f>"Ax"&amp;VLOOKUP(B46,'Tunel-infos'!A:F,4,0)&amp;"-"&amp;IF(VLOOKUP(B46,'Tunel-infos'!A:F,6,0)&gt;=10, VLOOKUP(B46,'Tunel-infos'!A:F,6,0), "0"&amp;VLOOKUP(B46,'Tunel-infos'!A:F,6,0))&amp;"S"</f>
        <v>Ax40-09S</v>
      </c>
      <c r="H46" s="53" t="s">
        <v>291</v>
      </c>
      <c r="I46" s="53" t="s">
        <v>27</v>
      </c>
      <c r="J46" s="55" t="str">
        <f t="shared" si="2"/>
        <v>TU-SR:HVAC-PT100-Ax40-09S:Temp-Mon</v>
      </c>
      <c r="K46" s="63" t="str">
        <f>"TEAMB"&amp;MID($B46,11,2)&amp;"_ST_614_"&amp;MID($B46,8,2)&amp;"_"&amp;VLOOKUP(B46,'Tunel-infos'!A:F, 2, 0)&amp;".val"</f>
        <v>TEAMB02_ST_614_17_2.val</v>
      </c>
      <c r="L46" s="56" t="s">
        <v>287</v>
      </c>
      <c r="M46" s="57" t="s">
        <v>29</v>
      </c>
      <c r="N46" s="57" t="s">
        <v>30</v>
      </c>
      <c r="O46" s="58" t="s">
        <v>287</v>
      </c>
      <c r="P46" s="58" t="s">
        <v>287</v>
      </c>
      <c r="Q46" s="58" t="s">
        <v>31</v>
      </c>
      <c r="R46" s="62" t="str">
        <f t="shared" si="3"/>
        <v>TEAMB02_ST_614_17_2.val</v>
      </c>
      <c r="S46" s="57" t="s">
        <v>32</v>
      </c>
      <c r="T46" s="59" t="s">
        <v>287</v>
      </c>
    </row>
    <row r="47" spans="1:20">
      <c r="A47" s="60">
        <v>43</v>
      </c>
      <c r="B47" s="52" t="s">
        <v>332</v>
      </c>
      <c r="C47" s="53" t="s">
        <v>285</v>
      </c>
      <c r="D47" s="54" t="str">
        <f>IF(VLOOKUP($B47, 'Tunel-infos'!$A$1:$F$90,5,FALSE)&gt;=10, VLOOKUP($B47, 'Tunel-infos'!$A$1:$F$90,5,FALSE), "0"&amp;VLOOKUP($B47, 'Tunel-infos'!$A$1:$F$90,5,FALSE))</f>
        <v>BO</v>
      </c>
      <c r="E47" s="53" t="s">
        <v>35</v>
      </c>
      <c r="F47" s="53" t="s">
        <v>24</v>
      </c>
      <c r="G47" s="53" t="str">
        <f>"Ax"&amp;VLOOKUP(B47,'Tunel-infos'!A:F,4,0)&amp;"-"&amp;IF(VLOOKUP(B47,'Tunel-infos'!A:F,6,0)&gt;=10, VLOOKUP(B47,'Tunel-infos'!A:F,6,0), "0"&amp;VLOOKUP(B47,'Tunel-infos'!A:F,6,0))&amp;"S"</f>
        <v>Ax41-09S</v>
      </c>
      <c r="H47" s="53" t="s">
        <v>291</v>
      </c>
      <c r="I47" s="53" t="s">
        <v>27</v>
      </c>
      <c r="J47" s="55" t="str">
        <f t="shared" si="2"/>
        <v>TU-BO:HVAC-PT100-Ax41-09S:Temp-Mon</v>
      </c>
      <c r="K47" s="63" t="str">
        <f>"TEAMB"&amp;MID($B47,11,2)&amp;"_ST_614_"&amp;MID($B47,8,2)&amp;"_"&amp;VLOOKUP(B47,'Tunel-infos'!A:F, 2, 0)&amp;".val"</f>
        <v>TEAMB04_ST_614_17_4.val</v>
      </c>
      <c r="L47" s="56" t="s">
        <v>287</v>
      </c>
      <c r="M47" s="57" t="s">
        <v>29</v>
      </c>
      <c r="N47" s="57" t="s">
        <v>30</v>
      </c>
      <c r="O47" s="58" t="s">
        <v>287</v>
      </c>
      <c r="P47" s="58" t="s">
        <v>287</v>
      </c>
      <c r="Q47" s="58" t="s">
        <v>31</v>
      </c>
      <c r="R47" s="62" t="str">
        <f t="shared" si="3"/>
        <v>TEAMB04_ST_614_17_4.val</v>
      </c>
      <c r="S47" s="57" t="s">
        <v>32</v>
      </c>
      <c r="T47" s="59" t="s">
        <v>287</v>
      </c>
    </row>
    <row r="48" spans="1:20">
      <c r="A48" s="61">
        <v>44</v>
      </c>
      <c r="B48" s="52" t="s">
        <v>333</v>
      </c>
      <c r="C48" s="53" t="s">
        <v>285</v>
      </c>
      <c r="D48" s="54" t="str">
        <f>IF(VLOOKUP($B48, 'Tunel-infos'!$A$1:$F$90,5,FALSE)&gt;=10, VLOOKUP($B48, 'Tunel-infos'!$A$1:$F$90,5,FALSE), "0"&amp;VLOOKUP($B48, 'Tunel-infos'!$A$1:$F$90,5,FALSE))</f>
        <v>SR</v>
      </c>
      <c r="E48" s="53" t="s">
        <v>35</v>
      </c>
      <c r="F48" s="53" t="s">
        <v>24</v>
      </c>
      <c r="G48" s="53" t="str">
        <f>"Ax"&amp;VLOOKUP(B48,'Tunel-infos'!A:F,4,0)&amp;"-"&amp;IF(VLOOKUP(B48,'Tunel-infos'!A:F,6,0)&gt;=10, VLOOKUP(B48,'Tunel-infos'!A:F,6,0), "0"&amp;VLOOKUP(B48,'Tunel-infos'!A:F,6,0))&amp;"S"</f>
        <v>Ax41-09S</v>
      </c>
      <c r="H48" s="53" t="s">
        <v>291</v>
      </c>
      <c r="I48" s="53" t="s">
        <v>27</v>
      </c>
      <c r="J48" s="55" t="str">
        <f t="shared" si="2"/>
        <v>TU-SR:HVAC-PT100-Ax41-09S:Temp-Mon</v>
      </c>
      <c r="K48" s="63" t="str">
        <f>"TEAMB"&amp;MID($B48,11,2)&amp;"_ST_614_"&amp;MID($B48,8,2)&amp;"_"&amp;VLOOKUP(B48,'Tunel-infos'!A:F, 2, 0)&amp;".val"</f>
        <v>TEAMB05_ST_614_17_5.val</v>
      </c>
      <c r="L48" s="56" t="s">
        <v>287</v>
      </c>
      <c r="M48" s="57" t="s">
        <v>29</v>
      </c>
      <c r="N48" s="57" t="s">
        <v>30</v>
      </c>
      <c r="O48" s="58" t="s">
        <v>287</v>
      </c>
      <c r="P48" s="58" t="s">
        <v>287</v>
      </c>
      <c r="Q48" s="58" t="s">
        <v>31</v>
      </c>
      <c r="R48" s="62" t="str">
        <f t="shared" si="3"/>
        <v>TEAMB05_ST_614_17_5.val</v>
      </c>
      <c r="S48" s="57" t="s">
        <v>32</v>
      </c>
      <c r="T48" s="59" t="s">
        <v>287</v>
      </c>
    </row>
    <row r="49" spans="1:20">
      <c r="A49" s="60">
        <v>45</v>
      </c>
      <c r="B49" s="52" t="s">
        <v>334</v>
      </c>
      <c r="C49" s="53" t="s">
        <v>285</v>
      </c>
      <c r="D49" s="54" t="str">
        <f>IF(VLOOKUP($B49, 'Tunel-infos'!$A$1:$F$90,5,FALSE)&gt;=10, VLOOKUP($B49, 'Tunel-infos'!$A$1:$F$90,5,FALSE), "0"&amp;VLOOKUP($B49, 'Tunel-infos'!$A$1:$F$90,5,FALSE))</f>
        <v>BO</v>
      </c>
      <c r="E49" s="53" t="s">
        <v>35</v>
      </c>
      <c r="F49" s="53" t="s">
        <v>24</v>
      </c>
      <c r="G49" s="53" t="str">
        <f>"Ax"&amp;VLOOKUP(B49,'Tunel-infos'!A:F,4,0)&amp;"-"&amp;IF(VLOOKUP(B49,'Tunel-infos'!A:F,6,0)&gt;=10, VLOOKUP(B49,'Tunel-infos'!A:F,6,0), "0"&amp;VLOOKUP(B49,'Tunel-infos'!A:F,6,0))&amp;"S"</f>
        <v>Ax42-09S</v>
      </c>
      <c r="H49" s="53" t="s">
        <v>291</v>
      </c>
      <c r="I49" s="53" t="s">
        <v>27</v>
      </c>
      <c r="J49" s="55" t="str">
        <f t="shared" si="2"/>
        <v>TU-BO:HVAC-PT100-Ax42-09S:Temp-Mon</v>
      </c>
      <c r="K49" s="63" t="str">
        <f>"TEAMB"&amp;MID($B49,11,2)&amp;"_ST_614_"&amp;MID($B49,8,2)&amp;"_"&amp;VLOOKUP(B49,'Tunel-infos'!A:F, 2, 0)&amp;".val"</f>
        <v>TEAMB07_ST_614_17_7.val</v>
      </c>
      <c r="L49" s="56" t="s">
        <v>287</v>
      </c>
      <c r="M49" s="57" t="s">
        <v>29</v>
      </c>
      <c r="N49" s="57" t="s">
        <v>30</v>
      </c>
      <c r="O49" s="58" t="s">
        <v>287</v>
      </c>
      <c r="P49" s="58" t="s">
        <v>287</v>
      </c>
      <c r="Q49" s="58" t="s">
        <v>31</v>
      </c>
      <c r="R49" s="62" t="str">
        <f t="shared" si="3"/>
        <v>TEAMB07_ST_614_17_7.val</v>
      </c>
      <c r="S49" s="57" t="s">
        <v>32</v>
      </c>
      <c r="T49" s="59" t="s">
        <v>287</v>
      </c>
    </row>
    <row r="50" spans="1:20">
      <c r="A50" s="61">
        <v>46</v>
      </c>
      <c r="B50" s="52" t="s">
        <v>335</v>
      </c>
      <c r="C50" s="53" t="s">
        <v>285</v>
      </c>
      <c r="D50" s="54" t="str">
        <f>IF(VLOOKUP($B50, 'Tunel-infos'!$A$1:$F$90,5,FALSE)&gt;=10, VLOOKUP($B50, 'Tunel-infos'!$A$1:$F$90,5,FALSE), "0"&amp;VLOOKUP($B50, 'Tunel-infos'!$A$1:$F$90,5,FALSE))</f>
        <v>SR</v>
      </c>
      <c r="E50" s="53" t="s">
        <v>35</v>
      </c>
      <c r="F50" s="53" t="s">
        <v>24</v>
      </c>
      <c r="G50" s="53" t="str">
        <f>"Ax"&amp;VLOOKUP(B50,'Tunel-infos'!A:F,4,0)&amp;"-"&amp;IF(VLOOKUP(B50,'Tunel-infos'!A:F,6,0)&gt;=10, VLOOKUP(B50,'Tunel-infos'!A:F,6,0), "0"&amp;VLOOKUP(B50,'Tunel-infos'!A:F,6,0))&amp;"S"</f>
        <v>Ax43-10S</v>
      </c>
      <c r="H50" s="53" t="s">
        <v>291</v>
      </c>
      <c r="I50" s="53" t="s">
        <v>27</v>
      </c>
      <c r="J50" s="55" t="str">
        <f t="shared" si="2"/>
        <v>TU-SR:HVAC-PT100-Ax43-10S:Temp-Mon</v>
      </c>
      <c r="K50" s="63" t="str">
        <f>"TEAMB"&amp;MID($B50,11,2)&amp;"_ST_614_"&amp;MID($B50,8,2)&amp;"_"&amp;VLOOKUP(B50,'Tunel-infos'!A:F, 2, 0)&amp;".val"</f>
        <v>TEAMB08_ST_614_17_8.val</v>
      </c>
      <c r="L50" s="56" t="s">
        <v>287</v>
      </c>
      <c r="M50" s="57" t="s">
        <v>29</v>
      </c>
      <c r="N50" s="57" t="s">
        <v>30</v>
      </c>
      <c r="O50" s="58" t="s">
        <v>287</v>
      </c>
      <c r="P50" s="58" t="s">
        <v>287</v>
      </c>
      <c r="Q50" s="58" t="s">
        <v>31</v>
      </c>
      <c r="R50" s="62" t="str">
        <f t="shared" si="3"/>
        <v>TEAMB08_ST_614_17_8.val</v>
      </c>
      <c r="S50" s="57" t="s">
        <v>32</v>
      </c>
      <c r="T50" s="59" t="s">
        <v>287</v>
      </c>
    </row>
    <row r="51" spans="1:20">
      <c r="A51" s="60">
        <v>47</v>
      </c>
      <c r="B51" s="52" t="s">
        <v>336</v>
      </c>
      <c r="C51" s="53" t="s">
        <v>285</v>
      </c>
      <c r="D51" s="54" t="str">
        <f>IF(VLOOKUP($B51, 'Tunel-infos'!$A$1:$F$90,5,FALSE)&gt;=10, VLOOKUP($B51, 'Tunel-infos'!$A$1:$F$90,5,FALSE), "0"&amp;VLOOKUP($B51, 'Tunel-infos'!$A$1:$F$90,5,FALSE))</f>
        <v>BO</v>
      </c>
      <c r="E51" s="53" t="s">
        <v>35</v>
      </c>
      <c r="F51" s="53" t="s">
        <v>24</v>
      </c>
      <c r="G51" s="53" t="str">
        <f>"Ax"&amp;VLOOKUP(B51,'Tunel-infos'!A:F,4,0)&amp;"-"&amp;IF(VLOOKUP(B51,'Tunel-infos'!A:F,6,0)&gt;=10, VLOOKUP(B51,'Tunel-infos'!A:F,6,0), "0"&amp;VLOOKUP(B51,'Tunel-infos'!A:F,6,0))&amp;"S"</f>
        <v>Ax44-10S</v>
      </c>
      <c r="H51" s="53" t="s">
        <v>291</v>
      </c>
      <c r="I51" s="53" t="s">
        <v>27</v>
      </c>
      <c r="J51" s="55" t="str">
        <f t="shared" si="2"/>
        <v>TU-BO:HVAC-PT100-Ax44-10S:Temp-Mon</v>
      </c>
      <c r="K51" s="63" t="str">
        <f>"TEAMB"&amp;MID($B51,11,2)&amp;"_ST_614_"&amp;MID($B51,8,2)&amp;"_"&amp;VLOOKUP(B51,'Tunel-infos'!A:F, 2, 0)&amp;".val"</f>
        <v>TEAMB09_ST_614_17_9.val</v>
      </c>
      <c r="L51" s="56" t="s">
        <v>287</v>
      </c>
      <c r="M51" s="57" t="s">
        <v>29</v>
      </c>
      <c r="N51" s="57" t="s">
        <v>30</v>
      </c>
      <c r="O51" s="58" t="s">
        <v>287</v>
      </c>
      <c r="P51" s="58" t="s">
        <v>287</v>
      </c>
      <c r="Q51" s="58" t="s">
        <v>31</v>
      </c>
      <c r="R51" s="62" t="str">
        <f t="shared" si="3"/>
        <v>TEAMB09_ST_614_17_9.val</v>
      </c>
      <c r="S51" s="57" t="s">
        <v>32</v>
      </c>
      <c r="T51" s="59" t="s">
        <v>287</v>
      </c>
    </row>
    <row r="52" spans="1:20">
      <c r="A52" s="61">
        <v>48</v>
      </c>
      <c r="B52" s="52" t="s">
        <v>337</v>
      </c>
      <c r="C52" s="53" t="s">
        <v>285</v>
      </c>
      <c r="D52" s="54" t="str">
        <f>IF(VLOOKUP($B52, 'Tunel-infos'!$A$1:$F$90,5,FALSE)&gt;=10, VLOOKUP($B52, 'Tunel-infos'!$A$1:$F$90,5,FALSE), "0"&amp;VLOOKUP($B52, 'Tunel-infos'!$A$1:$F$90,5,FALSE))</f>
        <v>SR</v>
      </c>
      <c r="E52" s="53" t="s">
        <v>35</v>
      </c>
      <c r="F52" s="53" t="s">
        <v>24</v>
      </c>
      <c r="G52" s="53" t="str">
        <f>"Ax"&amp;VLOOKUP(B52,'Tunel-infos'!A:F,4,0)&amp;"-"&amp;IF(VLOOKUP(B52,'Tunel-infos'!A:F,6,0)&gt;=10, VLOOKUP(B52,'Tunel-infos'!A:F,6,0), "0"&amp;VLOOKUP(B52,'Tunel-infos'!A:F,6,0))&amp;"S"</f>
        <v>Ax44-10S</v>
      </c>
      <c r="H52" s="53" t="s">
        <v>291</v>
      </c>
      <c r="I52" s="53" t="s">
        <v>27</v>
      </c>
      <c r="J52" s="55" t="str">
        <f t="shared" si="2"/>
        <v>TU-SR:HVAC-PT100-Ax44-10S:Temp-Mon</v>
      </c>
      <c r="K52" s="63" t="str">
        <f>"TEAMB"&amp;MID($B52,11,2)&amp;"_ST_614_"&amp;MID($B52,8,2)&amp;"_"&amp;VLOOKUP(B52,'Tunel-infos'!A:F, 2, 0)&amp;".val"</f>
        <v>TEAMB10_ST_614_17_10.val</v>
      </c>
      <c r="L52" s="56" t="s">
        <v>287</v>
      </c>
      <c r="M52" s="57" t="s">
        <v>29</v>
      </c>
      <c r="N52" s="57" t="s">
        <v>30</v>
      </c>
      <c r="O52" s="58" t="s">
        <v>287</v>
      </c>
      <c r="P52" s="58" t="s">
        <v>287</v>
      </c>
      <c r="Q52" s="58" t="s">
        <v>31</v>
      </c>
      <c r="R52" s="62" t="str">
        <f t="shared" si="3"/>
        <v>TEAMB10_ST_614_17_10.val</v>
      </c>
      <c r="S52" s="57" t="s">
        <v>32</v>
      </c>
      <c r="T52" s="59" t="s">
        <v>287</v>
      </c>
    </row>
    <row r="53" spans="1:20">
      <c r="A53" s="60">
        <v>49</v>
      </c>
      <c r="B53" s="52" t="s">
        <v>338</v>
      </c>
      <c r="C53" s="53" t="s">
        <v>285</v>
      </c>
      <c r="D53" s="54" t="str">
        <f>IF(VLOOKUP($B53, 'Tunel-infos'!$A$1:$F$90,5,FALSE)&gt;=10, VLOOKUP($B53, 'Tunel-infos'!$A$1:$F$90,5,FALSE), "0"&amp;VLOOKUP($B53, 'Tunel-infos'!$A$1:$F$90,5,FALSE))</f>
        <v>BO</v>
      </c>
      <c r="E53" s="53" t="s">
        <v>35</v>
      </c>
      <c r="F53" s="53" t="s">
        <v>24</v>
      </c>
      <c r="G53" s="53" t="str">
        <f>"Ax"&amp;VLOOKUP(B53,'Tunel-infos'!A:F,4,0)&amp;"-"&amp;IF(VLOOKUP(B53,'Tunel-infos'!A:F,6,0)&gt;=10, VLOOKUP(B53,'Tunel-infos'!A:F,6,0), "0"&amp;VLOOKUP(B53,'Tunel-infos'!A:F,6,0))&amp;"S"</f>
        <v>Ax45-10S</v>
      </c>
      <c r="H53" s="53" t="s">
        <v>291</v>
      </c>
      <c r="I53" s="53" t="s">
        <v>27</v>
      </c>
      <c r="J53" s="55" t="str">
        <f t="shared" si="2"/>
        <v>TU-BO:HVAC-PT100-Ax45-10S:Temp-Mon</v>
      </c>
      <c r="K53" s="63" t="str">
        <f>"TEAMB"&amp;MID($B53,11,2)&amp;"_ST_614_"&amp;MID($B53,8,2)&amp;"_"&amp;VLOOKUP(B53,'Tunel-infos'!A:F, 2, 0)&amp;".val"</f>
        <v>TEAMB01_ST_614_19_1.val</v>
      </c>
      <c r="L53" s="56" t="s">
        <v>287</v>
      </c>
      <c r="M53" s="57" t="s">
        <v>29</v>
      </c>
      <c r="N53" s="57" t="s">
        <v>30</v>
      </c>
      <c r="O53" s="58" t="s">
        <v>287</v>
      </c>
      <c r="P53" s="58" t="s">
        <v>287</v>
      </c>
      <c r="Q53" s="58" t="s">
        <v>31</v>
      </c>
      <c r="R53" s="62" t="str">
        <f t="shared" si="3"/>
        <v>TEAMB01_ST_614_19_1.val</v>
      </c>
      <c r="S53" s="57" t="s">
        <v>32</v>
      </c>
      <c r="T53" s="59" t="s">
        <v>287</v>
      </c>
    </row>
    <row r="54" spans="1:20">
      <c r="A54" s="61">
        <v>50</v>
      </c>
      <c r="B54" s="52" t="s">
        <v>339</v>
      </c>
      <c r="C54" s="53" t="s">
        <v>285</v>
      </c>
      <c r="D54" s="54" t="str">
        <f>IF(VLOOKUP($B54, 'Tunel-infos'!$A$1:$F$90,5,FALSE)&gt;=10, VLOOKUP($B54, 'Tunel-infos'!$A$1:$F$90,5,FALSE), "0"&amp;VLOOKUP($B54, 'Tunel-infos'!$A$1:$F$90,5,FALSE))</f>
        <v>SR</v>
      </c>
      <c r="E54" s="53" t="s">
        <v>35</v>
      </c>
      <c r="F54" s="53" t="s">
        <v>24</v>
      </c>
      <c r="G54" s="53" t="str">
        <f>"Ax"&amp;VLOOKUP(B54,'Tunel-infos'!A:F,4,0)&amp;"-"&amp;IF(VLOOKUP(B54,'Tunel-infos'!A:F,6,0)&gt;=10, VLOOKUP(B54,'Tunel-infos'!A:F,6,0), "0"&amp;VLOOKUP(B54,'Tunel-infos'!A:F,6,0))&amp;"S"</f>
        <v>Ax46-11S</v>
      </c>
      <c r="H54" s="53" t="s">
        <v>291</v>
      </c>
      <c r="I54" s="53" t="s">
        <v>27</v>
      </c>
      <c r="J54" s="55" t="str">
        <f t="shared" si="2"/>
        <v>TU-SR:HVAC-PT100-Ax46-11S:Temp-Mon</v>
      </c>
      <c r="K54" s="63" t="str">
        <f>"TEAMB"&amp;MID($B54,11,2)&amp;"_ST_614_"&amp;MID($B54,8,2)&amp;"_"&amp;VLOOKUP(B54,'Tunel-infos'!A:F, 2, 0)&amp;".val"</f>
        <v>TEAMB02_ST_614_19_2.val</v>
      </c>
      <c r="L54" s="56" t="s">
        <v>287</v>
      </c>
      <c r="M54" s="57" t="s">
        <v>29</v>
      </c>
      <c r="N54" s="57" t="s">
        <v>30</v>
      </c>
      <c r="O54" s="58" t="s">
        <v>287</v>
      </c>
      <c r="P54" s="58" t="s">
        <v>287</v>
      </c>
      <c r="Q54" s="58" t="s">
        <v>31</v>
      </c>
      <c r="R54" s="62" t="str">
        <f t="shared" si="3"/>
        <v>TEAMB02_ST_614_19_2.val</v>
      </c>
      <c r="S54" s="57" t="s">
        <v>32</v>
      </c>
      <c r="T54" s="59" t="s">
        <v>287</v>
      </c>
    </row>
    <row r="55" spans="1:20">
      <c r="A55" s="60">
        <v>51</v>
      </c>
      <c r="B55" s="52" t="s">
        <v>340</v>
      </c>
      <c r="C55" s="53" t="s">
        <v>285</v>
      </c>
      <c r="D55" s="54" t="str">
        <f>IF(VLOOKUP($B55, 'Tunel-infos'!$A$1:$F$90,5,FALSE)&gt;=10, VLOOKUP($B55, 'Tunel-infos'!$A$1:$F$90,5,FALSE), "0"&amp;VLOOKUP($B55, 'Tunel-infos'!$A$1:$F$90,5,FALSE))</f>
        <v>BO</v>
      </c>
      <c r="E55" s="53" t="s">
        <v>35</v>
      </c>
      <c r="F55" s="53" t="s">
        <v>24</v>
      </c>
      <c r="G55" s="53" t="str">
        <f>"Ax"&amp;VLOOKUP(B55,'Tunel-infos'!A:F,4,0)&amp;"-"&amp;IF(VLOOKUP(B55,'Tunel-infos'!A:F,6,0)&gt;=10, VLOOKUP(B55,'Tunel-infos'!A:F,6,0), "0"&amp;VLOOKUP(B55,'Tunel-infos'!A:F,6,0))&amp;"S"</f>
        <v>Ax47-11S</v>
      </c>
      <c r="H55" s="53" t="s">
        <v>291</v>
      </c>
      <c r="I55" s="53" t="s">
        <v>27</v>
      </c>
      <c r="J55" s="55" t="str">
        <f t="shared" si="2"/>
        <v>TU-BO:HVAC-PT100-Ax47-11S:Temp-Mon</v>
      </c>
      <c r="K55" s="63" t="str">
        <f>"TEAMB"&amp;MID($B55,11,2)&amp;"_ST_614_"&amp;MID($B55,8,2)&amp;"_"&amp;VLOOKUP(B55,'Tunel-infos'!A:F, 2, 0)&amp;".val"</f>
        <v>TEAMB04_ST_614_19_4.val</v>
      </c>
      <c r="L55" s="56" t="s">
        <v>287</v>
      </c>
      <c r="M55" s="57" t="s">
        <v>29</v>
      </c>
      <c r="N55" s="57" t="s">
        <v>30</v>
      </c>
      <c r="O55" s="58" t="s">
        <v>287</v>
      </c>
      <c r="P55" s="58" t="s">
        <v>287</v>
      </c>
      <c r="Q55" s="58" t="s">
        <v>31</v>
      </c>
      <c r="R55" s="62" t="str">
        <f t="shared" si="3"/>
        <v>TEAMB04_ST_614_19_4.val</v>
      </c>
      <c r="S55" s="57" t="s">
        <v>32</v>
      </c>
      <c r="T55" s="59" t="s">
        <v>287</v>
      </c>
    </row>
    <row r="56" spans="1:20">
      <c r="A56" s="61">
        <v>52</v>
      </c>
      <c r="B56" s="52" t="s">
        <v>341</v>
      </c>
      <c r="C56" s="53" t="s">
        <v>285</v>
      </c>
      <c r="D56" s="54" t="str">
        <f>IF(VLOOKUP($B56, 'Tunel-infos'!$A$1:$F$90,5,FALSE)&gt;=10, VLOOKUP($B56, 'Tunel-infos'!$A$1:$F$90,5,FALSE), "0"&amp;VLOOKUP($B56, 'Tunel-infos'!$A$1:$F$90,5,FALSE))</f>
        <v>SR</v>
      </c>
      <c r="E56" s="53" t="s">
        <v>35</v>
      </c>
      <c r="F56" s="53" t="s">
        <v>24</v>
      </c>
      <c r="G56" s="53" t="str">
        <f>"Ax"&amp;VLOOKUP(B56,'Tunel-infos'!A:F,4,0)&amp;"-"&amp;IF(VLOOKUP(B56,'Tunel-infos'!A:F,6,0)&gt;=10, VLOOKUP(B56,'Tunel-infos'!A:F,6,0), "0"&amp;VLOOKUP(B56,'Tunel-infos'!A:F,6,0))&amp;"S"</f>
        <v>Ax47-11S</v>
      </c>
      <c r="H56" s="53" t="s">
        <v>291</v>
      </c>
      <c r="I56" s="53" t="s">
        <v>27</v>
      </c>
      <c r="J56" s="55" t="str">
        <f t="shared" si="2"/>
        <v>TU-SR:HVAC-PT100-Ax47-11S:Temp-Mon</v>
      </c>
      <c r="K56" s="63" t="str">
        <f>"TEAMB"&amp;MID($B56,11,2)&amp;"_ST_614_"&amp;MID($B56,8,2)&amp;"_"&amp;VLOOKUP(B56,'Tunel-infos'!A:F, 2, 0)&amp;".val"</f>
        <v>TEAMB05_ST_614_19_5.val</v>
      </c>
      <c r="L56" s="56" t="s">
        <v>287</v>
      </c>
      <c r="M56" s="57" t="s">
        <v>29</v>
      </c>
      <c r="N56" s="57" t="s">
        <v>30</v>
      </c>
      <c r="O56" s="58" t="s">
        <v>287</v>
      </c>
      <c r="P56" s="58" t="s">
        <v>287</v>
      </c>
      <c r="Q56" s="58" t="s">
        <v>31</v>
      </c>
      <c r="R56" s="62" t="str">
        <f t="shared" si="3"/>
        <v>TEAMB05_ST_614_19_5.val</v>
      </c>
      <c r="S56" s="57" t="s">
        <v>32</v>
      </c>
      <c r="T56" s="59" t="s">
        <v>287</v>
      </c>
    </row>
    <row r="57" spans="1:20">
      <c r="A57" s="60">
        <v>53</v>
      </c>
      <c r="B57" s="52" t="s">
        <v>342</v>
      </c>
      <c r="C57" s="53" t="s">
        <v>285</v>
      </c>
      <c r="D57" s="54" t="str">
        <f>IF(VLOOKUP($B57, 'Tunel-infos'!$A$1:$F$90,5,FALSE)&gt;=10, VLOOKUP($B57, 'Tunel-infos'!$A$1:$F$90,5,FALSE), "0"&amp;VLOOKUP($B57, 'Tunel-infos'!$A$1:$F$90,5,FALSE))</f>
        <v>BO</v>
      </c>
      <c r="E57" s="53" t="s">
        <v>35</v>
      </c>
      <c r="F57" s="53" t="s">
        <v>24</v>
      </c>
      <c r="G57" s="53" t="str">
        <f>"Ax"&amp;VLOOKUP(B57,'Tunel-infos'!A:F,4,0)&amp;"-"&amp;IF(VLOOKUP(B57,'Tunel-infos'!A:F,6,0)&gt;=10, VLOOKUP(B57,'Tunel-infos'!A:F,6,0), "0"&amp;VLOOKUP(B57,'Tunel-infos'!A:F,6,0))&amp;"S"</f>
        <v>Ax48-11S</v>
      </c>
      <c r="H57" s="53" t="s">
        <v>291</v>
      </c>
      <c r="I57" s="53" t="s">
        <v>27</v>
      </c>
      <c r="J57" s="55" t="str">
        <f t="shared" si="2"/>
        <v>TU-BO:HVAC-PT100-Ax48-11S:Temp-Mon</v>
      </c>
      <c r="K57" s="63" t="str">
        <f>"TEAMB"&amp;MID($B57,11,2)&amp;"_ST_614_"&amp;MID($B57,8,2)&amp;"_"&amp;VLOOKUP(B57,'Tunel-infos'!A:F, 2, 0)&amp;".val"</f>
        <v>TEAMB07_ST_614_19_7.val</v>
      </c>
      <c r="L57" s="56" t="s">
        <v>287</v>
      </c>
      <c r="M57" s="57" t="s">
        <v>29</v>
      </c>
      <c r="N57" s="57" t="s">
        <v>30</v>
      </c>
      <c r="O57" s="58" t="s">
        <v>287</v>
      </c>
      <c r="P57" s="58" t="s">
        <v>287</v>
      </c>
      <c r="Q57" s="58" t="s">
        <v>31</v>
      </c>
      <c r="R57" s="62" t="str">
        <f t="shared" si="3"/>
        <v>TEAMB07_ST_614_19_7.val</v>
      </c>
      <c r="S57" s="57" t="s">
        <v>32</v>
      </c>
      <c r="T57" s="59" t="s">
        <v>287</v>
      </c>
    </row>
    <row r="58" spans="1:20">
      <c r="A58" s="61">
        <v>54</v>
      </c>
      <c r="B58" s="52" t="s">
        <v>343</v>
      </c>
      <c r="C58" s="53" t="s">
        <v>285</v>
      </c>
      <c r="D58" s="54" t="str">
        <f>IF(VLOOKUP($B58, 'Tunel-infos'!$A$1:$F$90,5,FALSE)&gt;=10, VLOOKUP($B58, 'Tunel-infos'!$A$1:$F$90,5,FALSE), "0"&amp;VLOOKUP($B58, 'Tunel-infos'!$A$1:$F$90,5,FALSE))</f>
        <v>SR</v>
      </c>
      <c r="E58" s="53" t="s">
        <v>35</v>
      </c>
      <c r="F58" s="53" t="s">
        <v>24</v>
      </c>
      <c r="G58" s="53" t="str">
        <f>"Ax"&amp;VLOOKUP(B58,'Tunel-infos'!A:F,4,0)&amp;"-"&amp;IF(VLOOKUP(B58,'Tunel-infos'!A:F,6,0)&gt;=10, VLOOKUP(B58,'Tunel-infos'!A:F,6,0), "0"&amp;VLOOKUP(B58,'Tunel-infos'!A:F,6,0))&amp;"S"</f>
        <v>Ax49-12S</v>
      </c>
      <c r="H58" s="53" t="s">
        <v>291</v>
      </c>
      <c r="I58" s="53" t="s">
        <v>27</v>
      </c>
      <c r="J58" s="55" t="str">
        <f t="shared" si="2"/>
        <v>TU-SR:HVAC-PT100-Ax49-12S:Temp-Mon</v>
      </c>
      <c r="K58" s="63" t="str">
        <f>"TEAMB"&amp;MID($B58,11,2)&amp;"_ST_614_"&amp;MID($B58,8,2)&amp;"_"&amp;VLOOKUP(B58,'Tunel-infos'!A:F, 2, 0)&amp;".val"</f>
        <v>TEAMB08_ST_614_19_8.val</v>
      </c>
      <c r="L58" s="56" t="s">
        <v>287</v>
      </c>
      <c r="M58" s="57" t="s">
        <v>29</v>
      </c>
      <c r="N58" s="57" t="s">
        <v>30</v>
      </c>
      <c r="O58" s="58" t="s">
        <v>287</v>
      </c>
      <c r="P58" s="58" t="s">
        <v>287</v>
      </c>
      <c r="Q58" s="58" t="s">
        <v>31</v>
      </c>
      <c r="R58" s="62" t="str">
        <f t="shared" si="3"/>
        <v>TEAMB08_ST_614_19_8.val</v>
      </c>
      <c r="S58" s="57" t="s">
        <v>32</v>
      </c>
      <c r="T58" s="59" t="s">
        <v>287</v>
      </c>
    </row>
    <row r="59" spans="1:20">
      <c r="A59" s="60">
        <v>55</v>
      </c>
      <c r="B59" s="52" t="s">
        <v>344</v>
      </c>
      <c r="C59" s="53" t="s">
        <v>285</v>
      </c>
      <c r="D59" s="54" t="str">
        <f>IF(VLOOKUP($B59, 'Tunel-infos'!$A$1:$F$90,5,FALSE)&gt;=10, VLOOKUP($B59, 'Tunel-infos'!$A$1:$F$90,5,FALSE), "0"&amp;VLOOKUP($B59, 'Tunel-infos'!$A$1:$F$90,5,FALSE))</f>
        <v>BO</v>
      </c>
      <c r="E59" s="53" t="s">
        <v>35</v>
      </c>
      <c r="F59" s="53" t="s">
        <v>24</v>
      </c>
      <c r="G59" s="53" t="str">
        <f>"Ax"&amp;VLOOKUP(B59,'Tunel-infos'!A:F,4,0)&amp;"-"&amp;IF(VLOOKUP(B59,'Tunel-infos'!A:F,6,0)&gt;=10, VLOOKUP(B59,'Tunel-infos'!A:F,6,0), "0"&amp;VLOOKUP(B59,'Tunel-infos'!A:F,6,0))&amp;"S"</f>
        <v>Ax50-12S</v>
      </c>
      <c r="H59" s="53" t="s">
        <v>291</v>
      </c>
      <c r="I59" s="53" t="s">
        <v>27</v>
      </c>
      <c r="J59" s="55" t="str">
        <f t="shared" si="2"/>
        <v>TU-BO:HVAC-PT100-Ax50-12S:Temp-Mon</v>
      </c>
      <c r="K59" s="63" t="str">
        <f>"TEAMB"&amp;MID($B59,11,2)&amp;"_ST_614_"&amp;MID($B59,8,2)&amp;"_"&amp;VLOOKUP(B59,'Tunel-infos'!A:F, 2, 0)&amp;".val"</f>
        <v>TEAMB09_ST_614_19_9.val</v>
      </c>
      <c r="L59" s="56" t="s">
        <v>287</v>
      </c>
      <c r="M59" s="57" t="s">
        <v>29</v>
      </c>
      <c r="N59" s="57" t="s">
        <v>30</v>
      </c>
      <c r="O59" s="58" t="s">
        <v>287</v>
      </c>
      <c r="P59" s="58" t="s">
        <v>287</v>
      </c>
      <c r="Q59" s="58" t="s">
        <v>31</v>
      </c>
      <c r="R59" s="62" t="str">
        <f t="shared" si="3"/>
        <v>TEAMB09_ST_614_19_9.val</v>
      </c>
      <c r="S59" s="57" t="s">
        <v>32</v>
      </c>
      <c r="T59" s="59" t="s">
        <v>287</v>
      </c>
    </row>
    <row r="60" spans="1:20">
      <c r="A60" s="61">
        <v>56</v>
      </c>
      <c r="B60" s="52" t="s">
        <v>345</v>
      </c>
      <c r="C60" s="53" t="s">
        <v>285</v>
      </c>
      <c r="D60" s="54" t="str">
        <f>IF(VLOOKUP($B60, 'Tunel-infos'!$A$1:$F$90,5,FALSE)&gt;=10, VLOOKUP($B60, 'Tunel-infos'!$A$1:$F$90,5,FALSE), "0"&amp;VLOOKUP($B60, 'Tunel-infos'!$A$1:$F$90,5,FALSE))</f>
        <v>SR</v>
      </c>
      <c r="E60" s="53" t="s">
        <v>35</v>
      </c>
      <c r="F60" s="53" t="s">
        <v>24</v>
      </c>
      <c r="G60" s="53" t="str">
        <f>"Ax"&amp;VLOOKUP(B60,'Tunel-infos'!A:F,4,0)&amp;"-"&amp;IF(VLOOKUP(B60,'Tunel-infos'!A:F,6,0)&gt;=10, VLOOKUP(B60,'Tunel-infos'!A:F,6,0), "0"&amp;VLOOKUP(B60,'Tunel-infos'!A:F,6,0))&amp;"S"</f>
        <v>Ax50-12S</v>
      </c>
      <c r="H60" s="53" t="s">
        <v>291</v>
      </c>
      <c r="I60" s="53" t="s">
        <v>27</v>
      </c>
      <c r="J60" s="55" t="str">
        <f t="shared" si="2"/>
        <v>TU-SR:HVAC-PT100-Ax50-12S:Temp-Mon</v>
      </c>
      <c r="K60" s="63" t="str">
        <f>"TEAMB"&amp;MID($B60,11,2)&amp;"_ST_614_"&amp;MID($B60,8,2)&amp;"_"&amp;VLOOKUP(B60,'Tunel-infos'!A:F, 2, 0)&amp;".val"</f>
        <v>TEAMB10_ST_614_19_10.val</v>
      </c>
      <c r="L60" s="56" t="s">
        <v>287</v>
      </c>
      <c r="M60" s="57" t="s">
        <v>29</v>
      </c>
      <c r="N60" s="57" t="s">
        <v>30</v>
      </c>
      <c r="O60" s="58" t="s">
        <v>287</v>
      </c>
      <c r="P60" s="58" t="s">
        <v>287</v>
      </c>
      <c r="Q60" s="58" t="s">
        <v>31</v>
      </c>
      <c r="R60" s="62" t="str">
        <f t="shared" si="3"/>
        <v>TEAMB10_ST_614_19_10.val</v>
      </c>
      <c r="S60" s="57" t="s">
        <v>32</v>
      </c>
      <c r="T60" s="59" t="s">
        <v>287</v>
      </c>
    </row>
    <row r="61" spans="1:20">
      <c r="A61" s="60">
        <v>57</v>
      </c>
      <c r="B61" s="52" t="s">
        <v>346</v>
      </c>
      <c r="C61" s="53" t="s">
        <v>285</v>
      </c>
      <c r="D61" s="54" t="str">
        <f>IF(VLOOKUP($B61, 'Tunel-infos'!$A$1:$F$90,5,FALSE)&gt;=10, VLOOKUP($B61, 'Tunel-infos'!$A$1:$F$90,5,FALSE), "0"&amp;VLOOKUP($B61, 'Tunel-infos'!$A$1:$F$90,5,FALSE))</f>
        <v>BO</v>
      </c>
      <c r="E61" s="53" t="s">
        <v>35</v>
      </c>
      <c r="F61" s="53" t="s">
        <v>24</v>
      </c>
      <c r="G61" s="53" t="str">
        <f>"Ax"&amp;VLOOKUP(B61,'Tunel-infos'!A:F,4,0)&amp;"-"&amp;IF(VLOOKUP(B61,'Tunel-infos'!A:F,6,0)&gt;=10, VLOOKUP(B61,'Tunel-infos'!A:F,6,0), "0"&amp;VLOOKUP(B61,'Tunel-infos'!A:F,6,0))&amp;"S"</f>
        <v>Ax51-12S</v>
      </c>
      <c r="H61" s="53" t="s">
        <v>291</v>
      </c>
      <c r="I61" s="53" t="s">
        <v>27</v>
      </c>
      <c r="J61" s="55" t="str">
        <f t="shared" si="2"/>
        <v>TU-BO:HVAC-PT100-Ax51-12S:Temp-Mon</v>
      </c>
      <c r="K61" s="63" t="str">
        <f>"TEAMB"&amp;MID($B61,11,2)&amp;"_ST_614_"&amp;MID($B61,8,2)&amp;"_"&amp;VLOOKUP(B61,'Tunel-infos'!A:F, 2, 0)&amp;".val"</f>
        <v>TEAMB01_ST_614_02_1.val</v>
      </c>
      <c r="L61" s="56" t="s">
        <v>287</v>
      </c>
      <c r="M61" s="57" t="s">
        <v>29</v>
      </c>
      <c r="N61" s="57" t="s">
        <v>30</v>
      </c>
      <c r="O61" s="58" t="s">
        <v>287</v>
      </c>
      <c r="P61" s="58" t="s">
        <v>287</v>
      </c>
      <c r="Q61" s="58" t="s">
        <v>31</v>
      </c>
      <c r="R61" s="62" t="str">
        <f t="shared" si="3"/>
        <v>TEAMB01_ST_614_02_1.val</v>
      </c>
      <c r="S61" s="57" t="s">
        <v>32</v>
      </c>
      <c r="T61" s="59" t="s">
        <v>287</v>
      </c>
    </row>
    <row r="62" spans="1:20">
      <c r="A62" s="61">
        <v>58</v>
      </c>
      <c r="B62" s="52" t="s">
        <v>347</v>
      </c>
      <c r="C62" s="53" t="s">
        <v>285</v>
      </c>
      <c r="D62" s="54" t="str">
        <f>IF(VLOOKUP($B62, 'Tunel-infos'!$A$1:$F$90,5,FALSE)&gt;=10, VLOOKUP($B62, 'Tunel-infos'!$A$1:$F$90,5,FALSE), "0"&amp;VLOOKUP($B62, 'Tunel-infos'!$A$1:$F$90,5,FALSE))</f>
        <v>SR</v>
      </c>
      <c r="E62" s="53" t="s">
        <v>35</v>
      </c>
      <c r="F62" s="53" t="s">
        <v>24</v>
      </c>
      <c r="G62" s="53" t="str">
        <f>"Ax"&amp;VLOOKUP(B62,'Tunel-infos'!A:F,4,0)&amp;"-"&amp;IF(VLOOKUP(B62,'Tunel-infos'!A:F,6,0)&gt;=10, VLOOKUP(B62,'Tunel-infos'!A:F,6,0), "0"&amp;VLOOKUP(B62,'Tunel-infos'!A:F,6,0))&amp;"S"</f>
        <v>Ax52-13S</v>
      </c>
      <c r="H62" s="53" t="s">
        <v>291</v>
      </c>
      <c r="I62" s="53" t="s">
        <v>27</v>
      </c>
      <c r="J62" s="55" t="str">
        <f t="shared" si="2"/>
        <v>TU-SR:HVAC-PT100-Ax52-13S:Temp-Mon</v>
      </c>
      <c r="K62" s="63" t="str">
        <f>"TEAMB"&amp;MID($B62,11,2)&amp;"_ST_614_"&amp;MID($B62,8,2)&amp;"_"&amp;VLOOKUP(B62,'Tunel-infos'!A:F, 2, 0)&amp;".val"</f>
        <v>TEAMB02_ST_614_02_2.val</v>
      </c>
      <c r="L62" s="56" t="s">
        <v>287</v>
      </c>
      <c r="M62" s="57" t="s">
        <v>29</v>
      </c>
      <c r="N62" s="57" t="s">
        <v>30</v>
      </c>
      <c r="O62" s="58" t="s">
        <v>287</v>
      </c>
      <c r="P62" s="58" t="s">
        <v>287</v>
      </c>
      <c r="Q62" s="58" t="s">
        <v>31</v>
      </c>
      <c r="R62" s="62" t="str">
        <f t="shared" si="3"/>
        <v>TEAMB02_ST_614_02_2.val</v>
      </c>
      <c r="S62" s="57" t="s">
        <v>32</v>
      </c>
      <c r="T62" s="59" t="s">
        <v>287</v>
      </c>
    </row>
    <row r="63" spans="1:20">
      <c r="A63" s="60">
        <v>59</v>
      </c>
      <c r="B63" s="52" t="s">
        <v>348</v>
      </c>
      <c r="C63" s="53" t="s">
        <v>285</v>
      </c>
      <c r="D63" s="54" t="str">
        <f>IF(VLOOKUP($B63, 'Tunel-infos'!$A$1:$F$90,5,FALSE)&gt;=10, VLOOKUP($B63, 'Tunel-infos'!$A$1:$F$90,5,FALSE), "0"&amp;VLOOKUP($B63, 'Tunel-infos'!$A$1:$F$90,5,FALSE))</f>
        <v>BO</v>
      </c>
      <c r="E63" s="53" t="s">
        <v>35</v>
      </c>
      <c r="F63" s="53" t="s">
        <v>24</v>
      </c>
      <c r="G63" s="53" t="str">
        <f>"Ax"&amp;VLOOKUP(B63,'Tunel-infos'!A:F,4,0)&amp;"-"&amp;IF(VLOOKUP(B63,'Tunel-infos'!A:F,6,0)&gt;=10, VLOOKUP(B63,'Tunel-infos'!A:F,6,0), "0"&amp;VLOOKUP(B63,'Tunel-infos'!A:F,6,0))&amp;"S"</f>
        <v>Ax53-13S</v>
      </c>
      <c r="H63" s="53" t="s">
        <v>291</v>
      </c>
      <c r="I63" s="53" t="s">
        <v>27</v>
      </c>
      <c r="J63" s="55" t="str">
        <f t="shared" si="2"/>
        <v>TU-BO:HVAC-PT100-Ax53-13S:Temp-Mon</v>
      </c>
      <c r="K63" s="63" t="str">
        <f>"TEAMB"&amp;MID($B63,11,2)&amp;"_ST_614_"&amp;MID($B63,8,2)&amp;"_"&amp;VLOOKUP(B63,'Tunel-infos'!A:F, 2, 0)&amp;".val"</f>
        <v>TEAMB04_ST_614_02_4.val</v>
      </c>
      <c r="L63" s="56" t="s">
        <v>287</v>
      </c>
      <c r="M63" s="57" t="s">
        <v>29</v>
      </c>
      <c r="N63" s="57" t="s">
        <v>30</v>
      </c>
      <c r="O63" s="58" t="s">
        <v>287</v>
      </c>
      <c r="P63" s="58" t="s">
        <v>287</v>
      </c>
      <c r="Q63" s="58" t="s">
        <v>31</v>
      </c>
      <c r="R63" s="62" t="str">
        <f t="shared" si="3"/>
        <v>TEAMB04_ST_614_02_4.val</v>
      </c>
      <c r="S63" s="57" t="s">
        <v>32</v>
      </c>
      <c r="T63" s="59" t="s">
        <v>287</v>
      </c>
    </row>
    <row r="64" spans="1:20">
      <c r="A64" s="61">
        <v>60</v>
      </c>
      <c r="B64" s="52" t="s">
        <v>349</v>
      </c>
      <c r="C64" s="53" t="s">
        <v>285</v>
      </c>
      <c r="D64" s="54" t="str">
        <f>IF(VLOOKUP($B64, 'Tunel-infos'!$A$1:$F$90,5,FALSE)&gt;=10, VLOOKUP($B64, 'Tunel-infos'!$A$1:$F$90,5,FALSE), "0"&amp;VLOOKUP($B64, 'Tunel-infos'!$A$1:$F$90,5,FALSE))</f>
        <v>SR</v>
      </c>
      <c r="E64" s="53" t="s">
        <v>35</v>
      </c>
      <c r="F64" s="53" t="s">
        <v>24</v>
      </c>
      <c r="G64" s="53" t="str">
        <f>"Ax"&amp;VLOOKUP(B64,'Tunel-infos'!A:F,4,0)&amp;"-"&amp;IF(VLOOKUP(B64,'Tunel-infos'!A:F,6,0)&gt;=10, VLOOKUP(B64,'Tunel-infos'!A:F,6,0), "0"&amp;VLOOKUP(B64,'Tunel-infos'!A:F,6,0))&amp;"S"</f>
        <v>Ax53-13S</v>
      </c>
      <c r="H64" s="53" t="s">
        <v>291</v>
      </c>
      <c r="I64" s="53" t="s">
        <v>27</v>
      </c>
      <c r="J64" s="55" t="str">
        <f t="shared" si="2"/>
        <v>TU-SR:HVAC-PT100-Ax53-13S:Temp-Mon</v>
      </c>
      <c r="K64" s="63" t="str">
        <f>"TEAMB"&amp;MID($B64,11,2)&amp;"_ST_614_"&amp;MID($B64,8,2)&amp;"_"&amp;VLOOKUP(B64,'Tunel-infos'!A:F, 2, 0)&amp;".val"</f>
        <v>TEAMB05_ST_614_02_5.val</v>
      </c>
      <c r="L64" s="56" t="s">
        <v>287</v>
      </c>
      <c r="M64" s="57" t="s">
        <v>29</v>
      </c>
      <c r="N64" s="57" t="s">
        <v>30</v>
      </c>
      <c r="O64" s="58" t="s">
        <v>287</v>
      </c>
      <c r="P64" s="58" t="s">
        <v>287</v>
      </c>
      <c r="Q64" s="58" t="s">
        <v>31</v>
      </c>
      <c r="R64" s="62" t="str">
        <f t="shared" si="3"/>
        <v>TEAMB05_ST_614_02_5.val</v>
      </c>
      <c r="S64" s="57" t="s">
        <v>32</v>
      </c>
      <c r="T64" s="59" t="s">
        <v>287</v>
      </c>
    </row>
    <row r="65" spans="1:20">
      <c r="A65" s="60">
        <v>61</v>
      </c>
      <c r="B65" s="52" t="s">
        <v>350</v>
      </c>
      <c r="C65" s="53" t="s">
        <v>285</v>
      </c>
      <c r="D65" s="54" t="str">
        <f>IF(VLOOKUP($B65, 'Tunel-infos'!$A$1:$F$90,5,FALSE)&gt;=10, VLOOKUP($B65, 'Tunel-infos'!$A$1:$F$90,5,FALSE), "0"&amp;VLOOKUP($B65, 'Tunel-infos'!$A$1:$F$90,5,FALSE))</f>
        <v>BO</v>
      </c>
      <c r="E65" s="53" t="s">
        <v>35</v>
      </c>
      <c r="F65" s="53" t="s">
        <v>24</v>
      </c>
      <c r="G65" s="53" t="str">
        <f>"Ax"&amp;VLOOKUP(B65,'Tunel-infos'!A:F,4,0)&amp;"-"&amp;IF(VLOOKUP(B65,'Tunel-infos'!A:F,6,0)&gt;=10, VLOOKUP(B65,'Tunel-infos'!A:F,6,0), "0"&amp;VLOOKUP(B65,'Tunel-infos'!A:F,6,0))&amp;"S"</f>
        <v>Ax54-13S</v>
      </c>
      <c r="H65" s="53" t="s">
        <v>291</v>
      </c>
      <c r="I65" s="53" t="s">
        <v>27</v>
      </c>
      <c r="J65" s="55" t="str">
        <f t="shared" si="2"/>
        <v>TU-BO:HVAC-PT100-Ax54-13S:Temp-Mon</v>
      </c>
      <c r="K65" s="63" t="str">
        <f>"TEAMB"&amp;MID($B65,11,2)&amp;"_ST_614_"&amp;MID($B65,8,2)&amp;"_"&amp;VLOOKUP(B65,'Tunel-infos'!A:F, 2, 0)&amp;".val"</f>
        <v>TEAMB07_ST_614_02_7.val</v>
      </c>
      <c r="L65" s="56" t="s">
        <v>287</v>
      </c>
      <c r="M65" s="57" t="s">
        <v>29</v>
      </c>
      <c r="N65" s="57" t="s">
        <v>30</v>
      </c>
      <c r="O65" s="58" t="s">
        <v>287</v>
      </c>
      <c r="P65" s="58" t="s">
        <v>287</v>
      </c>
      <c r="Q65" s="58" t="s">
        <v>31</v>
      </c>
      <c r="R65" s="62" t="str">
        <f t="shared" si="3"/>
        <v>TEAMB07_ST_614_02_7.val</v>
      </c>
      <c r="S65" s="57" t="s">
        <v>32</v>
      </c>
      <c r="T65" s="59" t="s">
        <v>287</v>
      </c>
    </row>
    <row r="66" spans="1:20">
      <c r="A66" s="61">
        <v>62</v>
      </c>
      <c r="B66" s="52" t="s">
        <v>351</v>
      </c>
      <c r="C66" s="53" t="s">
        <v>285</v>
      </c>
      <c r="D66" s="54" t="str">
        <f>IF(VLOOKUP($B66, 'Tunel-infos'!$A$1:$F$90,5,FALSE)&gt;=10, VLOOKUP($B66, 'Tunel-infos'!$A$1:$F$90,5,FALSE), "0"&amp;VLOOKUP($B66, 'Tunel-infos'!$A$1:$F$90,5,FALSE))</f>
        <v>SR</v>
      </c>
      <c r="E66" s="53" t="s">
        <v>35</v>
      </c>
      <c r="F66" s="53" t="s">
        <v>24</v>
      </c>
      <c r="G66" s="53" t="str">
        <f>"Ax"&amp;VLOOKUP(B66,'Tunel-infos'!A:F,4,0)&amp;"-"&amp;IF(VLOOKUP(B66,'Tunel-infos'!A:F,6,0)&gt;=10, VLOOKUP(B66,'Tunel-infos'!A:F,6,0), "0"&amp;VLOOKUP(B66,'Tunel-infos'!A:F,6,0))&amp;"S"</f>
        <v>Ax55-14S</v>
      </c>
      <c r="H66" s="53" t="s">
        <v>291</v>
      </c>
      <c r="I66" s="53" t="s">
        <v>27</v>
      </c>
      <c r="J66" s="55" t="str">
        <f t="shared" si="2"/>
        <v>TU-SR:HVAC-PT100-Ax55-14S:Temp-Mon</v>
      </c>
      <c r="K66" s="63" t="str">
        <f>"TEAMB"&amp;MID($B66,11,2)&amp;"_ST_614_"&amp;MID($B66,8,2)&amp;"_"&amp;VLOOKUP(B66,'Tunel-infos'!A:F, 2, 0)&amp;".val"</f>
        <v>TEAMB08_ST_614_02_8.val</v>
      </c>
      <c r="L66" s="56" t="s">
        <v>287</v>
      </c>
      <c r="M66" s="57" t="s">
        <v>29</v>
      </c>
      <c r="N66" s="57" t="s">
        <v>30</v>
      </c>
      <c r="O66" s="58" t="s">
        <v>287</v>
      </c>
      <c r="P66" s="58" t="s">
        <v>287</v>
      </c>
      <c r="Q66" s="58" t="s">
        <v>31</v>
      </c>
      <c r="R66" s="62" t="str">
        <f t="shared" si="3"/>
        <v>TEAMB08_ST_614_02_8.val</v>
      </c>
      <c r="S66" s="57" t="s">
        <v>32</v>
      </c>
      <c r="T66" s="59" t="s">
        <v>287</v>
      </c>
    </row>
    <row r="67" spans="1:20">
      <c r="A67" s="60">
        <v>63</v>
      </c>
      <c r="B67" s="52" t="s">
        <v>352</v>
      </c>
      <c r="C67" s="53" t="s">
        <v>285</v>
      </c>
      <c r="D67" s="54" t="str">
        <f>IF(VLOOKUP($B67, 'Tunel-infos'!$A$1:$F$90,5,FALSE)&gt;=10, VLOOKUP($B67, 'Tunel-infos'!$A$1:$F$90,5,FALSE), "0"&amp;VLOOKUP($B67, 'Tunel-infos'!$A$1:$F$90,5,FALSE))</f>
        <v>BO</v>
      </c>
      <c r="E67" s="53" t="s">
        <v>35</v>
      </c>
      <c r="F67" s="53" t="s">
        <v>24</v>
      </c>
      <c r="G67" s="53" t="str">
        <f>"Ax"&amp;VLOOKUP(B67,'Tunel-infos'!A:F,4,0)&amp;"-"&amp;IF(VLOOKUP(B67,'Tunel-infos'!A:F,6,0)&gt;=10, VLOOKUP(B67,'Tunel-infos'!A:F,6,0), "0"&amp;VLOOKUP(B67,'Tunel-infos'!A:F,6,0))&amp;"S"</f>
        <v>Ax56-14S</v>
      </c>
      <c r="H67" s="53" t="s">
        <v>291</v>
      </c>
      <c r="I67" s="53" t="s">
        <v>27</v>
      </c>
      <c r="J67" s="55" t="str">
        <f t="shared" si="2"/>
        <v>TU-BO:HVAC-PT100-Ax56-14S:Temp-Mon</v>
      </c>
      <c r="K67" s="63" t="str">
        <f>"TEAMB"&amp;MID($B67,11,2)&amp;"_ST_614_"&amp;MID($B67,8,2)&amp;"_"&amp;VLOOKUP(B67,'Tunel-infos'!A:F, 2, 0)&amp;".val"</f>
        <v>TEAMB09_ST_614_02_9.val</v>
      </c>
      <c r="L67" s="56" t="s">
        <v>287</v>
      </c>
      <c r="M67" s="57" t="s">
        <v>29</v>
      </c>
      <c r="N67" s="57" t="s">
        <v>30</v>
      </c>
      <c r="O67" s="58" t="s">
        <v>287</v>
      </c>
      <c r="P67" s="58" t="s">
        <v>287</v>
      </c>
      <c r="Q67" s="58" t="s">
        <v>31</v>
      </c>
      <c r="R67" s="62" t="str">
        <f t="shared" si="3"/>
        <v>TEAMB09_ST_614_02_9.val</v>
      </c>
      <c r="S67" s="57" t="s">
        <v>32</v>
      </c>
      <c r="T67" s="59" t="s">
        <v>287</v>
      </c>
    </row>
    <row r="68" spans="1:20">
      <c r="A68" s="61">
        <v>64</v>
      </c>
      <c r="B68" s="52" t="s">
        <v>353</v>
      </c>
      <c r="C68" s="53" t="s">
        <v>285</v>
      </c>
      <c r="D68" s="54" t="str">
        <f>IF(VLOOKUP($B68, 'Tunel-infos'!$A$1:$F$90,5,FALSE)&gt;=10, VLOOKUP($B68, 'Tunel-infos'!$A$1:$F$90,5,FALSE), "0"&amp;VLOOKUP($B68, 'Tunel-infos'!$A$1:$F$90,5,FALSE))</f>
        <v>SR</v>
      </c>
      <c r="E68" s="53" t="s">
        <v>35</v>
      </c>
      <c r="F68" s="53" t="s">
        <v>24</v>
      </c>
      <c r="G68" s="53" t="str">
        <f>"Ax"&amp;VLOOKUP(B68,'Tunel-infos'!A:F,4,0)&amp;"-"&amp;IF(VLOOKUP(B68,'Tunel-infos'!A:F,6,0)&gt;=10, VLOOKUP(B68,'Tunel-infos'!A:F,6,0), "0"&amp;VLOOKUP(B68,'Tunel-infos'!A:F,6,0))&amp;"S"</f>
        <v>Ax56-14S</v>
      </c>
      <c r="H68" s="53" t="s">
        <v>291</v>
      </c>
      <c r="I68" s="53" t="s">
        <v>27</v>
      </c>
      <c r="J68" s="55" t="str">
        <f t="shared" si="2"/>
        <v>TU-SR:HVAC-PT100-Ax56-14S:Temp-Mon</v>
      </c>
      <c r="K68" s="63" t="str">
        <f>"TEAMB"&amp;MID($B68,11,2)&amp;"_ST_614_"&amp;MID($B68,8,2)&amp;"_"&amp;VLOOKUP(B68,'Tunel-infos'!A:F, 2, 0)&amp;".val"</f>
        <v>TEAMB10_ST_614_02_10.val</v>
      </c>
      <c r="L68" s="56" t="s">
        <v>287</v>
      </c>
      <c r="M68" s="57" t="s">
        <v>29</v>
      </c>
      <c r="N68" s="57" t="s">
        <v>30</v>
      </c>
      <c r="O68" s="58" t="s">
        <v>287</v>
      </c>
      <c r="P68" s="58" t="s">
        <v>287</v>
      </c>
      <c r="Q68" s="58" t="s">
        <v>31</v>
      </c>
      <c r="R68" s="62" t="str">
        <f t="shared" si="3"/>
        <v>TEAMB10_ST_614_02_10.val</v>
      </c>
      <c r="S68" s="57" t="s">
        <v>32</v>
      </c>
      <c r="T68" s="59" t="s">
        <v>287</v>
      </c>
    </row>
    <row r="69" spans="1:20">
      <c r="A69" s="60">
        <v>65</v>
      </c>
      <c r="B69" s="52" t="s">
        <v>354</v>
      </c>
      <c r="C69" s="53" t="s">
        <v>285</v>
      </c>
      <c r="D69" s="54" t="str">
        <f>IF(VLOOKUP($B69, 'Tunel-infos'!$A$1:$F$90,5,FALSE)&gt;=10, VLOOKUP($B69, 'Tunel-infos'!$A$1:$F$90,5,FALSE), "0"&amp;VLOOKUP($B69, 'Tunel-infos'!$A$1:$F$90,5,FALSE))</f>
        <v>BO</v>
      </c>
      <c r="E69" s="53" t="s">
        <v>35</v>
      </c>
      <c r="F69" s="53" t="s">
        <v>24</v>
      </c>
      <c r="G69" s="53" t="str">
        <f>"Ax"&amp;VLOOKUP(B69,'Tunel-infos'!A:F,4,0)&amp;"-"&amp;IF(VLOOKUP(B69,'Tunel-infos'!A:F,6,0)&gt;=10, VLOOKUP(B69,'Tunel-infos'!A:F,6,0), "0"&amp;VLOOKUP(B69,'Tunel-infos'!A:F,6,0))&amp;"S"</f>
        <v>Ax57-14S</v>
      </c>
      <c r="H69" s="53" t="s">
        <v>291</v>
      </c>
      <c r="I69" s="53" t="s">
        <v>27</v>
      </c>
      <c r="J69" s="55" t="str">
        <f t="shared" ref="J69:J84" si="4">IF(G69="-",C69&amp;"-"&amp;D69&amp;":"&amp;E69&amp;"-"&amp;F69&amp;":"&amp;H69&amp;"-"&amp;I69,C69&amp;"-"&amp;D69&amp;":"&amp;E69&amp;"-"&amp;F69&amp;"-"&amp;G69&amp;":"&amp;H69&amp;"-"&amp;I69)</f>
        <v>TU-BO:HVAC-PT100-Ax57-14S:Temp-Mon</v>
      </c>
      <c r="K69" s="63" t="str">
        <f>"TEAMB"&amp;MID($B69,11,2)&amp;"_ST_614_"&amp;MID($B69,8,2)&amp;"_"&amp;VLOOKUP(B69,'Tunel-infos'!A:F, 2, 0)&amp;".val"</f>
        <v>TEAMB01_ST_614_04_1.val</v>
      </c>
      <c r="L69" s="56" t="s">
        <v>287</v>
      </c>
      <c r="M69" s="57" t="s">
        <v>29</v>
      </c>
      <c r="N69" s="57" t="s">
        <v>30</v>
      </c>
      <c r="O69" s="58" t="s">
        <v>287</v>
      </c>
      <c r="P69" s="58" t="s">
        <v>287</v>
      </c>
      <c r="Q69" s="58" t="s">
        <v>31</v>
      </c>
      <c r="R69" s="62" t="str">
        <f t="shared" si="3"/>
        <v>TEAMB01_ST_614_04_1.val</v>
      </c>
      <c r="S69" s="57" t="s">
        <v>32</v>
      </c>
      <c r="T69" s="59" t="s">
        <v>287</v>
      </c>
    </row>
    <row r="70" spans="1:20">
      <c r="A70" s="61">
        <v>66</v>
      </c>
      <c r="B70" s="52" t="s">
        <v>355</v>
      </c>
      <c r="C70" s="53" t="s">
        <v>285</v>
      </c>
      <c r="D70" s="54" t="str">
        <f>IF(VLOOKUP($B70, 'Tunel-infos'!$A$1:$F$90,5,FALSE)&gt;=10, VLOOKUP($B70, 'Tunel-infos'!$A$1:$F$90,5,FALSE), "0"&amp;VLOOKUP($B70, 'Tunel-infos'!$A$1:$F$90,5,FALSE))</f>
        <v>SR</v>
      </c>
      <c r="E70" s="53" t="s">
        <v>35</v>
      </c>
      <c r="F70" s="53" t="s">
        <v>24</v>
      </c>
      <c r="G70" s="53" t="str">
        <f>"Ax"&amp;VLOOKUP(B70,'Tunel-infos'!A:F,4,0)&amp;"-"&amp;IF(VLOOKUP(B70,'Tunel-infos'!A:F,6,0)&gt;=10, VLOOKUP(B70,'Tunel-infos'!A:F,6,0), "0"&amp;VLOOKUP(B70,'Tunel-infos'!A:F,6,0))&amp;"S"</f>
        <v>Ax58-15S</v>
      </c>
      <c r="H70" s="53" t="s">
        <v>291</v>
      </c>
      <c r="I70" s="53" t="s">
        <v>27</v>
      </c>
      <c r="J70" s="55" t="str">
        <f t="shared" si="4"/>
        <v>TU-SR:HVAC-PT100-Ax58-15S:Temp-Mon</v>
      </c>
      <c r="K70" s="63" t="str">
        <f>"TEAMB"&amp;MID($B70,11,2)&amp;"_ST_614_"&amp;MID($B70,8,2)&amp;"_"&amp;VLOOKUP(B70,'Tunel-infos'!A:F, 2, 0)&amp;".val"</f>
        <v>TEAMB02_ST_614_04_2.val</v>
      </c>
      <c r="L70" s="56" t="s">
        <v>287</v>
      </c>
      <c r="M70" s="57" t="s">
        <v>29</v>
      </c>
      <c r="N70" s="57" t="s">
        <v>30</v>
      </c>
      <c r="O70" s="58" t="s">
        <v>287</v>
      </c>
      <c r="P70" s="58" t="s">
        <v>287</v>
      </c>
      <c r="Q70" s="58" t="s">
        <v>31</v>
      </c>
      <c r="R70" s="62" t="str">
        <f t="shared" ref="R70:R84" si="5">"TEAMB"&amp;MID($B70,11,2)&amp;"_ST_614_"&amp;MID($B70,8,2)&amp;"_"&amp;IF(MID($B70,11,1)="0", MID($B70,12,1), MID($B70,11,2))&amp;".val"</f>
        <v>TEAMB02_ST_614_04_2.val</v>
      </c>
      <c r="S70" s="57" t="s">
        <v>32</v>
      </c>
      <c r="T70" s="59" t="s">
        <v>287</v>
      </c>
    </row>
    <row r="71" spans="1:20">
      <c r="A71" s="60">
        <v>67</v>
      </c>
      <c r="B71" s="52" t="s">
        <v>356</v>
      </c>
      <c r="C71" s="53" t="s">
        <v>285</v>
      </c>
      <c r="D71" s="54" t="str">
        <f>IF(VLOOKUP($B71, 'Tunel-infos'!$A$1:$F$90,5,FALSE)&gt;=10, VLOOKUP($B71, 'Tunel-infos'!$A$1:$F$90,5,FALSE), "0"&amp;VLOOKUP($B71, 'Tunel-infos'!$A$1:$F$90,5,FALSE))</f>
        <v>BO</v>
      </c>
      <c r="E71" s="53" t="s">
        <v>35</v>
      </c>
      <c r="F71" s="53" t="s">
        <v>24</v>
      </c>
      <c r="G71" s="53" t="str">
        <f>"Ax"&amp;VLOOKUP(B71,'Tunel-infos'!A:F,4,0)&amp;"-"&amp;IF(VLOOKUP(B71,'Tunel-infos'!A:F,6,0)&gt;=10, VLOOKUP(B71,'Tunel-infos'!A:F,6,0), "0"&amp;VLOOKUP(B71,'Tunel-infos'!A:F,6,0))&amp;"S"</f>
        <v>Ax59-15S</v>
      </c>
      <c r="H71" s="53" t="s">
        <v>291</v>
      </c>
      <c r="I71" s="53" t="s">
        <v>27</v>
      </c>
      <c r="J71" s="55" t="str">
        <f t="shared" si="4"/>
        <v>TU-BO:HVAC-PT100-Ax59-15S:Temp-Mon</v>
      </c>
      <c r="K71" s="63" t="str">
        <f>"TEAMB"&amp;MID($B71,11,2)&amp;"_ST_614_"&amp;MID($B71,8,2)&amp;"_"&amp;VLOOKUP(B71,'Tunel-infos'!A:F, 2, 0)&amp;".val"</f>
        <v>TEAMB04_ST_614_04_4.val</v>
      </c>
      <c r="L71" s="56" t="s">
        <v>287</v>
      </c>
      <c r="M71" s="57" t="s">
        <v>29</v>
      </c>
      <c r="N71" s="57" t="s">
        <v>30</v>
      </c>
      <c r="O71" s="58" t="s">
        <v>287</v>
      </c>
      <c r="P71" s="58" t="s">
        <v>287</v>
      </c>
      <c r="Q71" s="58" t="s">
        <v>31</v>
      </c>
      <c r="R71" s="62" t="str">
        <f t="shared" si="5"/>
        <v>TEAMB04_ST_614_04_4.val</v>
      </c>
      <c r="S71" s="57" t="s">
        <v>32</v>
      </c>
      <c r="T71" s="59" t="s">
        <v>287</v>
      </c>
    </row>
    <row r="72" spans="1:20">
      <c r="A72" s="61">
        <v>68</v>
      </c>
      <c r="B72" s="52" t="s">
        <v>357</v>
      </c>
      <c r="C72" s="53" t="s">
        <v>285</v>
      </c>
      <c r="D72" s="54" t="str">
        <f>IF(VLOOKUP($B72, 'Tunel-infos'!$A$1:$F$90,5,FALSE)&gt;=10, VLOOKUP($B72, 'Tunel-infos'!$A$1:$F$90,5,FALSE), "0"&amp;VLOOKUP($B72, 'Tunel-infos'!$A$1:$F$90,5,FALSE))</f>
        <v>SR</v>
      </c>
      <c r="E72" s="53" t="s">
        <v>35</v>
      </c>
      <c r="F72" s="53" t="s">
        <v>24</v>
      </c>
      <c r="G72" s="53" t="str">
        <f>"Ax"&amp;VLOOKUP(B72,'Tunel-infos'!A:F,4,0)&amp;"-"&amp;IF(VLOOKUP(B72,'Tunel-infos'!A:F,6,0)&gt;=10, VLOOKUP(B72,'Tunel-infos'!A:F,6,0), "0"&amp;VLOOKUP(B72,'Tunel-infos'!A:F,6,0))&amp;"S"</f>
        <v>Ax59-15S</v>
      </c>
      <c r="H72" s="53" t="s">
        <v>291</v>
      </c>
      <c r="I72" s="53" t="s">
        <v>27</v>
      </c>
      <c r="J72" s="55" t="str">
        <f t="shared" si="4"/>
        <v>TU-SR:HVAC-PT100-Ax59-15S:Temp-Mon</v>
      </c>
      <c r="K72" s="63" t="str">
        <f>"TEAMB"&amp;MID($B72,11,2)&amp;"_ST_614_"&amp;MID($B72,8,2)&amp;"_"&amp;VLOOKUP(B72,'Tunel-infos'!A:F, 2, 0)&amp;".val"</f>
        <v>TEAMB05_ST_614_04_5.val</v>
      </c>
      <c r="L72" s="56" t="s">
        <v>287</v>
      </c>
      <c r="M72" s="57" t="s">
        <v>29</v>
      </c>
      <c r="N72" s="57" t="s">
        <v>30</v>
      </c>
      <c r="O72" s="58" t="s">
        <v>287</v>
      </c>
      <c r="P72" s="58" t="s">
        <v>287</v>
      </c>
      <c r="Q72" s="58" t="s">
        <v>31</v>
      </c>
      <c r="R72" s="62" t="str">
        <f t="shared" si="5"/>
        <v>TEAMB05_ST_614_04_5.val</v>
      </c>
      <c r="S72" s="57" t="s">
        <v>32</v>
      </c>
      <c r="T72" s="59" t="s">
        <v>287</v>
      </c>
    </row>
    <row r="73" spans="1:20">
      <c r="A73" s="60">
        <v>69</v>
      </c>
      <c r="B73" s="52" t="s">
        <v>358</v>
      </c>
      <c r="C73" s="53" t="s">
        <v>285</v>
      </c>
      <c r="D73" s="54" t="str">
        <f>IF(VLOOKUP($B73, 'Tunel-infos'!$A$1:$F$90,5,FALSE)&gt;=10, VLOOKUP($B73, 'Tunel-infos'!$A$1:$F$90,5,FALSE), "0"&amp;VLOOKUP($B73, 'Tunel-infos'!$A$1:$F$90,5,FALSE))</f>
        <v>BO</v>
      </c>
      <c r="E73" s="53" t="s">
        <v>35</v>
      </c>
      <c r="F73" s="53" t="s">
        <v>24</v>
      </c>
      <c r="G73" s="53" t="str">
        <f>"Ax"&amp;VLOOKUP(B73,'Tunel-infos'!A:F,4,0)&amp;"-"&amp;IF(VLOOKUP(B73,'Tunel-infos'!A:F,6,0)&gt;=10, VLOOKUP(B73,'Tunel-infos'!A:F,6,0), "0"&amp;VLOOKUP(B73,'Tunel-infos'!A:F,6,0))&amp;"S"</f>
        <v>Ax60-15S</v>
      </c>
      <c r="H73" s="53" t="s">
        <v>291</v>
      </c>
      <c r="I73" s="53" t="s">
        <v>27</v>
      </c>
      <c r="J73" s="55" t="str">
        <f t="shared" si="4"/>
        <v>TU-BO:HVAC-PT100-Ax60-15S:Temp-Mon</v>
      </c>
      <c r="K73" s="63" t="str">
        <f>"TEAMB"&amp;MID($B73,11,2)&amp;"_ST_614_"&amp;MID($B73,8,2)&amp;"_"&amp;VLOOKUP(B73,'Tunel-infos'!A:F, 2, 0)&amp;".val"</f>
        <v>TEAMB07_ST_614_04_7.val</v>
      </c>
      <c r="L73" s="56" t="s">
        <v>287</v>
      </c>
      <c r="M73" s="57" t="s">
        <v>29</v>
      </c>
      <c r="N73" s="57" t="s">
        <v>30</v>
      </c>
      <c r="O73" s="58" t="s">
        <v>287</v>
      </c>
      <c r="P73" s="58" t="s">
        <v>287</v>
      </c>
      <c r="Q73" s="58" t="s">
        <v>31</v>
      </c>
      <c r="R73" s="62" t="str">
        <f t="shared" si="5"/>
        <v>TEAMB07_ST_614_04_7.val</v>
      </c>
      <c r="S73" s="57" t="s">
        <v>32</v>
      </c>
      <c r="T73" s="59" t="s">
        <v>287</v>
      </c>
    </row>
    <row r="74" spans="1:20">
      <c r="A74" s="61">
        <v>70</v>
      </c>
      <c r="B74" s="52" t="s">
        <v>359</v>
      </c>
      <c r="C74" s="53" t="s">
        <v>285</v>
      </c>
      <c r="D74" s="54" t="str">
        <f>IF(VLOOKUP($B74, 'Tunel-infos'!$A$1:$F$90,5,FALSE)&gt;=10, VLOOKUP($B74, 'Tunel-infos'!$A$1:$F$90,5,FALSE), "0"&amp;VLOOKUP($B74, 'Tunel-infos'!$A$1:$F$90,5,FALSE))</f>
        <v>SR</v>
      </c>
      <c r="E74" s="53" t="s">
        <v>35</v>
      </c>
      <c r="F74" s="53" t="s">
        <v>24</v>
      </c>
      <c r="G74" s="53" t="str">
        <f>"Ax"&amp;VLOOKUP(B74,'Tunel-infos'!A:F,4,0)&amp;"-"&amp;IF(VLOOKUP(B74,'Tunel-infos'!A:F,6,0)&gt;=10, VLOOKUP(B74,'Tunel-infos'!A:F,6,0), "0"&amp;VLOOKUP(B74,'Tunel-infos'!A:F,6,0))&amp;"S"</f>
        <v>Ax1-16S</v>
      </c>
      <c r="H74" s="53" t="s">
        <v>291</v>
      </c>
      <c r="I74" s="53" t="s">
        <v>27</v>
      </c>
      <c r="J74" s="55" t="str">
        <f t="shared" si="4"/>
        <v>TU-SR:HVAC-PT100-Ax1-16S:Temp-Mon</v>
      </c>
      <c r="K74" s="63" t="str">
        <f>"TEAMB"&amp;MID($B74,11,2)&amp;"_ST_614_"&amp;MID($B74,8,2)&amp;"_"&amp;VLOOKUP(B74,'Tunel-infos'!A:F, 2, 0)&amp;".val"</f>
        <v>TEAMB08_ST_614_04_8.val</v>
      </c>
      <c r="L74" s="56" t="s">
        <v>287</v>
      </c>
      <c r="M74" s="57" t="s">
        <v>29</v>
      </c>
      <c r="N74" s="57" t="s">
        <v>30</v>
      </c>
      <c r="O74" s="58" t="s">
        <v>287</v>
      </c>
      <c r="P74" s="58" t="s">
        <v>287</v>
      </c>
      <c r="Q74" s="58" t="s">
        <v>31</v>
      </c>
      <c r="R74" s="62" t="str">
        <f t="shared" si="5"/>
        <v>TEAMB08_ST_614_04_8.val</v>
      </c>
      <c r="S74" s="57" t="s">
        <v>32</v>
      </c>
      <c r="T74" s="59" t="s">
        <v>287</v>
      </c>
    </row>
    <row r="75" spans="1:20">
      <c r="A75" s="60">
        <v>71</v>
      </c>
      <c r="B75" s="52" t="s">
        <v>360</v>
      </c>
      <c r="C75" s="53" t="s">
        <v>285</v>
      </c>
      <c r="D75" s="54" t="str">
        <f>IF(VLOOKUP($B75, 'Tunel-infos'!$A$1:$F$90,5,FALSE)&gt;=10, VLOOKUP($B75, 'Tunel-infos'!$A$1:$F$90,5,FALSE), "0"&amp;VLOOKUP($B75, 'Tunel-infos'!$A$1:$F$90,5,FALSE))</f>
        <v>BO</v>
      </c>
      <c r="E75" s="53" t="s">
        <v>35</v>
      </c>
      <c r="F75" s="53" t="s">
        <v>24</v>
      </c>
      <c r="G75" s="53" t="str">
        <f>"Ax"&amp;VLOOKUP(B75,'Tunel-infos'!A:F,4,0)&amp;"-"&amp;IF(VLOOKUP(B75,'Tunel-infos'!A:F,6,0)&gt;=10, VLOOKUP(B75,'Tunel-infos'!A:F,6,0), "0"&amp;VLOOKUP(B75,'Tunel-infos'!A:F,6,0))&amp;"S"</f>
        <v>Ax2-16S</v>
      </c>
      <c r="H75" s="53" t="s">
        <v>291</v>
      </c>
      <c r="I75" s="53" t="s">
        <v>27</v>
      </c>
      <c r="J75" s="55" t="str">
        <f t="shared" si="4"/>
        <v>TU-BO:HVAC-PT100-Ax2-16S:Temp-Mon</v>
      </c>
      <c r="K75" s="63" t="str">
        <f>"TEAMB"&amp;MID($B75,11,2)&amp;"_ST_614_"&amp;MID($B75,8,2)&amp;"_"&amp;VLOOKUP(B75,'Tunel-infos'!A:F, 2, 0)&amp;".val"</f>
        <v>TEAMB09_ST_614_04_9.val</v>
      </c>
      <c r="L75" s="56" t="s">
        <v>287</v>
      </c>
      <c r="M75" s="57" t="s">
        <v>29</v>
      </c>
      <c r="N75" s="57" t="s">
        <v>30</v>
      </c>
      <c r="O75" s="58" t="s">
        <v>287</v>
      </c>
      <c r="P75" s="58" t="s">
        <v>287</v>
      </c>
      <c r="Q75" s="58" t="s">
        <v>31</v>
      </c>
      <c r="R75" s="62" t="str">
        <f t="shared" si="5"/>
        <v>TEAMB09_ST_614_04_9.val</v>
      </c>
      <c r="S75" s="57" t="s">
        <v>32</v>
      </c>
      <c r="T75" s="59" t="s">
        <v>287</v>
      </c>
    </row>
    <row r="76" spans="1:20">
      <c r="A76" s="61">
        <v>72</v>
      </c>
      <c r="B76" s="52" t="s">
        <v>361</v>
      </c>
      <c r="C76" s="53" t="s">
        <v>285</v>
      </c>
      <c r="D76" s="54" t="str">
        <f>IF(VLOOKUP($B76, 'Tunel-infos'!$A$1:$F$90,5,FALSE)&gt;=10, VLOOKUP($B76, 'Tunel-infos'!$A$1:$F$90,5,FALSE), "0"&amp;VLOOKUP($B76, 'Tunel-infos'!$A$1:$F$90,5,FALSE))</f>
        <v>SR</v>
      </c>
      <c r="E76" s="53" t="s">
        <v>35</v>
      </c>
      <c r="F76" s="53" t="s">
        <v>24</v>
      </c>
      <c r="G76" s="53" t="str">
        <f>"Ax"&amp;VLOOKUP(B76,'Tunel-infos'!A:F,4,0)&amp;"-"&amp;IF(VLOOKUP(B76,'Tunel-infos'!A:F,6,0)&gt;=10, VLOOKUP(B76,'Tunel-infos'!A:F,6,0), "0"&amp;VLOOKUP(B76,'Tunel-infos'!A:F,6,0))&amp;"S"</f>
        <v>Ax2-16S</v>
      </c>
      <c r="H76" s="53" t="s">
        <v>291</v>
      </c>
      <c r="I76" s="53" t="s">
        <v>27</v>
      </c>
      <c r="J76" s="55" t="str">
        <f t="shared" si="4"/>
        <v>TU-SR:HVAC-PT100-Ax2-16S:Temp-Mon</v>
      </c>
      <c r="K76" s="63" t="str">
        <f>"TEAMB"&amp;MID($B76,11,2)&amp;"_ST_614_"&amp;MID($B76,8,2)&amp;"_"&amp;VLOOKUP(B76,'Tunel-infos'!A:F, 2, 0)&amp;".val"</f>
        <v>TEAMB10_ST_614_04_10.val</v>
      </c>
      <c r="L76" s="56" t="s">
        <v>287</v>
      </c>
      <c r="M76" s="57" t="s">
        <v>29</v>
      </c>
      <c r="N76" s="57" t="s">
        <v>30</v>
      </c>
      <c r="O76" s="58" t="s">
        <v>287</v>
      </c>
      <c r="P76" s="58" t="s">
        <v>287</v>
      </c>
      <c r="Q76" s="58" t="s">
        <v>31</v>
      </c>
      <c r="R76" s="62" t="str">
        <f t="shared" si="5"/>
        <v>TEAMB10_ST_614_04_10.val</v>
      </c>
      <c r="S76" s="57" t="s">
        <v>32</v>
      </c>
      <c r="T76" s="59" t="s">
        <v>287</v>
      </c>
    </row>
    <row r="77" spans="1:20">
      <c r="A77" s="60">
        <v>73</v>
      </c>
      <c r="B77" s="52" t="s">
        <v>362</v>
      </c>
      <c r="C77" s="53" t="s">
        <v>285</v>
      </c>
      <c r="D77" s="54" t="str">
        <f>IF(VLOOKUP($B77, 'Tunel-infos'!$A$1:$F$90,5,FALSE)&gt;=10, VLOOKUP($B77, 'Tunel-infos'!$A$1:$F$90,5,FALSE), "0"&amp;VLOOKUP($B77, 'Tunel-infos'!$A$1:$F$90,5,FALSE))</f>
        <v>BO</v>
      </c>
      <c r="E77" s="53" t="s">
        <v>35</v>
      </c>
      <c r="F77" s="53" t="s">
        <v>24</v>
      </c>
      <c r="G77" s="53" t="str">
        <f>"Ax"&amp;VLOOKUP(B77,'Tunel-infos'!A:F,4,0)&amp;"-"&amp;IF(VLOOKUP(B77,'Tunel-infos'!A:F,6,0)&gt;=10, VLOOKUP(B77,'Tunel-infos'!A:F,6,0), "0"&amp;VLOOKUP(B77,'Tunel-infos'!A:F,6,0))&amp;"S"</f>
        <v>Ax3-16S</v>
      </c>
      <c r="H77" s="53" t="s">
        <v>291</v>
      </c>
      <c r="I77" s="53" t="s">
        <v>27</v>
      </c>
      <c r="J77" s="55" t="str">
        <f t="shared" si="4"/>
        <v>TU-BO:HVAC-PT100-Ax3-16S:Temp-Mon</v>
      </c>
      <c r="K77" s="63" t="str">
        <f>"TEAMB"&amp;MID($B77,11,2)&amp;"_ST_614_"&amp;MID($B77,8,2)&amp;"_"&amp;VLOOKUP(B77,'Tunel-infos'!A:F, 2, 0)&amp;".val"</f>
        <v>TEAMB01_ST_614_06_1.val</v>
      </c>
      <c r="L77" s="56" t="s">
        <v>287</v>
      </c>
      <c r="M77" s="57" t="s">
        <v>29</v>
      </c>
      <c r="N77" s="57" t="s">
        <v>30</v>
      </c>
      <c r="O77" s="58" t="s">
        <v>287</v>
      </c>
      <c r="P77" s="58" t="s">
        <v>287</v>
      </c>
      <c r="Q77" s="58" t="s">
        <v>31</v>
      </c>
      <c r="R77" s="62" t="str">
        <f t="shared" si="5"/>
        <v>TEAMB01_ST_614_06_1.val</v>
      </c>
      <c r="S77" s="57" t="s">
        <v>32</v>
      </c>
      <c r="T77" s="59" t="s">
        <v>287</v>
      </c>
    </row>
    <row r="78" spans="1:20">
      <c r="A78" s="61">
        <v>74</v>
      </c>
      <c r="B78" s="52" t="s">
        <v>363</v>
      </c>
      <c r="C78" s="53" t="s">
        <v>285</v>
      </c>
      <c r="D78" s="54" t="str">
        <f>IF(VLOOKUP($B78, 'Tunel-infos'!$A$1:$F$90,5,FALSE)&gt;=10, VLOOKUP($B78, 'Tunel-infos'!$A$1:$F$90,5,FALSE), "0"&amp;VLOOKUP($B78, 'Tunel-infos'!$A$1:$F$90,5,FALSE))</f>
        <v>SR</v>
      </c>
      <c r="E78" s="53" t="s">
        <v>35</v>
      </c>
      <c r="F78" s="53" t="s">
        <v>24</v>
      </c>
      <c r="G78" s="53" t="str">
        <f>"Ax"&amp;VLOOKUP(B78,'Tunel-infos'!A:F,4,0)&amp;"-"&amp;IF(VLOOKUP(B78,'Tunel-infos'!A:F,6,0)&gt;=10, VLOOKUP(B78,'Tunel-infos'!A:F,6,0), "0"&amp;VLOOKUP(B78,'Tunel-infos'!A:F,6,0))&amp;"S"</f>
        <v>Ax4-17S</v>
      </c>
      <c r="H78" s="53" t="s">
        <v>291</v>
      </c>
      <c r="I78" s="53" t="s">
        <v>27</v>
      </c>
      <c r="J78" s="55" t="str">
        <f t="shared" si="4"/>
        <v>TU-SR:HVAC-PT100-Ax4-17S:Temp-Mon</v>
      </c>
      <c r="K78" s="63" t="str">
        <f>"TEAMB"&amp;MID($B78,11,2)&amp;"_ST_614_"&amp;MID($B78,8,2)&amp;"_"&amp;VLOOKUP(B78,'Tunel-infos'!A:F, 2, 0)&amp;".val"</f>
        <v>TEAMB02_ST_614_06_2.val</v>
      </c>
      <c r="L78" s="56" t="s">
        <v>287</v>
      </c>
      <c r="M78" s="57" t="s">
        <v>29</v>
      </c>
      <c r="N78" s="57" t="s">
        <v>30</v>
      </c>
      <c r="O78" s="58" t="s">
        <v>287</v>
      </c>
      <c r="P78" s="58" t="s">
        <v>287</v>
      </c>
      <c r="Q78" s="58" t="s">
        <v>31</v>
      </c>
      <c r="R78" s="62" t="str">
        <f t="shared" si="5"/>
        <v>TEAMB02_ST_614_06_2.val</v>
      </c>
      <c r="S78" s="57" t="s">
        <v>32</v>
      </c>
      <c r="T78" s="59" t="s">
        <v>287</v>
      </c>
    </row>
    <row r="79" spans="1:20">
      <c r="A79" s="60">
        <v>75</v>
      </c>
      <c r="B79" s="52" t="s">
        <v>364</v>
      </c>
      <c r="C79" s="53" t="s">
        <v>285</v>
      </c>
      <c r="D79" s="54" t="str">
        <f>IF(VLOOKUP($B79, 'Tunel-infos'!$A$1:$F$90,5,FALSE)&gt;=10, VLOOKUP($B79, 'Tunel-infos'!$A$1:$F$90,5,FALSE), "0"&amp;VLOOKUP($B79, 'Tunel-infos'!$A$1:$F$90,5,FALSE))</f>
        <v>BO</v>
      </c>
      <c r="E79" s="53" t="s">
        <v>35</v>
      </c>
      <c r="F79" s="53" t="s">
        <v>24</v>
      </c>
      <c r="G79" s="53" t="str">
        <f>"Ax"&amp;VLOOKUP(B79,'Tunel-infos'!A:F,4,0)&amp;"-"&amp;IF(VLOOKUP(B79,'Tunel-infos'!A:F,6,0)&gt;=10, VLOOKUP(B79,'Tunel-infos'!A:F,6,0), "0"&amp;VLOOKUP(B79,'Tunel-infos'!A:F,6,0))&amp;"S"</f>
        <v>Ax5-17S</v>
      </c>
      <c r="H79" s="53" t="s">
        <v>291</v>
      </c>
      <c r="I79" s="53" t="s">
        <v>27</v>
      </c>
      <c r="J79" s="55" t="str">
        <f t="shared" si="4"/>
        <v>TU-BO:HVAC-PT100-Ax5-17S:Temp-Mon</v>
      </c>
      <c r="K79" s="63" t="str">
        <f>"TEAMB"&amp;MID($B79,11,2)&amp;"_ST_614_"&amp;MID($B79,8,2)&amp;"_"&amp;VLOOKUP(B79,'Tunel-infos'!A:F, 2, 0)&amp;".val"</f>
        <v>TEAMB04_ST_614_06_4.val</v>
      </c>
      <c r="L79" s="56" t="s">
        <v>287</v>
      </c>
      <c r="M79" s="57" t="s">
        <v>29</v>
      </c>
      <c r="N79" s="57" t="s">
        <v>30</v>
      </c>
      <c r="O79" s="58" t="s">
        <v>287</v>
      </c>
      <c r="P79" s="58" t="s">
        <v>287</v>
      </c>
      <c r="Q79" s="58" t="s">
        <v>31</v>
      </c>
      <c r="R79" s="62" t="str">
        <f t="shared" si="5"/>
        <v>TEAMB04_ST_614_06_4.val</v>
      </c>
      <c r="S79" s="57" t="s">
        <v>32</v>
      </c>
      <c r="T79" s="59" t="s">
        <v>287</v>
      </c>
    </row>
    <row r="80" spans="1:20">
      <c r="A80" s="61">
        <v>76</v>
      </c>
      <c r="B80" s="52" t="s">
        <v>365</v>
      </c>
      <c r="C80" s="53" t="s">
        <v>285</v>
      </c>
      <c r="D80" s="54" t="str">
        <f>IF(VLOOKUP($B80, 'Tunel-infos'!$A$1:$F$90,5,FALSE)&gt;=10, VLOOKUP($B80, 'Tunel-infos'!$A$1:$F$90,5,FALSE), "0"&amp;VLOOKUP($B80, 'Tunel-infos'!$A$1:$F$90,5,FALSE))</f>
        <v>SR</v>
      </c>
      <c r="E80" s="53" t="s">
        <v>35</v>
      </c>
      <c r="F80" s="53" t="s">
        <v>24</v>
      </c>
      <c r="G80" s="53" t="str">
        <f>"Ax"&amp;VLOOKUP(B80,'Tunel-infos'!A:F,4,0)&amp;"-"&amp;IF(VLOOKUP(B80,'Tunel-infos'!A:F,6,0)&gt;=10, VLOOKUP(B80,'Tunel-infos'!A:F,6,0), "0"&amp;VLOOKUP(B80,'Tunel-infos'!A:F,6,0))&amp;"S"</f>
        <v>Ax5-17S</v>
      </c>
      <c r="H80" s="53" t="s">
        <v>291</v>
      </c>
      <c r="I80" s="53" t="s">
        <v>27</v>
      </c>
      <c r="J80" s="55" t="str">
        <f t="shared" si="4"/>
        <v>TU-SR:HVAC-PT100-Ax5-17S:Temp-Mon</v>
      </c>
      <c r="K80" s="63" t="str">
        <f>"TEAMB"&amp;MID($B80,11,2)&amp;"_ST_614_"&amp;MID($B80,8,2)&amp;"_"&amp;VLOOKUP(B80,'Tunel-infos'!A:F, 2, 0)&amp;".val"</f>
        <v>TEAMB05_ST_614_06_5.val</v>
      </c>
      <c r="L80" s="56" t="s">
        <v>287</v>
      </c>
      <c r="M80" s="57" t="s">
        <v>29</v>
      </c>
      <c r="N80" s="57" t="s">
        <v>30</v>
      </c>
      <c r="O80" s="58" t="s">
        <v>287</v>
      </c>
      <c r="P80" s="58" t="s">
        <v>287</v>
      </c>
      <c r="Q80" s="58" t="s">
        <v>31</v>
      </c>
      <c r="R80" s="62" t="str">
        <f t="shared" si="5"/>
        <v>TEAMB05_ST_614_06_5.val</v>
      </c>
      <c r="S80" s="57" t="s">
        <v>32</v>
      </c>
      <c r="T80" s="59" t="s">
        <v>287</v>
      </c>
    </row>
    <row r="81" spans="1:20">
      <c r="A81" s="60">
        <v>77</v>
      </c>
      <c r="B81" s="52" t="s">
        <v>366</v>
      </c>
      <c r="C81" s="53" t="s">
        <v>285</v>
      </c>
      <c r="D81" s="54" t="str">
        <f>IF(VLOOKUP($B81, 'Tunel-infos'!$A$1:$F$90,5,FALSE)&gt;=10, VLOOKUP($B81, 'Tunel-infos'!$A$1:$F$90,5,FALSE), "0"&amp;VLOOKUP($B81, 'Tunel-infos'!$A$1:$F$90,5,FALSE))</f>
        <v>BO</v>
      </c>
      <c r="E81" s="53" t="s">
        <v>35</v>
      </c>
      <c r="F81" s="53" t="s">
        <v>24</v>
      </c>
      <c r="G81" s="53" t="str">
        <f>"Ax"&amp;VLOOKUP(B81,'Tunel-infos'!A:F,4,0)&amp;"-"&amp;IF(VLOOKUP(B81,'Tunel-infos'!A:F,6,0)&gt;=10, VLOOKUP(B81,'Tunel-infos'!A:F,6,0), "0"&amp;VLOOKUP(B81,'Tunel-infos'!A:F,6,0))&amp;"S"</f>
        <v>Ax6-17S</v>
      </c>
      <c r="H81" s="53" t="s">
        <v>291</v>
      </c>
      <c r="I81" s="53" t="s">
        <v>27</v>
      </c>
      <c r="J81" s="55" t="str">
        <f t="shared" si="4"/>
        <v>TU-BO:HVAC-PT100-Ax6-17S:Temp-Mon</v>
      </c>
      <c r="K81" s="63" t="str">
        <f>"TEAMB"&amp;MID($B81,11,2)&amp;"_ST_614_"&amp;MID($B81,8,2)&amp;"_"&amp;VLOOKUP(B81,'Tunel-infos'!A:F, 2, 0)&amp;".val"</f>
        <v>TEAMB07_ST_614_06_7.val</v>
      </c>
      <c r="L81" s="56" t="s">
        <v>287</v>
      </c>
      <c r="M81" s="57" t="s">
        <v>29</v>
      </c>
      <c r="N81" s="57" t="s">
        <v>30</v>
      </c>
      <c r="O81" s="58" t="s">
        <v>287</v>
      </c>
      <c r="P81" s="58" t="s">
        <v>287</v>
      </c>
      <c r="Q81" s="58" t="s">
        <v>31</v>
      </c>
      <c r="R81" s="62" t="str">
        <f t="shared" si="5"/>
        <v>TEAMB07_ST_614_06_7.val</v>
      </c>
      <c r="S81" s="57" t="s">
        <v>32</v>
      </c>
      <c r="T81" s="59" t="s">
        <v>287</v>
      </c>
    </row>
    <row r="82" spans="1:20">
      <c r="A82" s="61">
        <v>78</v>
      </c>
      <c r="B82" s="52" t="s">
        <v>367</v>
      </c>
      <c r="C82" s="53" t="s">
        <v>285</v>
      </c>
      <c r="D82" s="54" t="str">
        <f>IF(VLOOKUP($B82, 'Tunel-infos'!$A$1:$F$90,5,FALSE)&gt;=10, VLOOKUP($B82, 'Tunel-infos'!$A$1:$F$90,5,FALSE), "0"&amp;VLOOKUP($B82, 'Tunel-infos'!$A$1:$F$90,5,FALSE))</f>
        <v>SR</v>
      </c>
      <c r="E82" s="53" t="s">
        <v>35</v>
      </c>
      <c r="F82" s="53" t="s">
        <v>24</v>
      </c>
      <c r="G82" s="53" t="str">
        <f>"Ax"&amp;VLOOKUP(B82,'Tunel-infos'!A:F,4,0)&amp;"-"&amp;IF(VLOOKUP(B82,'Tunel-infos'!A:F,6,0)&gt;=10, VLOOKUP(B82,'Tunel-infos'!A:F,6,0), "0"&amp;VLOOKUP(B82,'Tunel-infos'!A:F,6,0))&amp;"S"</f>
        <v>Ax7-18S</v>
      </c>
      <c r="H82" s="53" t="s">
        <v>291</v>
      </c>
      <c r="I82" s="53" t="s">
        <v>27</v>
      </c>
      <c r="J82" s="55" t="str">
        <f t="shared" si="4"/>
        <v>TU-SR:HVAC-PT100-Ax7-18S:Temp-Mon</v>
      </c>
      <c r="K82" s="63" t="str">
        <f>"TEAMB"&amp;MID($B82,11,2)&amp;"_ST_614_"&amp;MID($B82,8,2)&amp;"_"&amp;VLOOKUP(B82,'Tunel-infos'!A:F, 2, 0)&amp;".val"</f>
        <v>TEAMB08_ST_614_06_8.val</v>
      </c>
      <c r="L82" s="56" t="s">
        <v>287</v>
      </c>
      <c r="M82" s="57" t="s">
        <v>29</v>
      </c>
      <c r="N82" s="57" t="s">
        <v>30</v>
      </c>
      <c r="O82" s="58" t="s">
        <v>287</v>
      </c>
      <c r="P82" s="58" t="s">
        <v>287</v>
      </c>
      <c r="Q82" s="58" t="s">
        <v>31</v>
      </c>
      <c r="R82" s="62" t="str">
        <f t="shared" si="5"/>
        <v>TEAMB08_ST_614_06_8.val</v>
      </c>
      <c r="S82" s="57" t="s">
        <v>32</v>
      </c>
      <c r="T82" s="59" t="s">
        <v>287</v>
      </c>
    </row>
    <row r="83" spans="1:20">
      <c r="A83" s="60">
        <v>79</v>
      </c>
      <c r="B83" s="52" t="s">
        <v>368</v>
      </c>
      <c r="C83" s="53" t="s">
        <v>285</v>
      </c>
      <c r="D83" s="54" t="str">
        <f>IF(VLOOKUP($B83, 'Tunel-infos'!$A$1:$F$90,5,FALSE)&gt;=10, VLOOKUP($B83, 'Tunel-infos'!$A$1:$F$90,5,FALSE), "0"&amp;VLOOKUP($B83, 'Tunel-infos'!$A$1:$F$90,5,FALSE))</f>
        <v>BO</v>
      </c>
      <c r="E83" s="53" t="s">
        <v>35</v>
      </c>
      <c r="F83" s="53" t="s">
        <v>24</v>
      </c>
      <c r="G83" s="53" t="str">
        <f>"Ax"&amp;VLOOKUP(B83,'Tunel-infos'!A:F,4,0)&amp;"-"&amp;IF(VLOOKUP(B83,'Tunel-infos'!A:F,6,0)&gt;=10, VLOOKUP(B83,'Tunel-infos'!A:F,6,0), "0"&amp;VLOOKUP(B83,'Tunel-infos'!A:F,6,0))&amp;"S"</f>
        <v>Ax8-18S</v>
      </c>
      <c r="H83" s="53" t="s">
        <v>291</v>
      </c>
      <c r="I83" s="53" t="s">
        <v>27</v>
      </c>
      <c r="J83" s="55" t="str">
        <f t="shared" si="4"/>
        <v>TU-BO:HVAC-PT100-Ax8-18S:Temp-Mon</v>
      </c>
      <c r="K83" s="63" t="str">
        <f>"TEAMB"&amp;MID($B83,11,2)&amp;"_ST_614_"&amp;MID($B83,8,2)&amp;"_"&amp;VLOOKUP(B83,'Tunel-infos'!A:F, 2, 0)&amp;".val"</f>
        <v>TEAMB09_ST_614_06_9.val</v>
      </c>
      <c r="L83" s="56" t="s">
        <v>287</v>
      </c>
      <c r="M83" s="57" t="s">
        <v>29</v>
      </c>
      <c r="N83" s="57" t="s">
        <v>30</v>
      </c>
      <c r="O83" s="58" t="s">
        <v>287</v>
      </c>
      <c r="P83" s="58" t="s">
        <v>287</v>
      </c>
      <c r="Q83" s="58" t="s">
        <v>31</v>
      </c>
      <c r="R83" s="62" t="str">
        <f t="shared" si="5"/>
        <v>TEAMB09_ST_614_06_9.val</v>
      </c>
      <c r="S83" s="57" t="s">
        <v>32</v>
      </c>
      <c r="T83" s="59" t="s">
        <v>287</v>
      </c>
    </row>
    <row r="84" spans="1:20">
      <c r="A84" s="61">
        <v>80</v>
      </c>
      <c r="B84" s="52" t="s">
        <v>369</v>
      </c>
      <c r="C84" s="53" t="s">
        <v>285</v>
      </c>
      <c r="D84" s="54" t="str">
        <f>IF(VLOOKUP($B84, 'Tunel-infos'!$A$1:$F$90,5,FALSE)&gt;=10, VLOOKUP($B84, 'Tunel-infos'!$A$1:$F$90,5,FALSE), "0"&amp;VLOOKUP($B84, 'Tunel-infos'!$A$1:$F$90,5,FALSE))</f>
        <v>SR</v>
      </c>
      <c r="E84" s="53" t="s">
        <v>35</v>
      </c>
      <c r="F84" s="53" t="s">
        <v>24</v>
      </c>
      <c r="G84" s="53" t="str">
        <f>"Ax"&amp;VLOOKUP(B84,'Tunel-infos'!A:F,4,0)&amp;"-"&amp;IF(VLOOKUP(B84,'Tunel-infos'!A:F,6,0)&gt;=10, VLOOKUP(B84,'Tunel-infos'!A:F,6,0), "0"&amp;VLOOKUP(B84,'Tunel-infos'!A:F,6,0))&amp;"S"</f>
        <v>Ax8-18S</v>
      </c>
      <c r="H84" s="53" t="s">
        <v>291</v>
      </c>
      <c r="I84" s="53" t="s">
        <v>27</v>
      </c>
      <c r="J84" s="55" t="str">
        <f t="shared" si="4"/>
        <v>TU-SR:HVAC-PT100-Ax8-18S:Temp-Mon</v>
      </c>
      <c r="K84" s="63" t="str">
        <f>"TEAMB"&amp;MID($B84,11,2)&amp;"_ST_614_"&amp;MID($B84,8,2)&amp;"_"&amp;VLOOKUP(B84,'Tunel-infos'!A:F, 2, 0)&amp;".val"</f>
        <v>TEAMB10_ST_614_06_10.val</v>
      </c>
      <c r="L84" s="56" t="s">
        <v>287</v>
      </c>
      <c r="M84" s="57" t="s">
        <v>29</v>
      </c>
      <c r="N84" s="57" t="s">
        <v>30</v>
      </c>
      <c r="O84" s="58" t="s">
        <v>287</v>
      </c>
      <c r="P84" s="58" t="s">
        <v>287</v>
      </c>
      <c r="Q84" s="58" t="s">
        <v>31</v>
      </c>
      <c r="R84" s="62" t="str">
        <f t="shared" si="5"/>
        <v>TEAMB10_ST_614_06_10.val</v>
      </c>
      <c r="S84" s="57" t="s">
        <v>32</v>
      </c>
      <c r="T84" s="59" t="s">
        <v>287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W55"/>
  <sheetViews>
    <sheetView tabSelected="1" topLeftCell="A23" workbookViewId="0">
      <selection activeCell="G43" sqref="G43"/>
    </sheetView>
  </sheetViews>
  <sheetFormatPr defaultRowHeight="15"/>
  <cols>
    <col min="1" max="1" width="3.42578125" style="84" bestFit="1" customWidth="1"/>
    <col min="2" max="2" width="48.140625" style="84" customWidth="1"/>
    <col min="3" max="3" width="4.28515625" style="84" bestFit="1" customWidth="1"/>
    <col min="4" max="4" width="12.140625" style="84" customWidth="1"/>
    <col min="5" max="5" width="6.140625" style="84" bestFit="1" customWidth="1"/>
    <col min="6" max="6" width="11.5703125" style="84" bestFit="1" customWidth="1"/>
    <col min="7" max="7" width="17.140625" style="84" customWidth="1"/>
    <col min="8" max="8" width="18.140625" style="84" customWidth="1"/>
    <col min="9" max="9" width="5.5703125" style="84" bestFit="1" customWidth="1"/>
    <col min="10" max="10" width="52.85546875" style="84" customWidth="1"/>
    <col min="11" max="11" width="52.85546875" style="84" hidden="1" customWidth="1"/>
    <col min="12" max="12" width="27.140625" style="84" bestFit="1" customWidth="1"/>
    <col min="13" max="13" width="21" style="84" customWidth="1"/>
    <col min="14" max="14" width="10.140625" style="84" bestFit="1" customWidth="1"/>
    <col min="15" max="15" width="7.140625" style="84" bestFit="1" customWidth="1"/>
    <col min="16" max="17" width="11.5703125" style="84" bestFit="1" customWidth="1"/>
    <col min="18" max="18" width="5" style="175" bestFit="1" customWidth="1"/>
    <col min="19" max="19" width="27.140625" style="84" bestFit="1" customWidth="1"/>
    <col min="20" max="20" width="5.28515625" style="84" bestFit="1" customWidth="1"/>
    <col min="21" max="21" width="5" style="84" bestFit="1" customWidth="1"/>
    <col min="22" max="22" width="9.140625" style="84"/>
    <col min="23" max="23" width="6.5703125" style="84" bestFit="1" customWidth="1"/>
    <col min="24" max="16384" width="9.140625" style="84"/>
  </cols>
  <sheetData>
    <row r="1" spans="1:23" s="73" customFormat="1">
      <c r="A1" s="140" t="s">
        <v>0</v>
      </c>
      <c r="B1" s="140" t="s">
        <v>1</v>
      </c>
      <c r="C1" s="140" t="s">
        <v>2</v>
      </c>
      <c r="D1" s="141" t="s">
        <v>3</v>
      </c>
      <c r="E1" s="141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J1" s="140" t="s">
        <v>9</v>
      </c>
      <c r="K1" s="140" t="s">
        <v>370</v>
      </c>
      <c r="L1" s="140" t="s">
        <v>10</v>
      </c>
      <c r="M1" s="140" t="s">
        <v>11</v>
      </c>
      <c r="N1" s="141" t="s">
        <v>12</v>
      </c>
      <c r="O1" s="140" t="s">
        <v>13</v>
      </c>
      <c r="P1" s="140" t="s">
        <v>14</v>
      </c>
      <c r="Q1" s="140" t="s">
        <v>15</v>
      </c>
      <c r="R1" s="174" t="s">
        <v>16</v>
      </c>
      <c r="S1" s="140" t="s">
        <v>17</v>
      </c>
      <c r="T1" s="140" t="s">
        <v>18</v>
      </c>
      <c r="U1" s="142" t="s">
        <v>19</v>
      </c>
      <c r="V1" s="71"/>
      <c r="W1" s="72" t="s">
        <v>371</v>
      </c>
    </row>
    <row r="2" spans="1:23" s="157" customFormat="1">
      <c r="A2" s="85">
        <v>1</v>
      </c>
      <c r="B2" s="101" t="s">
        <v>20</v>
      </c>
      <c r="C2" s="146" t="s">
        <v>21</v>
      </c>
      <c r="D2" s="205" t="s">
        <v>22</v>
      </c>
      <c r="E2" s="208" t="s">
        <v>23</v>
      </c>
      <c r="F2" s="98" t="s">
        <v>24</v>
      </c>
      <c r="G2" s="98" t="s">
        <v>372</v>
      </c>
      <c r="H2" s="98" t="s">
        <v>26</v>
      </c>
      <c r="I2" s="98" t="s">
        <v>27</v>
      </c>
      <c r="J2" s="98" t="str">
        <f>IF(G2="-",C2&amp;"-"&amp;D2&amp;":"&amp;E2&amp;"-"&amp;F2&amp;":"&amp;H2&amp;"-"&amp;I2,C2&amp;"-"&amp;D2&amp;":"&amp;E2&amp;"-"&amp;F2&amp;"-"&amp;G2&amp;":"&amp;H2&amp;"-"&amp;I2)</f>
        <v>UA-52CHall:AC-PT100-FC61401:Temperature-Mon</v>
      </c>
      <c r="K2" s="148"/>
      <c r="L2" s="101" t="s">
        <v>28</v>
      </c>
      <c r="M2" s="154" t="s">
        <v>287</v>
      </c>
      <c r="N2" s="155" t="s">
        <v>29</v>
      </c>
      <c r="O2" s="98" t="s">
        <v>30</v>
      </c>
      <c r="P2" s="104"/>
      <c r="Q2" s="104"/>
      <c r="R2" s="164" t="s">
        <v>31</v>
      </c>
      <c r="S2" s="98" t="s">
        <v>28</v>
      </c>
      <c r="T2" s="98" t="s">
        <v>32</v>
      </c>
      <c r="U2" s="146">
        <v>2</v>
      </c>
      <c r="V2" s="156"/>
      <c r="W2" s="83" t="s">
        <v>373</v>
      </c>
    </row>
    <row r="3" spans="1:23">
      <c r="A3" s="85">
        <v>2</v>
      </c>
      <c r="B3" s="101" t="s">
        <v>33</v>
      </c>
      <c r="C3" s="146" t="s">
        <v>21</v>
      </c>
      <c r="D3" s="205" t="s">
        <v>374</v>
      </c>
      <c r="E3" s="208" t="s">
        <v>23</v>
      </c>
      <c r="F3" s="98" t="s">
        <v>24</v>
      </c>
      <c r="G3" s="98" t="s">
        <v>372</v>
      </c>
      <c r="H3" s="98" t="s">
        <v>26</v>
      </c>
      <c r="I3" s="98" t="s">
        <v>27</v>
      </c>
      <c r="J3" s="98" t="str">
        <f t="shared" ref="J3:J55" si="0">IF(G3="-",C3&amp;"-"&amp;D3&amp;":"&amp;E3&amp;"-"&amp;F3&amp;":"&amp;H3&amp;"-"&amp;I3,C3&amp;"-"&amp;D3&amp;":"&amp;E3&amp;"-"&amp;F3&amp;"-"&amp;G3&amp;":"&amp;H3&amp;"-"&amp;I3)</f>
        <v>UA-54CHall:AC-PT100-FC61401:Temperature-Mon</v>
      </c>
      <c r="K3" s="148"/>
      <c r="L3" s="101" t="s">
        <v>37</v>
      </c>
      <c r="M3" s="107" t="s">
        <v>287</v>
      </c>
      <c r="N3" s="103" t="s">
        <v>29</v>
      </c>
      <c r="O3" s="98" t="s">
        <v>30</v>
      </c>
      <c r="P3" s="104"/>
      <c r="Q3" s="104"/>
      <c r="R3" s="164" t="s">
        <v>31</v>
      </c>
      <c r="S3" s="98" t="s">
        <v>37</v>
      </c>
      <c r="T3" s="98" t="s">
        <v>32</v>
      </c>
      <c r="U3" s="146">
        <v>2</v>
      </c>
      <c r="V3" s="92"/>
      <c r="W3" s="92"/>
    </row>
    <row r="4" spans="1:23">
      <c r="A4" s="85">
        <v>3</v>
      </c>
      <c r="B4" s="101" t="s">
        <v>38</v>
      </c>
      <c r="C4" s="146" t="s">
        <v>21</v>
      </c>
      <c r="D4" s="205" t="s">
        <v>375</v>
      </c>
      <c r="E4" s="208" t="s">
        <v>23</v>
      </c>
      <c r="F4" s="98" t="s">
        <v>24</v>
      </c>
      <c r="G4" s="98" t="s">
        <v>372</v>
      </c>
      <c r="H4" s="98" t="s">
        <v>26</v>
      </c>
      <c r="I4" s="98" t="s">
        <v>27</v>
      </c>
      <c r="J4" s="98" t="str">
        <f t="shared" si="0"/>
        <v>UA-55CHall:AC-PT100-FC61401:Temperature-Mon</v>
      </c>
      <c r="K4" s="148"/>
      <c r="L4" s="101" t="s">
        <v>40</v>
      </c>
      <c r="M4" s="107" t="s">
        <v>287</v>
      </c>
      <c r="N4" s="103" t="s">
        <v>29</v>
      </c>
      <c r="O4" s="98" t="s">
        <v>30</v>
      </c>
      <c r="P4" s="104"/>
      <c r="Q4" s="104"/>
      <c r="R4" s="164" t="s">
        <v>31</v>
      </c>
      <c r="S4" s="98" t="s">
        <v>40</v>
      </c>
      <c r="T4" s="98" t="s">
        <v>32</v>
      </c>
      <c r="U4" s="146">
        <v>2</v>
      </c>
      <c r="V4" s="92"/>
      <c r="W4" s="92"/>
    </row>
    <row r="5" spans="1:23">
      <c r="A5" s="85">
        <v>4</v>
      </c>
      <c r="B5" s="101" t="s">
        <v>41</v>
      </c>
      <c r="C5" s="146" t="s">
        <v>21</v>
      </c>
      <c r="D5" s="205" t="s">
        <v>376</v>
      </c>
      <c r="E5" s="208" t="s">
        <v>23</v>
      </c>
      <c r="F5" s="98" t="s">
        <v>24</v>
      </c>
      <c r="G5" s="98" t="s">
        <v>372</v>
      </c>
      <c r="H5" s="98" t="s">
        <v>26</v>
      </c>
      <c r="I5" s="98" t="s">
        <v>27</v>
      </c>
      <c r="J5" s="98" t="str">
        <f t="shared" si="0"/>
        <v>UA-56CHall:AC-PT100-FC61401:Temperature-Mon</v>
      </c>
      <c r="K5" s="148"/>
      <c r="L5" s="101" t="s">
        <v>43</v>
      </c>
      <c r="M5" s="107" t="s">
        <v>287</v>
      </c>
      <c r="N5" s="103" t="s">
        <v>29</v>
      </c>
      <c r="O5" s="98" t="s">
        <v>30</v>
      </c>
      <c r="P5" s="104"/>
      <c r="Q5" s="104"/>
      <c r="R5" s="164" t="s">
        <v>31</v>
      </c>
      <c r="S5" s="98" t="s">
        <v>43</v>
      </c>
      <c r="T5" s="98" t="s">
        <v>32</v>
      </c>
      <c r="U5" s="146">
        <v>2</v>
      </c>
      <c r="V5" s="92"/>
      <c r="W5" s="92"/>
    </row>
    <row r="6" spans="1:23">
      <c r="A6" s="85">
        <v>5</v>
      </c>
      <c r="B6" s="101" t="s">
        <v>44</v>
      </c>
      <c r="C6" s="146" t="s">
        <v>21</v>
      </c>
      <c r="D6" s="205" t="s">
        <v>377</v>
      </c>
      <c r="E6" s="208" t="s">
        <v>23</v>
      </c>
      <c r="F6" s="98" t="s">
        <v>24</v>
      </c>
      <c r="G6" s="98" t="s">
        <v>372</v>
      </c>
      <c r="H6" s="98" t="s">
        <v>26</v>
      </c>
      <c r="I6" s="98" t="s">
        <v>27</v>
      </c>
      <c r="J6" s="98" t="str">
        <f t="shared" si="0"/>
        <v>UA-53BHall:AC-PT100-FC61401:Temperature-Mon</v>
      </c>
      <c r="K6" s="148"/>
      <c r="L6" s="101" t="s">
        <v>46</v>
      </c>
      <c r="M6" s="107" t="s">
        <v>47</v>
      </c>
      <c r="N6" s="103" t="s">
        <v>29</v>
      </c>
      <c r="O6" s="98" t="s">
        <v>30</v>
      </c>
      <c r="P6" s="104"/>
      <c r="Q6" s="104"/>
      <c r="R6" s="164" t="s">
        <v>31</v>
      </c>
      <c r="S6" s="98" t="s">
        <v>46</v>
      </c>
      <c r="T6" s="98" t="s">
        <v>32</v>
      </c>
      <c r="U6" s="146">
        <v>2</v>
      </c>
      <c r="V6" s="92"/>
      <c r="W6" s="92"/>
    </row>
    <row r="7" spans="1:23">
      <c r="A7" s="85">
        <v>6</v>
      </c>
      <c r="B7" s="101" t="s">
        <v>48</v>
      </c>
      <c r="C7" s="146" t="s">
        <v>21</v>
      </c>
      <c r="D7" s="205" t="s">
        <v>378</v>
      </c>
      <c r="E7" s="208" t="s">
        <v>23</v>
      </c>
      <c r="F7" s="98" t="s">
        <v>24</v>
      </c>
      <c r="G7" s="98" t="s">
        <v>372</v>
      </c>
      <c r="H7" s="98" t="s">
        <v>26</v>
      </c>
      <c r="I7" s="98" t="s">
        <v>27</v>
      </c>
      <c r="J7" s="98" t="str">
        <f t="shared" si="0"/>
        <v>UA-57BHall:AC-PT100-FC61401:Temperature-Mon</v>
      </c>
      <c r="K7" s="148"/>
      <c r="L7" s="101" t="s">
        <v>50</v>
      </c>
      <c r="M7" s="107" t="s">
        <v>47</v>
      </c>
      <c r="N7" s="103" t="s">
        <v>29</v>
      </c>
      <c r="O7" s="98" t="s">
        <v>30</v>
      </c>
      <c r="P7" s="104"/>
      <c r="Q7" s="104"/>
      <c r="R7" s="164" t="s">
        <v>31</v>
      </c>
      <c r="S7" s="98" t="s">
        <v>50</v>
      </c>
      <c r="T7" s="98" t="s">
        <v>32</v>
      </c>
      <c r="U7" s="146">
        <v>2</v>
      </c>
      <c r="V7" s="92"/>
      <c r="W7" s="92"/>
    </row>
    <row r="8" spans="1:23">
      <c r="A8" s="85">
        <v>7</v>
      </c>
      <c r="B8" s="101" t="s">
        <v>51</v>
      </c>
      <c r="C8" s="146" t="s">
        <v>21</v>
      </c>
      <c r="D8" s="208" t="s">
        <v>379</v>
      </c>
      <c r="E8" s="208" t="s">
        <v>23</v>
      </c>
      <c r="F8" s="98" t="s">
        <v>24</v>
      </c>
      <c r="G8" s="98" t="s">
        <v>372</v>
      </c>
      <c r="H8" s="98" t="s">
        <v>26</v>
      </c>
      <c r="I8" s="98" t="s">
        <v>27</v>
      </c>
      <c r="J8" s="98" t="str">
        <f t="shared" si="0"/>
        <v>UA-52DHall:AC-PT100-FC61401:Temperature-Mon</v>
      </c>
      <c r="K8" s="148"/>
      <c r="L8" s="101" t="s">
        <v>53</v>
      </c>
      <c r="M8" s="107" t="s">
        <v>287</v>
      </c>
      <c r="N8" s="103" t="s">
        <v>29</v>
      </c>
      <c r="O8" s="98" t="s">
        <v>30</v>
      </c>
      <c r="P8" s="104"/>
      <c r="Q8" s="104"/>
      <c r="R8" s="164" t="s">
        <v>31</v>
      </c>
      <c r="S8" s="98" t="s">
        <v>53</v>
      </c>
      <c r="T8" s="98" t="s">
        <v>32</v>
      </c>
      <c r="U8" s="146">
        <v>2</v>
      </c>
      <c r="V8" s="92"/>
      <c r="W8" s="92"/>
    </row>
    <row r="9" spans="1:23">
      <c r="A9" s="85">
        <v>8</v>
      </c>
      <c r="B9" s="101" t="s">
        <v>54</v>
      </c>
      <c r="C9" s="146" t="s">
        <v>21</v>
      </c>
      <c r="D9" s="208" t="s">
        <v>380</v>
      </c>
      <c r="E9" s="208" t="s">
        <v>23</v>
      </c>
      <c r="F9" s="98" t="s">
        <v>24</v>
      </c>
      <c r="G9" s="98" t="s">
        <v>372</v>
      </c>
      <c r="H9" s="98" t="s">
        <v>26</v>
      </c>
      <c r="I9" s="98" t="s">
        <v>27</v>
      </c>
      <c r="J9" s="98" t="str">
        <f t="shared" si="0"/>
        <v>UA-55DHall:AC-PT100-FC61401:Temperature-Mon</v>
      </c>
      <c r="K9" s="148"/>
      <c r="L9" s="101" t="s">
        <v>56</v>
      </c>
      <c r="M9" s="107" t="s">
        <v>287</v>
      </c>
      <c r="N9" s="103" t="s">
        <v>29</v>
      </c>
      <c r="O9" s="98" t="s">
        <v>30</v>
      </c>
      <c r="P9" s="104"/>
      <c r="Q9" s="104"/>
      <c r="R9" s="164" t="s">
        <v>31</v>
      </c>
      <c r="S9" s="98" t="s">
        <v>56</v>
      </c>
      <c r="T9" s="98" t="s">
        <v>32</v>
      </c>
      <c r="U9" s="146">
        <v>2</v>
      </c>
      <c r="V9" s="92"/>
      <c r="W9" s="92"/>
    </row>
    <row r="10" spans="1:23">
      <c r="A10" s="85">
        <v>9</v>
      </c>
      <c r="B10" s="148" t="s">
        <v>381</v>
      </c>
      <c r="C10" s="215" t="s">
        <v>21</v>
      </c>
      <c r="D10" s="208" t="s">
        <v>382</v>
      </c>
      <c r="E10" s="208" t="s">
        <v>23</v>
      </c>
      <c r="F10" s="97" t="s">
        <v>24</v>
      </c>
      <c r="G10" s="98" t="s">
        <v>372</v>
      </c>
      <c r="H10" s="98" t="s">
        <v>383</v>
      </c>
      <c r="I10" s="98" t="s">
        <v>27</v>
      </c>
      <c r="J10" s="98" t="str">
        <f t="shared" si="0"/>
        <v>UA-55Hall58:AC-PT100-FC61401:MeanTemperature-Mon</v>
      </c>
      <c r="K10" s="148"/>
      <c r="L10" s="103" t="s">
        <v>384</v>
      </c>
      <c r="M10" s="108" t="s">
        <v>287</v>
      </c>
      <c r="N10" s="103" t="s">
        <v>29</v>
      </c>
      <c r="O10" s="98" t="s">
        <v>30</v>
      </c>
      <c r="P10" s="97"/>
      <c r="Q10" s="97"/>
      <c r="R10" s="164" t="s">
        <v>31</v>
      </c>
      <c r="S10" s="98" t="s">
        <v>384</v>
      </c>
      <c r="T10" s="98" t="s">
        <v>32</v>
      </c>
      <c r="U10" s="146">
        <v>2</v>
      </c>
      <c r="V10" s="92"/>
      <c r="W10" s="92"/>
    </row>
    <row r="11" spans="1:23">
      <c r="A11" s="85">
        <v>10</v>
      </c>
      <c r="B11" s="88" t="s">
        <v>234</v>
      </c>
      <c r="C11" s="117" t="s">
        <v>21</v>
      </c>
      <c r="D11" s="125" t="s">
        <v>385</v>
      </c>
      <c r="E11" s="125" t="s">
        <v>23</v>
      </c>
      <c r="F11" s="88" t="s">
        <v>24</v>
      </c>
      <c r="G11" s="88" t="s">
        <v>386</v>
      </c>
      <c r="H11" s="86" t="s">
        <v>26</v>
      </c>
      <c r="I11" s="86" t="s">
        <v>27</v>
      </c>
      <c r="J11" s="86" t="str">
        <f t="shared" si="0"/>
        <v>UA-44CHall:AC-PT100-FC61442:Temperature-Mon</v>
      </c>
      <c r="K11" s="122"/>
      <c r="L11" s="89" t="s">
        <v>237</v>
      </c>
      <c r="M11" s="96" t="s">
        <v>287</v>
      </c>
      <c r="N11" s="87" t="s">
        <v>29</v>
      </c>
      <c r="O11" s="86" t="s">
        <v>30</v>
      </c>
      <c r="P11" s="88"/>
      <c r="Q11" s="88"/>
      <c r="R11" s="163" t="s">
        <v>31</v>
      </c>
      <c r="S11" s="86" t="s">
        <v>237</v>
      </c>
      <c r="T11" s="86" t="s">
        <v>32</v>
      </c>
      <c r="U11" s="146">
        <v>2</v>
      </c>
      <c r="V11" s="92"/>
      <c r="W11" s="92"/>
    </row>
    <row r="12" spans="1:23">
      <c r="A12" s="85">
        <v>11</v>
      </c>
      <c r="B12" s="88" t="s">
        <v>238</v>
      </c>
      <c r="C12" s="117" t="s">
        <v>21</v>
      </c>
      <c r="D12" s="125" t="s">
        <v>387</v>
      </c>
      <c r="E12" s="125" t="s">
        <v>23</v>
      </c>
      <c r="F12" s="88" t="s">
        <v>24</v>
      </c>
      <c r="G12" s="88" t="s">
        <v>386</v>
      </c>
      <c r="H12" s="86" t="s">
        <v>26</v>
      </c>
      <c r="I12" s="86" t="s">
        <v>27</v>
      </c>
      <c r="J12" s="86" t="str">
        <f t="shared" si="0"/>
        <v>UA-43CHall:AC-PT100-FC61442:Temperature-Mon</v>
      </c>
      <c r="K12" s="122"/>
      <c r="L12" s="89" t="s">
        <v>240</v>
      </c>
      <c r="M12" s="120" t="s">
        <v>287</v>
      </c>
      <c r="N12" s="87" t="s">
        <v>29</v>
      </c>
      <c r="O12" s="86" t="s">
        <v>30</v>
      </c>
      <c r="P12" s="119"/>
      <c r="Q12" s="119"/>
      <c r="R12" s="163" t="s">
        <v>31</v>
      </c>
      <c r="S12" s="86" t="s">
        <v>240</v>
      </c>
      <c r="T12" s="86" t="s">
        <v>32</v>
      </c>
      <c r="U12" s="146">
        <v>2</v>
      </c>
      <c r="V12" s="92"/>
      <c r="W12" s="92"/>
    </row>
    <row r="13" spans="1:23">
      <c r="A13" s="85">
        <v>12</v>
      </c>
      <c r="B13" s="88" t="s">
        <v>241</v>
      </c>
      <c r="C13" s="117" t="s">
        <v>21</v>
      </c>
      <c r="D13" s="125" t="s">
        <v>388</v>
      </c>
      <c r="E13" s="125" t="s">
        <v>23</v>
      </c>
      <c r="F13" s="88" t="s">
        <v>24</v>
      </c>
      <c r="G13" s="88" t="s">
        <v>386</v>
      </c>
      <c r="H13" s="86" t="s">
        <v>26</v>
      </c>
      <c r="I13" s="86" t="s">
        <v>27</v>
      </c>
      <c r="J13" s="86" t="str">
        <f t="shared" si="0"/>
        <v>UA-41CHall:AC-PT100-FC61442:Temperature-Mon</v>
      </c>
      <c r="K13" s="122"/>
      <c r="L13" s="89" t="s">
        <v>243</v>
      </c>
      <c r="M13" s="90" t="s">
        <v>287</v>
      </c>
      <c r="N13" s="87" t="s">
        <v>29</v>
      </c>
      <c r="O13" s="86" t="s">
        <v>30</v>
      </c>
      <c r="P13" s="86"/>
      <c r="Q13" s="86"/>
      <c r="R13" s="163" t="s">
        <v>31</v>
      </c>
      <c r="S13" s="86" t="s">
        <v>243</v>
      </c>
      <c r="T13" s="86" t="s">
        <v>32</v>
      </c>
      <c r="U13" s="146">
        <v>2</v>
      </c>
      <c r="V13" s="92"/>
      <c r="W13" s="92"/>
    </row>
    <row r="14" spans="1:23">
      <c r="A14" s="85">
        <v>13</v>
      </c>
      <c r="B14" s="88" t="s">
        <v>244</v>
      </c>
      <c r="C14" s="117" t="s">
        <v>21</v>
      </c>
      <c r="D14" s="125" t="s">
        <v>389</v>
      </c>
      <c r="E14" s="125" t="s">
        <v>23</v>
      </c>
      <c r="F14" s="88" t="s">
        <v>24</v>
      </c>
      <c r="G14" s="88" t="s">
        <v>386</v>
      </c>
      <c r="H14" s="86" t="s">
        <v>26</v>
      </c>
      <c r="I14" s="86" t="s">
        <v>27</v>
      </c>
      <c r="J14" s="86" t="str">
        <f t="shared" si="0"/>
        <v>UA-40CHall:AC-PT100-FC61442:Temperature-Mon</v>
      </c>
      <c r="K14" s="122"/>
      <c r="L14" s="89" t="s">
        <v>246</v>
      </c>
      <c r="M14" s="90" t="s">
        <v>287</v>
      </c>
      <c r="N14" s="87" t="s">
        <v>29</v>
      </c>
      <c r="O14" s="86" t="s">
        <v>30</v>
      </c>
      <c r="P14" s="86"/>
      <c r="Q14" s="86"/>
      <c r="R14" s="163" t="s">
        <v>31</v>
      </c>
      <c r="S14" s="86" t="s">
        <v>246</v>
      </c>
      <c r="T14" s="86" t="s">
        <v>32</v>
      </c>
      <c r="U14" s="146">
        <v>2</v>
      </c>
      <c r="V14" s="92"/>
      <c r="W14" s="92"/>
    </row>
    <row r="15" spans="1:23">
      <c r="A15" s="85">
        <v>14</v>
      </c>
      <c r="B15" s="88" t="s">
        <v>247</v>
      </c>
      <c r="C15" s="117" t="s">
        <v>21</v>
      </c>
      <c r="D15" s="125" t="s">
        <v>390</v>
      </c>
      <c r="E15" s="125" t="s">
        <v>23</v>
      </c>
      <c r="F15" s="88" t="s">
        <v>24</v>
      </c>
      <c r="G15" s="88" t="s">
        <v>386</v>
      </c>
      <c r="H15" s="86" t="s">
        <v>26</v>
      </c>
      <c r="I15" s="86" t="s">
        <v>27</v>
      </c>
      <c r="J15" s="86" t="str">
        <f t="shared" si="0"/>
        <v>UA-43BHall:AC-PT100-FC61442:Temperature-Mon</v>
      </c>
      <c r="K15" s="122"/>
      <c r="L15" s="89" t="s">
        <v>249</v>
      </c>
      <c r="M15" s="90" t="s">
        <v>47</v>
      </c>
      <c r="N15" s="87" t="s">
        <v>29</v>
      </c>
      <c r="O15" s="86" t="s">
        <v>30</v>
      </c>
      <c r="P15" s="86"/>
      <c r="Q15" s="86"/>
      <c r="R15" s="163" t="s">
        <v>31</v>
      </c>
      <c r="S15" s="86" t="s">
        <v>249</v>
      </c>
      <c r="T15" s="86" t="s">
        <v>32</v>
      </c>
      <c r="U15" s="146">
        <v>2</v>
      </c>
      <c r="V15" s="92"/>
      <c r="W15" s="92"/>
    </row>
    <row r="16" spans="1:23">
      <c r="A16" s="85">
        <v>15</v>
      </c>
      <c r="B16" s="88" t="s">
        <v>250</v>
      </c>
      <c r="C16" s="117" t="s">
        <v>21</v>
      </c>
      <c r="D16" s="125" t="s">
        <v>391</v>
      </c>
      <c r="E16" s="125" t="s">
        <v>23</v>
      </c>
      <c r="F16" s="88" t="s">
        <v>24</v>
      </c>
      <c r="G16" s="88" t="s">
        <v>386</v>
      </c>
      <c r="H16" s="86" t="s">
        <v>26</v>
      </c>
      <c r="I16" s="86" t="s">
        <v>27</v>
      </c>
      <c r="J16" s="86" t="str">
        <f t="shared" si="0"/>
        <v>UA-41BHall:AC-PT100-FC61442:Temperature-Mon</v>
      </c>
      <c r="K16" s="122"/>
      <c r="L16" s="89" t="s">
        <v>252</v>
      </c>
      <c r="M16" s="90" t="s">
        <v>47</v>
      </c>
      <c r="N16" s="87" t="s">
        <v>29</v>
      </c>
      <c r="O16" s="86" t="s">
        <v>30</v>
      </c>
      <c r="P16" s="86"/>
      <c r="Q16" s="86"/>
      <c r="R16" s="163" t="s">
        <v>31</v>
      </c>
      <c r="S16" s="86" t="s">
        <v>252</v>
      </c>
      <c r="T16" s="86" t="s">
        <v>32</v>
      </c>
      <c r="U16" s="146">
        <v>2</v>
      </c>
      <c r="V16" s="92"/>
      <c r="W16" s="92"/>
    </row>
    <row r="17" spans="1:23">
      <c r="A17" s="85">
        <v>16</v>
      </c>
      <c r="B17" s="88" t="s">
        <v>253</v>
      </c>
      <c r="C17" s="117" t="s">
        <v>21</v>
      </c>
      <c r="D17" s="125" t="s">
        <v>392</v>
      </c>
      <c r="E17" s="125" t="s">
        <v>23</v>
      </c>
      <c r="F17" s="88" t="s">
        <v>24</v>
      </c>
      <c r="G17" s="88" t="s">
        <v>386</v>
      </c>
      <c r="H17" s="86" t="s">
        <v>26</v>
      </c>
      <c r="I17" s="86" t="s">
        <v>27</v>
      </c>
      <c r="J17" s="86" t="str">
        <f t="shared" si="0"/>
        <v>UA-40DHall:AC-PT100-FC61442:Temperature-Mon</v>
      </c>
      <c r="K17" s="122"/>
      <c r="L17" s="89" t="s">
        <v>255</v>
      </c>
      <c r="M17" s="90" t="s">
        <v>287</v>
      </c>
      <c r="N17" s="87" t="s">
        <v>29</v>
      </c>
      <c r="O17" s="86" t="s">
        <v>30</v>
      </c>
      <c r="P17" s="86"/>
      <c r="Q17" s="86"/>
      <c r="R17" s="163" t="s">
        <v>31</v>
      </c>
      <c r="S17" s="86" t="s">
        <v>255</v>
      </c>
      <c r="T17" s="86" t="s">
        <v>32</v>
      </c>
      <c r="U17" s="146">
        <v>2</v>
      </c>
      <c r="V17" s="92"/>
      <c r="W17" s="92"/>
    </row>
    <row r="18" spans="1:23">
      <c r="A18" s="85">
        <v>17</v>
      </c>
      <c r="B18" s="88" t="s">
        <v>256</v>
      </c>
      <c r="C18" s="117" t="s">
        <v>21</v>
      </c>
      <c r="D18" s="125" t="s">
        <v>393</v>
      </c>
      <c r="E18" s="125" t="s">
        <v>23</v>
      </c>
      <c r="F18" s="88" t="s">
        <v>24</v>
      </c>
      <c r="G18" s="88" t="s">
        <v>386</v>
      </c>
      <c r="H18" s="86" t="s">
        <v>26</v>
      </c>
      <c r="I18" s="86" t="s">
        <v>27</v>
      </c>
      <c r="J18" s="86" t="str">
        <f t="shared" si="0"/>
        <v>UA-43DHall:AC-PT100-FC61442:Temperature-Mon</v>
      </c>
      <c r="K18" s="122"/>
      <c r="L18" s="89" t="s">
        <v>258</v>
      </c>
      <c r="M18" s="90" t="s">
        <v>287</v>
      </c>
      <c r="N18" s="87" t="s">
        <v>29</v>
      </c>
      <c r="O18" s="86" t="s">
        <v>30</v>
      </c>
      <c r="P18" s="86"/>
      <c r="Q18" s="86"/>
      <c r="R18" s="163" t="s">
        <v>31</v>
      </c>
      <c r="S18" s="86" t="s">
        <v>258</v>
      </c>
      <c r="T18" s="86" t="s">
        <v>32</v>
      </c>
      <c r="U18" s="146">
        <v>2</v>
      </c>
      <c r="V18" s="92"/>
      <c r="W18" s="92"/>
    </row>
    <row r="19" spans="1:23">
      <c r="A19" s="85">
        <v>18</v>
      </c>
      <c r="B19" s="88" t="s">
        <v>394</v>
      </c>
      <c r="C19" s="117" t="s">
        <v>21</v>
      </c>
      <c r="D19" s="125" t="s">
        <v>395</v>
      </c>
      <c r="E19" s="125" t="s">
        <v>23</v>
      </c>
      <c r="F19" s="88" t="s">
        <v>396</v>
      </c>
      <c r="G19" s="88" t="s">
        <v>386</v>
      </c>
      <c r="H19" s="86" t="s">
        <v>383</v>
      </c>
      <c r="I19" s="86" t="s">
        <v>27</v>
      </c>
      <c r="J19" s="86" t="str">
        <f t="shared" si="0"/>
        <v>UA-40Hall46:AC-PT101-FC61442:MeanTemperature-Mon</v>
      </c>
      <c r="K19" s="122"/>
      <c r="L19" s="87" t="s">
        <v>397</v>
      </c>
      <c r="M19" s="94" t="s">
        <v>287</v>
      </c>
      <c r="N19" s="87" t="s">
        <v>29</v>
      </c>
      <c r="O19" s="86" t="s">
        <v>30</v>
      </c>
      <c r="P19" s="93"/>
      <c r="Q19" s="93"/>
      <c r="R19" s="163" t="s">
        <v>287</v>
      </c>
      <c r="S19" s="86" t="s">
        <v>397</v>
      </c>
      <c r="T19" s="86" t="s">
        <v>32</v>
      </c>
      <c r="U19" s="146">
        <v>2</v>
      </c>
      <c r="V19" s="92"/>
      <c r="W19" s="92"/>
    </row>
    <row r="20" spans="1:23">
      <c r="A20" s="85">
        <v>19</v>
      </c>
      <c r="B20" s="100" t="s">
        <v>259</v>
      </c>
      <c r="C20" s="146" t="s">
        <v>21</v>
      </c>
      <c r="D20" s="208" t="s">
        <v>398</v>
      </c>
      <c r="E20" s="208" t="s">
        <v>23</v>
      </c>
      <c r="F20" s="209" t="s">
        <v>24</v>
      </c>
      <c r="G20" s="208" t="s">
        <v>399</v>
      </c>
      <c r="H20" s="98" t="s">
        <v>26</v>
      </c>
      <c r="I20" s="98" t="s">
        <v>27</v>
      </c>
      <c r="J20" s="98" t="str">
        <f t="shared" si="0"/>
        <v>UA-51CHall:AC-PT100-FC61447:Temperature-Mon</v>
      </c>
      <c r="K20" s="148"/>
      <c r="L20" s="101" t="s">
        <v>262</v>
      </c>
      <c r="M20" s="102" t="s">
        <v>287</v>
      </c>
      <c r="N20" s="103" t="s">
        <v>29</v>
      </c>
      <c r="O20" s="98" t="s">
        <v>30</v>
      </c>
      <c r="P20" s="100"/>
      <c r="Q20" s="100"/>
      <c r="R20" s="164" t="s">
        <v>31</v>
      </c>
      <c r="S20" s="97" t="s">
        <v>262</v>
      </c>
      <c r="T20" s="98" t="s">
        <v>32</v>
      </c>
      <c r="U20" s="146">
        <v>2</v>
      </c>
      <c r="V20" s="92"/>
      <c r="W20" s="92"/>
    </row>
    <row r="21" spans="1:23">
      <c r="A21" s="85">
        <v>20</v>
      </c>
      <c r="B21" s="100" t="s">
        <v>263</v>
      </c>
      <c r="C21" s="146" t="s">
        <v>21</v>
      </c>
      <c r="D21" s="208" t="s">
        <v>400</v>
      </c>
      <c r="E21" s="208" t="s">
        <v>23</v>
      </c>
      <c r="F21" s="209" t="s">
        <v>24</v>
      </c>
      <c r="G21" s="208" t="s">
        <v>399</v>
      </c>
      <c r="H21" s="98" t="s">
        <v>26</v>
      </c>
      <c r="I21" s="98" t="s">
        <v>27</v>
      </c>
      <c r="J21" s="98" t="str">
        <f t="shared" si="0"/>
        <v>UA-49CHall:AC-PT100-FC61447:Temperature-Mon</v>
      </c>
      <c r="K21" s="148"/>
      <c r="L21" s="101" t="s">
        <v>265</v>
      </c>
      <c r="M21" s="106" t="s">
        <v>287</v>
      </c>
      <c r="N21" s="103" t="s">
        <v>29</v>
      </c>
      <c r="O21" s="98" t="s">
        <v>30</v>
      </c>
      <c r="P21" s="105"/>
      <c r="Q21" s="105"/>
      <c r="R21" s="164" t="s">
        <v>31</v>
      </c>
      <c r="S21" s="105" t="s">
        <v>265</v>
      </c>
      <c r="T21" s="98" t="s">
        <v>32</v>
      </c>
      <c r="U21" s="146">
        <v>2</v>
      </c>
      <c r="V21" s="92"/>
      <c r="W21" s="92"/>
    </row>
    <row r="22" spans="1:23">
      <c r="A22" s="85">
        <v>21</v>
      </c>
      <c r="B22" s="100" t="s">
        <v>266</v>
      </c>
      <c r="C22" s="146" t="s">
        <v>21</v>
      </c>
      <c r="D22" s="208" t="s">
        <v>401</v>
      </c>
      <c r="E22" s="208" t="s">
        <v>23</v>
      </c>
      <c r="F22" s="209" t="s">
        <v>24</v>
      </c>
      <c r="G22" s="208" t="s">
        <v>399</v>
      </c>
      <c r="H22" s="98" t="s">
        <v>26</v>
      </c>
      <c r="I22" s="98" t="s">
        <v>27</v>
      </c>
      <c r="J22" s="98" t="str">
        <f t="shared" si="0"/>
        <v>UA-47CHall:AC-PT100-FC61447:Temperature-Mon</v>
      </c>
      <c r="K22" s="148"/>
      <c r="L22" s="101" t="s">
        <v>268</v>
      </c>
      <c r="M22" s="107" t="s">
        <v>287</v>
      </c>
      <c r="N22" s="103" t="s">
        <v>29</v>
      </c>
      <c r="O22" s="98" t="s">
        <v>30</v>
      </c>
      <c r="P22" s="98"/>
      <c r="Q22" s="98"/>
      <c r="R22" s="164" t="s">
        <v>31</v>
      </c>
      <c r="S22" s="98" t="s">
        <v>268</v>
      </c>
      <c r="T22" s="98" t="s">
        <v>32</v>
      </c>
      <c r="U22" s="146">
        <v>2</v>
      </c>
      <c r="V22" s="92"/>
      <c r="W22" s="92"/>
    </row>
    <row r="23" spans="1:23">
      <c r="A23" s="85">
        <v>22</v>
      </c>
      <c r="B23" s="100" t="s">
        <v>269</v>
      </c>
      <c r="C23" s="146" t="s">
        <v>21</v>
      </c>
      <c r="D23" s="208" t="s">
        <v>402</v>
      </c>
      <c r="E23" s="208" t="s">
        <v>23</v>
      </c>
      <c r="F23" s="209" t="s">
        <v>24</v>
      </c>
      <c r="G23" s="208" t="s">
        <v>399</v>
      </c>
      <c r="H23" s="98" t="s">
        <v>26</v>
      </c>
      <c r="I23" s="98" t="s">
        <v>27</v>
      </c>
      <c r="J23" s="98" t="str">
        <f t="shared" si="0"/>
        <v>UA-46CHall:AC-PT100-FC61447:Temperature-Mon</v>
      </c>
      <c r="K23" s="148"/>
      <c r="L23" s="101" t="s">
        <v>271</v>
      </c>
      <c r="M23" s="107" t="s">
        <v>287</v>
      </c>
      <c r="N23" s="103" t="s">
        <v>29</v>
      </c>
      <c r="O23" s="98" t="s">
        <v>30</v>
      </c>
      <c r="P23" s="98"/>
      <c r="Q23" s="98"/>
      <c r="R23" s="164" t="s">
        <v>31</v>
      </c>
      <c r="S23" s="98" t="s">
        <v>271</v>
      </c>
      <c r="T23" s="98" t="s">
        <v>32</v>
      </c>
      <c r="U23" s="146">
        <v>2</v>
      </c>
      <c r="V23" s="92"/>
      <c r="W23" s="92"/>
    </row>
    <row r="24" spans="1:23">
      <c r="A24" s="85">
        <v>23</v>
      </c>
      <c r="B24" s="100" t="s">
        <v>272</v>
      </c>
      <c r="C24" s="146" t="s">
        <v>21</v>
      </c>
      <c r="D24" s="208" t="s">
        <v>403</v>
      </c>
      <c r="E24" s="208" t="s">
        <v>23</v>
      </c>
      <c r="F24" s="209" t="s">
        <v>24</v>
      </c>
      <c r="G24" s="208" t="s">
        <v>399</v>
      </c>
      <c r="H24" s="98" t="s">
        <v>26</v>
      </c>
      <c r="I24" s="98" t="s">
        <v>27</v>
      </c>
      <c r="J24" s="98" t="str">
        <f t="shared" si="0"/>
        <v>UA-47BHall:AC-PT100-FC61447:Temperature-Mon</v>
      </c>
      <c r="K24" s="148"/>
      <c r="L24" s="101" t="s">
        <v>274</v>
      </c>
      <c r="M24" s="107" t="s">
        <v>47</v>
      </c>
      <c r="N24" s="103" t="s">
        <v>29</v>
      </c>
      <c r="O24" s="98" t="s">
        <v>30</v>
      </c>
      <c r="P24" s="98"/>
      <c r="Q24" s="98"/>
      <c r="R24" s="164" t="s">
        <v>31</v>
      </c>
      <c r="S24" s="98" t="s">
        <v>274</v>
      </c>
      <c r="T24" s="98" t="s">
        <v>32</v>
      </c>
      <c r="U24" s="146">
        <v>2</v>
      </c>
      <c r="V24" s="92"/>
      <c r="W24" s="92"/>
    </row>
    <row r="25" spans="1:23">
      <c r="A25" s="85">
        <v>24</v>
      </c>
      <c r="B25" s="100" t="s">
        <v>275</v>
      </c>
      <c r="C25" s="146" t="s">
        <v>21</v>
      </c>
      <c r="D25" s="208" t="s">
        <v>404</v>
      </c>
      <c r="E25" s="208" t="s">
        <v>23</v>
      </c>
      <c r="F25" s="209" t="s">
        <v>24</v>
      </c>
      <c r="G25" s="208" t="s">
        <v>399</v>
      </c>
      <c r="H25" s="98" t="s">
        <v>26</v>
      </c>
      <c r="I25" s="98" t="s">
        <v>27</v>
      </c>
      <c r="J25" s="98" t="str">
        <f t="shared" si="0"/>
        <v>UA-50BHall:AC-PT100-FC61447:Temperature-Mon</v>
      </c>
      <c r="K25" s="148"/>
      <c r="L25" s="101" t="s">
        <v>277</v>
      </c>
      <c r="M25" s="107" t="s">
        <v>47</v>
      </c>
      <c r="N25" s="103" t="s">
        <v>29</v>
      </c>
      <c r="O25" s="98" t="s">
        <v>30</v>
      </c>
      <c r="P25" s="98"/>
      <c r="Q25" s="97"/>
      <c r="R25" s="164" t="s">
        <v>31</v>
      </c>
      <c r="S25" s="98" t="s">
        <v>277</v>
      </c>
      <c r="T25" s="98" t="s">
        <v>32</v>
      </c>
      <c r="U25" s="146">
        <v>2</v>
      </c>
      <c r="V25" s="92"/>
      <c r="W25" s="92"/>
    </row>
    <row r="26" spans="1:23">
      <c r="A26" s="85">
        <v>25</v>
      </c>
      <c r="B26" s="100" t="s">
        <v>278</v>
      </c>
      <c r="C26" s="146" t="s">
        <v>21</v>
      </c>
      <c r="D26" s="208" t="s">
        <v>405</v>
      </c>
      <c r="E26" s="208" t="s">
        <v>23</v>
      </c>
      <c r="F26" s="209" t="s">
        <v>24</v>
      </c>
      <c r="G26" s="208" t="s">
        <v>399</v>
      </c>
      <c r="H26" s="98" t="s">
        <v>26</v>
      </c>
      <c r="I26" s="98" t="s">
        <v>27</v>
      </c>
      <c r="J26" s="98" t="str">
        <f t="shared" si="0"/>
        <v>UA-46DHall:AC-PT100-FC61447:Temperature-Mon</v>
      </c>
      <c r="K26" s="148"/>
      <c r="L26" s="101" t="s">
        <v>280</v>
      </c>
      <c r="M26" s="107" t="s">
        <v>287</v>
      </c>
      <c r="N26" s="103" t="s">
        <v>29</v>
      </c>
      <c r="O26" s="98" t="s">
        <v>30</v>
      </c>
      <c r="P26" s="146"/>
      <c r="Q26" s="176"/>
      <c r="R26" s="164" t="s">
        <v>31</v>
      </c>
      <c r="S26" s="98" t="s">
        <v>280</v>
      </c>
      <c r="T26" s="98" t="s">
        <v>32</v>
      </c>
      <c r="U26" s="146">
        <v>2</v>
      </c>
      <c r="V26" s="92"/>
      <c r="W26" s="92"/>
    </row>
    <row r="27" spans="1:23">
      <c r="A27" s="85">
        <v>26</v>
      </c>
      <c r="B27" s="100" t="s">
        <v>281</v>
      </c>
      <c r="C27" s="148" t="s">
        <v>21</v>
      </c>
      <c r="D27" s="208" t="s">
        <v>406</v>
      </c>
      <c r="E27" s="208" t="s">
        <v>23</v>
      </c>
      <c r="F27" s="209" t="s">
        <v>24</v>
      </c>
      <c r="G27" s="208" t="s">
        <v>399</v>
      </c>
      <c r="H27" s="97" t="s">
        <v>26</v>
      </c>
      <c r="I27" s="97" t="s">
        <v>27</v>
      </c>
      <c r="J27" s="98" t="str">
        <f t="shared" si="0"/>
        <v>UA-49DHall:AC-PT100-FC61447:Temperature-Mon</v>
      </c>
      <c r="K27" s="148"/>
      <c r="L27" s="109" t="s">
        <v>283</v>
      </c>
      <c r="M27" s="108" t="s">
        <v>61</v>
      </c>
      <c r="N27" s="110" t="s">
        <v>29</v>
      </c>
      <c r="O27" s="97" t="s">
        <v>30</v>
      </c>
      <c r="P27" s="97"/>
      <c r="Q27" s="97"/>
      <c r="R27" s="165" t="s">
        <v>31</v>
      </c>
      <c r="S27" s="97" t="s">
        <v>283</v>
      </c>
      <c r="T27" s="97" t="s">
        <v>32</v>
      </c>
      <c r="U27" s="146">
        <v>2</v>
      </c>
      <c r="V27" s="92"/>
      <c r="W27" s="92"/>
    </row>
    <row r="28" spans="1:23">
      <c r="A28" s="158">
        <v>27</v>
      </c>
      <c r="B28" s="155" t="s">
        <v>407</v>
      </c>
      <c r="C28" s="149" t="s">
        <v>21</v>
      </c>
      <c r="D28" s="208" t="s">
        <v>408</v>
      </c>
      <c r="E28" s="208" t="s">
        <v>23</v>
      </c>
      <c r="F28" s="209" t="s">
        <v>396</v>
      </c>
      <c r="G28" s="208" t="s">
        <v>399</v>
      </c>
      <c r="H28" s="208" t="s">
        <v>383</v>
      </c>
      <c r="I28" s="97" t="s">
        <v>27</v>
      </c>
      <c r="J28" s="98" t="str">
        <f t="shared" si="0"/>
        <v>UA-46Hall52:AC-PT101-FC61447:MeanTemperature-Mon</v>
      </c>
      <c r="K28" s="112"/>
      <c r="L28" s="112" t="s">
        <v>409</v>
      </c>
      <c r="M28" s="114" t="s">
        <v>287</v>
      </c>
      <c r="N28" s="112" t="s">
        <v>29</v>
      </c>
      <c r="O28" s="112" t="s">
        <v>30</v>
      </c>
      <c r="P28" s="116"/>
      <c r="Q28" s="112"/>
      <c r="R28" s="113" t="s">
        <v>31</v>
      </c>
      <c r="S28" s="112" t="s">
        <v>409</v>
      </c>
      <c r="T28" s="112" t="s">
        <v>32</v>
      </c>
      <c r="U28" s="146">
        <v>2</v>
      </c>
      <c r="V28" s="92"/>
      <c r="W28" s="92"/>
    </row>
    <row r="29" spans="1:23">
      <c r="A29" s="127">
        <v>41</v>
      </c>
      <c r="B29" s="128" t="s">
        <v>330</v>
      </c>
      <c r="C29" s="128" t="s">
        <v>285</v>
      </c>
      <c r="D29" s="216" t="s">
        <v>410</v>
      </c>
      <c r="E29" s="207" t="s">
        <v>23</v>
      </c>
      <c r="F29" s="206" t="s">
        <v>24</v>
      </c>
      <c r="G29" s="213"/>
      <c r="H29" s="219" t="s">
        <v>26</v>
      </c>
      <c r="I29" s="128" t="s">
        <v>27</v>
      </c>
      <c r="J29" s="220" t="str">
        <f>IF(G29="-",C29&amp;"-"&amp;D29&amp;":"&amp;E29&amp;"-"&amp;F29&amp;":"&amp;H29&amp;"-"&amp;I29,C29&amp;"-"&amp;D29&amp;":"&amp;E29&amp;"-"&amp;F29&amp;G29&amp;":"&amp;H29&amp;"-"&amp;I29)</f>
        <v>TU-39IW:AC-PT100:Temperature-Mon</v>
      </c>
      <c r="K29" s="159" t="s">
        <v>411</v>
      </c>
      <c r="L29" s="129" t="str">
        <f>K29&amp;"_ST_614_"&amp;MID($B29,8,2)&amp;"_"&amp;IF(MID($B29,11,1)="0", MID($B29,12,1), MID($B29,11,2))&amp;".val"</f>
        <v>TEAMB01_ST_614_17_1.val</v>
      </c>
      <c r="M29" s="130" t="s">
        <v>287</v>
      </c>
      <c r="N29" s="128" t="s">
        <v>29</v>
      </c>
      <c r="O29" s="128" t="s">
        <v>30</v>
      </c>
      <c r="P29" s="131"/>
      <c r="Q29" s="131"/>
      <c r="R29" s="150" t="s">
        <v>31</v>
      </c>
      <c r="S29" s="132" t="str">
        <f>L29</f>
        <v>TEAMB01_ST_614_17_1.val</v>
      </c>
      <c r="T29" s="128" t="s">
        <v>32</v>
      </c>
      <c r="U29" s="146">
        <v>2</v>
      </c>
    </row>
    <row r="30" spans="1:23">
      <c r="A30" s="133">
        <v>42</v>
      </c>
      <c r="B30" s="128" t="s">
        <v>331</v>
      </c>
      <c r="C30" s="128" t="s">
        <v>285</v>
      </c>
      <c r="D30" s="206" t="s">
        <v>412</v>
      </c>
      <c r="E30" s="128" t="s">
        <v>23</v>
      </c>
      <c r="F30" s="206" t="s">
        <v>24</v>
      </c>
      <c r="G30" s="213"/>
      <c r="H30" s="159" t="s">
        <v>26</v>
      </c>
      <c r="I30" s="128" t="s">
        <v>27</v>
      </c>
      <c r="J30" s="220" t="str">
        <f t="shared" ref="J30:J55" si="1">IF(G30="-",C30&amp;"-"&amp;D30&amp;":"&amp;E30&amp;"-"&amp;F30&amp;":"&amp;H30&amp;"-"&amp;I30,C30&amp;"-"&amp;D30&amp;":"&amp;E30&amp;"-"&amp;F30&amp;G30&amp;":"&amp;H30&amp;"-"&amp;I30)</f>
        <v>TU-40EW:AC-PT100:Temperature-Mon</v>
      </c>
      <c r="K30" s="159" t="s">
        <v>413</v>
      </c>
      <c r="L30" s="129" t="str">
        <f t="shared" ref="L30:L35" si="2">K30&amp;"_ST_614_"&amp;MID($B30,8,2)&amp;"_"&amp;IF(MID($B30,11,1)="0", MID($B30,12,1), MID($B30,11,2))&amp;".val"</f>
        <v>TEAMB02_ST_614_17_2.val</v>
      </c>
      <c r="M30" s="130" t="s">
        <v>287</v>
      </c>
      <c r="N30" s="128" t="s">
        <v>29</v>
      </c>
      <c r="O30" s="128" t="s">
        <v>30</v>
      </c>
      <c r="P30" s="131"/>
      <c r="Q30" s="131"/>
      <c r="R30" s="150" t="s">
        <v>31</v>
      </c>
      <c r="S30" s="132" t="str">
        <f t="shared" ref="S30:S54" si="3">L30</f>
        <v>TEAMB02_ST_614_17_2.val</v>
      </c>
      <c r="T30" s="128" t="s">
        <v>32</v>
      </c>
      <c r="U30" s="146">
        <v>2</v>
      </c>
    </row>
    <row r="31" spans="1:23">
      <c r="A31" s="127">
        <v>43</v>
      </c>
      <c r="B31" s="128" t="s">
        <v>332</v>
      </c>
      <c r="C31" s="128" t="s">
        <v>285</v>
      </c>
      <c r="D31" s="206" t="s">
        <v>414</v>
      </c>
      <c r="E31" s="128" t="s">
        <v>23</v>
      </c>
      <c r="F31" s="206" t="s">
        <v>24</v>
      </c>
      <c r="G31" s="213"/>
      <c r="H31" s="159" t="s">
        <v>26</v>
      </c>
      <c r="I31" s="128" t="s">
        <v>27</v>
      </c>
      <c r="J31" s="220" t="str">
        <f t="shared" si="1"/>
        <v>TU-41IW:AC-PT100:Temperature-Mon</v>
      </c>
      <c r="K31" s="159" t="s">
        <v>415</v>
      </c>
      <c r="L31" s="129" t="str">
        <f t="shared" si="2"/>
        <v>TEAMB03_ST_614_17_4.val</v>
      </c>
      <c r="M31" s="130" t="s">
        <v>287</v>
      </c>
      <c r="N31" s="128" t="s">
        <v>29</v>
      </c>
      <c r="O31" s="128" t="s">
        <v>30</v>
      </c>
      <c r="P31" s="131"/>
      <c r="Q31" s="131"/>
      <c r="R31" s="150" t="s">
        <v>31</v>
      </c>
      <c r="S31" s="132" t="str">
        <f t="shared" si="3"/>
        <v>TEAMB03_ST_614_17_4.val</v>
      </c>
      <c r="T31" s="128" t="s">
        <v>32</v>
      </c>
      <c r="U31" s="146">
        <v>2</v>
      </c>
    </row>
    <row r="32" spans="1:23">
      <c r="A32" s="133">
        <v>44</v>
      </c>
      <c r="B32" s="128" t="s">
        <v>333</v>
      </c>
      <c r="C32" s="128" t="s">
        <v>285</v>
      </c>
      <c r="D32" s="206" t="s">
        <v>416</v>
      </c>
      <c r="E32" s="128" t="s">
        <v>23</v>
      </c>
      <c r="F32" s="206" t="s">
        <v>24</v>
      </c>
      <c r="G32" s="213"/>
      <c r="H32" s="159" t="s">
        <v>26</v>
      </c>
      <c r="I32" s="128" t="s">
        <v>27</v>
      </c>
      <c r="J32" s="220" t="str">
        <f t="shared" si="1"/>
        <v>TU-41EW:AC-PT100:Temperature-Mon</v>
      </c>
      <c r="K32" s="159" t="s">
        <v>417</v>
      </c>
      <c r="L32" s="129" t="str">
        <f t="shared" si="2"/>
        <v>TEAMB04_ST_614_17_5.val</v>
      </c>
      <c r="M32" s="130" t="s">
        <v>287</v>
      </c>
      <c r="N32" s="128" t="s">
        <v>29</v>
      </c>
      <c r="O32" s="128" t="s">
        <v>30</v>
      </c>
      <c r="P32" s="131"/>
      <c r="Q32" s="131"/>
      <c r="R32" s="150" t="s">
        <v>31</v>
      </c>
      <c r="S32" s="132" t="str">
        <f t="shared" si="3"/>
        <v>TEAMB04_ST_614_17_5.val</v>
      </c>
      <c r="T32" s="128" t="s">
        <v>32</v>
      </c>
      <c r="U32" s="146">
        <v>2</v>
      </c>
    </row>
    <row r="33" spans="1:21">
      <c r="A33" s="127">
        <v>45</v>
      </c>
      <c r="B33" s="128" t="s">
        <v>334</v>
      </c>
      <c r="C33" s="128" t="s">
        <v>285</v>
      </c>
      <c r="D33" s="206" t="s">
        <v>418</v>
      </c>
      <c r="E33" s="128" t="s">
        <v>23</v>
      </c>
      <c r="F33" s="206" t="s">
        <v>24</v>
      </c>
      <c r="G33" s="213"/>
      <c r="H33" s="159" t="s">
        <v>26</v>
      </c>
      <c r="I33" s="128" t="s">
        <v>27</v>
      </c>
      <c r="J33" s="220" t="str">
        <f t="shared" si="1"/>
        <v>TU-42IW:AC-PT100:Temperature-Mon</v>
      </c>
      <c r="K33" s="159" t="s">
        <v>419</v>
      </c>
      <c r="L33" s="129" t="str">
        <f t="shared" si="2"/>
        <v>TEAMB05_ST_614_17_7.val</v>
      </c>
      <c r="M33" s="130" t="s">
        <v>287</v>
      </c>
      <c r="N33" s="128" t="s">
        <v>29</v>
      </c>
      <c r="O33" s="128" t="s">
        <v>30</v>
      </c>
      <c r="P33" s="131"/>
      <c r="Q33" s="131"/>
      <c r="R33" s="150" t="s">
        <v>31</v>
      </c>
      <c r="S33" s="132" t="str">
        <f t="shared" si="3"/>
        <v>TEAMB05_ST_614_17_7.val</v>
      </c>
      <c r="T33" s="128" t="s">
        <v>32</v>
      </c>
      <c r="U33" s="146">
        <v>2</v>
      </c>
    </row>
    <row r="34" spans="1:21">
      <c r="A34" s="133">
        <v>46</v>
      </c>
      <c r="B34" s="128" t="s">
        <v>335</v>
      </c>
      <c r="C34" s="128" t="s">
        <v>285</v>
      </c>
      <c r="D34" s="206" t="s">
        <v>420</v>
      </c>
      <c r="E34" s="128" t="s">
        <v>23</v>
      </c>
      <c r="F34" s="206" t="s">
        <v>24</v>
      </c>
      <c r="G34" s="213"/>
      <c r="H34" s="159" t="s">
        <v>26</v>
      </c>
      <c r="I34" s="128" t="s">
        <v>27</v>
      </c>
      <c r="J34" s="220" t="str">
        <f t="shared" si="1"/>
        <v>TU-43EW:AC-PT100:Temperature-Mon</v>
      </c>
      <c r="K34" s="159" t="s">
        <v>421</v>
      </c>
      <c r="L34" s="129" t="str">
        <f t="shared" si="2"/>
        <v>TEAMB06_ST_614_17_8.val</v>
      </c>
      <c r="M34" s="130" t="s">
        <v>287</v>
      </c>
      <c r="N34" s="128" t="s">
        <v>29</v>
      </c>
      <c r="O34" s="128" t="s">
        <v>30</v>
      </c>
      <c r="P34" s="131"/>
      <c r="Q34" s="131"/>
      <c r="R34" s="150" t="s">
        <v>31</v>
      </c>
      <c r="S34" s="132" t="str">
        <f t="shared" si="3"/>
        <v>TEAMB06_ST_614_17_8.val</v>
      </c>
      <c r="T34" s="128" t="s">
        <v>32</v>
      </c>
      <c r="U34" s="146">
        <v>2</v>
      </c>
    </row>
    <row r="35" spans="1:21">
      <c r="A35" s="127">
        <v>47</v>
      </c>
      <c r="B35" s="128" t="s">
        <v>336</v>
      </c>
      <c r="C35" s="128" t="s">
        <v>285</v>
      </c>
      <c r="D35" s="206" t="s">
        <v>422</v>
      </c>
      <c r="E35" s="128" t="s">
        <v>23</v>
      </c>
      <c r="F35" s="206" t="s">
        <v>24</v>
      </c>
      <c r="G35" s="213"/>
      <c r="H35" s="159" t="s">
        <v>26</v>
      </c>
      <c r="I35" s="128" t="s">
        <v>27</v>
      </c>
      <c r="J35" s="220" t="str">
        <f t="shared" si="1"/>
        <v>TU-44IW:AC-PT100:Temperature-Mon</v>
      </c>
      <c r="K35" s="159" t="s">
        <v>423</v>
      </c>
      <c r="L35" s="129" t="str">
        <f t="shared" si="2"/>
        <v>TEAMB07_ST_614_17_9.val</v>
      </c>
      <c r="M35" s="130" t="s">
        <v>287</v>
      </c>
      <c r="N35" s="128" t="s">
        <v>29</v>
      </c>
      <c r="O35" s="128" t="s">
        <v>30</v>
      </c>
      <c r="P35" s="131"/>
      <c r="Q35" s="131"/>
      <c r="R35" s="150" t="s">
        <v>31</v>
      </c>
      <c r="S35" s="132" t="str">
        <f t="shared" si="3"/>
        <v>TEAMB07_ST_614_17_9.val</v>
      </c>
      <c r="T35" s="128" t="s">
        <v>32</v>
      </c>
      <c r="U35" s="146">
        <v>2</v>
      </c>
    </row>
    <row r="36" spans="1:21">
      <c r="A36" s="133">
        <v>48</v>
      </c>
      <c r="B36" s="128" t="s">
        <v>337</v>
      </c>
      <c r="C36" s="128" t="s">
        <v>285</v>
      </c>
      <c r="D36" s="206" t="s">
        <v>424</v>
      </c>
      <c r="E36" s="128" t="s">
        <v>23</v>
      </c>
      <c r="F36" s="206" t="s">
        <v>24</v>
      </c>
      <c r="G36" s="213"/>
      <c r="H36" s="159" t="s">
        <v>26</v>
      </c>
      <c r="I36" s="128" t="s">
        <v>27</v>
      </c>
      <c r="J36" s="220" t="str">
        <f t="shared" si="1"/>
        <v>TU-44EW:AC-PT100:Temperature-Mon</v>
      </c>
      <c r="K36" s="159" t="s">
        <v>425</v>
      </c>
      <c r="L36" s="129" t="str">
        <f>K36&amp;"_ST_614_"&amp;MID($B36,8,2)&amp;"_"&amp;IF(MID($B36,11,1)="0", MID($B36,12,1), MID($B36,11,2))&amp;".val"</f>
        <v>TEAMB08_ST_614_17_10.val</v>
      </c>
      <c r="M36" s="130" t="s">
        <v>287</v>
      </c>
      <c r="N36" s="128" t="s">
        <v>29</v>
      </c>
      <c r="O36" s="128" t="s">
        <v>30</v>
      </c>
      <c r="P36" s="131"/>
      <c r="Q36" s="131"/>
      <c r="R36" s="150" t="s">
        <v>31</v>
      </c>
      <c r="S36" s="132" t="str">
        <f>L36</f>
        <v>TEAMB08_ST_614_17_10.val</v>
      </c>
      <c r="T36" s="128" t="s">
        <v>32</v>
      </c>
      <c r="U36" s="146">
        <v>2</v>
      </c>
    </row>
    <row r="37" spans="1:21">
      <c r="A37" s="133"/>
      <c r="B37" s="128" t="s">
        <v>426</v>
      </c>
      <c r="C37" s="128" t="s">
        <v>285</v>
      </c>
      <c r="D37" s="206">
        <v>3944</v>
      </c>
      <c r="E37" s="128" t="s">
        <v>23</v>
      </c>
      <c r="F37" s="206" t="s">
        <v>396</v>
      </c>
      <c r="G37" s="213"/>
      <c r="H37" s="159" t="s">
        <v>383</v>
      </c>
      <c r="I37" s="128" t="s">
        <v>27</v>
      </c>
      <c r="J37" s="220" t="str">
        <f t="shared" si="1"/>
        <v>TU-3944:AC-PT101:MeanTemperature-Mon</v>
      </c>
      <c r="K37" s="159"/>
      <c r="L37" s="129" t="s">
        <v>427</v>
      </c>
      <c r="M37" s="130"/>
      <c r="N37" s="128" t="s">
        <v>29</v>
      </c>
      <c r="O37" s="128" t="s">
        <v>30</v>
      </c>
      <c r="P37" s="131"/>
      <c r="Q37" s="131"/>
      <c r="R37" s="150" t="s">
        <v>31</v>
      </c>
      <c r="S37" s="132" t="str">
        <f>L37</f>
        <v>MEDIA_TEAMB_ST_614_17.val</v>
      </c>
      <c r="T37" s="128" t="s">
        <v>32</v>
      </c>
      <c r="U37" s="146">
        <v>2</v>
      </c>
    </row>
    <row r="38" spans="1:21">
      <c r="A38" s="127">
        <v>49</v>
      </c>
      <c r="B38" s="139" t="s">
        <v>338</v>
      </c>
      <c r="C38" s="134" t="s">
        <v>285</v>
      </c>
      <c r="D38" s="134" t="s">
        <v>428</v>
      </c>
      <c r="E38" s="134" t="s">
        <v>23</v>
      </c>
      <c r="F38" s="210" t="s">
        <v>24</v>
      </c>
      <c r="G38" s="214"/>
      <c r="H38" s="160" t="s">
        <v>26</v>
      </c>
      <c r="I38" s="134" t="s">
        <v>27</v>
      </c>
      <c r="J38" s="221" t="str">
        <f t="shared" si="1"/>
        <v>TU-45IW:AC-PT100:Temperature-Mon</v>
      </c>
      <c r="K38" s="159" t="s">
        <v>411</v>
      </c>
      <c r="L38" s="135" t="str">
        <f>K38&amp;"_ST_614_"&amp;MID($B38,8,2)&amp;"_"&amp;IF(MID($B38,11,1)="0", MID($B38,12,1), MID($B38,11,2))&amp;".val"</f>
        <v>TEAMB01_ST_614_19_1.val</v>
      </c>
      <c r="M38" s="136" t="s">
        <v>287</v>
      </c>
      <c r="N38" s="134" t="s">
        <v>29</v>
      </c>
      <c r="O38" s="134" t="s">
        <v>30</v>
      </c>
      <c r="P38" s="137"/>
      <c r="Q38" s="137"/>
      <c r="R38" s="173" t="s">
        <v>31</v>
      </c>
      <c r="S38" s="138" t="str">
        <f t="shared" si="3"/>
        <v>TEAMB01_ST_614_19_1.val</v>
      </c>
      <c r="T38" s="134" t="s">
        <v>32</v>
      </c>
      <c r="U38" s="146">
        <v>2</v>
      </c>
    </row>
    <row r="39" spans="1:21">
      <c r="A39" s="133">
        <v>50</v>
      </c>
      <c r="B39" s="134" t="s">
        <v>339</v>
      </c>
      <c r="C39" s="134" t="s">
        <v>285</v>
      </c>
      <c r="D39" s="134" t="s">
        <v>429</v>
      </c>
      <c r="E39" s="134" t="s">
        <v>23</v>
      </c>
      <c r="F39" s="210" t="s">
        <v>24</v>
      </c>
      <c r="G39" s="214"/>
      <c r="H39" s="160" t="s">
        <v>26</v>
      </c>
      <c r="I39" s="134" t="s">
        <v>27</v>
      </c>
      <c r="J39" s="221" t="str">
        <f t="shared" si="1"/>
        <v>TU-46EW:AC-PT100:Temperature-Mon</v>
      </c>
      <c r="K39" s="159" t="s">
        <v>413</v>
      </c>
      <c r="L39" s="135" t="str">
        <f t="shared" ref="L39:L45" si="4">K39&amp;"_ST_614_"&amp;MID($B39,8,2)&amp;"_"&amp;IF(MID($B39,11,1)="0", MID($B39,12,1), MID($B39,11,2))&amp;".val"</f>
        <v>TEAMB02_ST_614_19_2.val</v>
      </c>
      <c r="M39" s="136" t="s">
        <v>287</v>
      </c>
      <c r="N39" s="134" t="s">
        <v>29</v>
      </c>
      <c r="O39" s="134" t="s">
        <v>30</v>
      </c>
      <c r="P39" s="137"/>
      <c r="Q39" s="137"/>
      <c r="R39" s="173" t="s">
        <v>31</v>
      </c>
      <c r="S39" s="138" t="str">
        <f t="shared" si="3"/>
        <v>TEAMB02_ST_614_19_2.val</v>
      </c>
      <c r="T39" s="134" t="s">
        <v>32</v>
      </c>
      <c r="U39" s="146">
        <v>2</v>
      </c>
    </row>
    <row r="40" spans="1:21">
      <c r="A40" s="127">
        <v>51</v>
      </c>
      <c r="B40" s="134" t="s">
        <v>340</v>
      </c>
      <c r="C40" s="134" t="s">
        <v>285</v>
      </c>
      <c r="D40" s="134" t="s">
        <v>430</v>
      </c>
      <c r="E40" s="134" t="s">
        <v>23</v>
      </c>
      <c r="F40" s="210" t="s">
        <v>24</v>
      </c>
      <c r="G40" s="214"/>
      <c r="H40" s="160" t="s">
        <v>26</v>
      </c>
      <c r="I40" s="134" t="s">
        <v>27</v>
      </c>
      <c r="J40" s="221" t="str">
        <f t="shared" si="1"/>
        <v>TU-47IW:AC-PT100:Temperature-Mon</v>
      </c>
      <c r="K40" s="159" t="s">
        <v>415</v>
      </c>
      <c r="L40" s="135" t="str">
        <f t="shared" si="4"/>
        <v>TEAMB03_ST_614_19_4.val</v>
      </c>
      <c r="M40" s="136" t="s">
        <v>287</v>
      </c>
      <c r="N40" s="134" t="s">
        <v>29</v>
      </c>
      <c r="O40" s="134" t="s">
        <v>30</v>
      </c>
      <c r="P40" s="137"/>
      <c r="Q40" s="137"/>
      <c r="R40" s="173" t="s">
        <v>31</v>
      </c>
      <c r="S40" s="138" t="str">
        <f t="shared" si="3"/>
        <v>TEAMB03_ST_614_19_4.val</v>
      </c>
      <c r="T40" s="134" t="s">
        <v>32</v>
      </c>
      <c r="U40" s="146">
        <v>2</v>
      </c>
    </row>
    <row r="41" spans="1:21">
      <c r="A41" s="133">
        <v>52</v>
      </c>
      <c r="B41" s="134" t="s">
        <v>341</v>
      </c>
      <c r="C41" s="134" t="s">
        <v>285</v>
      </c>
      <c r="D41" s="134" t="s">
        <v>431</v>
      </c>
      <c r="E41" s="134" t="s">
        <v>23</v>
      </c>
      <c r="F41" s="210" t="s">
        <v>24</v>
      </c>
      <c r="G41" s="214"/>
      <c r="H41" s="160" t="s">
        <v>26</v>
      </c>
      <c r="I41" s="134" t="s">
        <v>27</v>
      </c>
      <c r="J41" s="221" t="str">
        <f t="shared" si="1"/>
        <v>TU-47EW:AC-PT100:Temperature-Mon</v>
      </c>
      <c r="K41" s="159" t="s">
        <v>417</v>
      </c>
      <c r="L41" s="135" t="str">
        <f t="shared" si="4"/>
        <v>TEAMB04_ST_614_19_5.val</v>
      </c>
      <c r="M41" s="136" t="s">
        <v>287</v>
      </c>
      <c r="N41" s="134" t="s">
        <v>29</v>
      </c>
      <c r="O41" s="134" t="s">
        <v>30</v>
      </c>
      <c r="P41" s="137"/>
      <c r="Q41" s="137"/>
      <c r="R41" s="173" t="s">
        <v>31</v>
      </c>
      <c r="S41" s="138" t="str">
        <f t="shared" si="3"/>
        <v>TEAMB04_ST_614_19_5.val</v>
      </c>
      <c r="T41" s="134" t="s">
        <v>32</v>
      </c>
      <c r="U41" s="146">
        <v>2</v>
      </c>
    </row>
    <row r="42" spans="1:21">
      <c r="A42" s="127">
        <v>53</v>
      </c>
      <c r="B42" s="134" t="s">
        <v>342</v>
      </c>
      <c r="C42" s="134" t="s">
        <v>285</v>
      </c>
      <c r="D42" s="134" t="s">
        <v>432</v>
      </c>
      <c r="E42" s="134" t="s">
        <v>23</v>
      </c>
      <c r="F42" s="210" t="s">
        <v>24</v>
      </c>
      <c r="G42" s="214"/>
      <c r="H42" s="160" t="s">
        <v>26</v>
      </c>
      <c r="I42" s="134" t="s">
        <v>27</v>
      </c>
      <c r="J42" s="221" t="str">
        <f t="shared" si="1"/>
        <v>TU-48IW:AC-PT100:Temperature-Mon</v>
      </c>
      <c r="K42" s="159" t="s">
        <v>419</v>
      </c>
      <c r="L42" s="135" t="str">
        <f t="shared" si="4"/>
        <v>TEAMB05_ST_614_19_7.val</v>
      </c>
      <c r="M42" s="136" t="s">
        <v>287</v>
      </c>
      <c r="N42" s="134" t="s">
        <v>29</v>
      </c>
      <c r="O42" s="134" t="s">
        <v>30</v>
      </c>
      <c r="P42" s="137"/>
      <c r="Q42" s="137"/>
      <c r="R42" s="173" t="s">
        <v>31</v>
      </c>
      <c r="S42" s="138" t="str">
        <f t="shared" si="3"/>
        <v>TEAMB05_ST_614_19_7.val</v>
      </c>
      <c r="T42" s="134" t="s">
        <v>32</v>
      </c>
      <c r="U42" s="146">
        <v>2</v>
      </c>
    </row>
    <row r="43" spans="1:21">
      <c r="A43" s="133">
        <v>54</v>
      </c>
      <c r="B43" s="134" t="s">
        <v>343</v>
      </c>
      <c r="C43" s="134" t="s">
        <v>285</v>
      </c>
      <c r="D43" s="134" t="s">
        <v>433</v>
      </c>
      <c r="E43" s="134" t="s">
        <v>23</v>
      </c>
      <c r="F43" s="210" t="s">
        <v>24</v>
      </c>
      <c r="G43" s="235"/>
      <c r="H43" s="160" t="s">
        <v>26</v>
      </c>
      <c r="I43" s="134" t="s">
        <v>27</v>
      </c>
      <c r="J43" s="221" t="str">
        <f t="shared" si="1"/>
        <v>TU-49EW:AC-PT100:Temperature-Mon</v>
      </c>
      <c r="K43" s="159" t="s">
        <v>421</v>
      </c>
      <c r="L43" s="135" t="str">
        <f t="shared" si="4"/>
        <v>TEAMB06_ST_614_19_8.val</v>
      </c>
      <c r="M43" s="136" t="s">
        <v>287</v>
      </c>
      <c r="N43" s="134" t="s">
        <v>29</v>
      </c>
      <c r="O43" s="134" t="s">
        <v>30</v>
      </c>
      <c r="P43" s="137"/>
      <c r="Q43" s="137"/>
      <c r="R43" s="173" t="s">
        <v>31</v>
      </c>
      <c r="S43" s="138" t="str">
        <f t="shared" si="3"/>
        <v>TEAMB06_ST_614_19_8.val</v>
      </c>
      <c r="T43" s="134" t="s">
        <v>32</v>
      </c>
      <c r="U43" s="146">
        <v>2</v>
      </c>
    </row>
    <row r="44" spans="1:21">
      <c r="A44" s="127">
        <v>55</v>
      </c>
      <c r="B44" s="134" t="s">
        <v>344</v>
      </c>
      <c r="C44" s="134" t="s">
        <v>285</v>
      </c>
      <c r="D44" s="134" t="s">
        <v>434</v>
      </c>
      <c r="E44" s="134" t="s">
        <v>23</v>
      </c>
      <c r="F44" s="210" t="s">
        <v>24</v>
      </c>
      <c r="G44" s="214"/>
      <c r="H44" s="160" t="s">
        <v>26</v>
      </c>
      <c r="I44" s="134" t="s">
        <v>27</v>
      </c>
      <c r="J44" s="221" t="str">
        <f t="shared" si="1"/>
        <v>TU-50IW:AC-PT100:Temperature-Mon</v>
      </c>
      <c r="K44" s="159" t="s">
        <v>423</v>
      </c>
      <c r="L44" s="135" t="str">
        <f t="shared" si="4"/>
        <v>TEAMB07_ST_614_19_9.val</v>
      </c>
      <c r="M44" s="136" t="s">
        <v>287</v>
      </c>
      <c r="N44" s="134" t="s">
        <v>29</v>
      </c>
      <c r="O44" s="134" t="s">
        <v>30</v>
      </c>
      <c r="P44" s="137"/>
      <c r="Q44" s="137"/>
      <c r="R44" s="173" t="s">
        <v>31</v>
      </c>
      <c r="S44" s="138" t="str">
        <f t="shared" si="3"/>
        <v>TEAMB07_ST_614_19_9.val</v>
      </c>
      <c r="T44" s="134" t="s">
        <v>32</v>
      </c>
      <c r="U44" s="146">
        <v>2</v>
      </c>
    </row>
    <row r="45" spans="1:21">
      <c r="A45" s="133">
        <v>56</v>
      </c>
      <c r="B45" s="134" t="s">
        <v>345</v>
      </c>
      <c r="C45" s="134" t="s">
        <v>285</v>
      </c>
      <c r="D45" s="134" t="s">
        <v>435</v>
      </c>
      <c r="E45" s="134" t="s">
        <v>23</v>
      </c>
      <c r="F45" s="210" t="s">
        <v>24</v>
      </c>
      <c r="G45" s="214"/>
      <c r="H45" s="160" t="s">
        <v>26</v>
      </c>
      <c r="I45" s="134" t="s">
        <v>27</v>
      </c>
      <c r="J45" s="221" t="str">
        <f t="shared" si="1"/>
        <v>TU-50EW:AC-PT100:Temperature-Mon</v>
      </c>
      <c r="K45" s="159" t="s">
        <v>425</v>
      </c>
      <c r="L45" s="135" t="str">
        <f t="shared" si="4"/>
        <v>TEAMB08_ST_614_19_10.val</v>
      </c>
      <c r="M45" s="136" t="s">
        <v>287</v>
      </c>
      <c r="N45" s="134" t="s">
        <v>29</v>
      </c>
      <c r="O45" s="134" t="s">
        <v>30</v>
      </c>
      <c r="P45" s="137"/>
      <c r="Q45" s="137"/>
      <c r="R45" s="173" t="s">
        <v>31</v>
      </c>
      <c r="S45" s="138" t="str">
        <f t="shared" si="3"/>
        <v>TEAMB08_ST_614_19_10.val</v>
      </c>
      <c r="T45" s="134" t="s">
        <v>32</v>
      </c>
      <c r="U45" s="146">
        <v>2</v>
      </c>
    </row>
    <row r="46" spans="1:21">
      <c r="A46" s="133"/>
      <c r="B46" s="134" t="s">
        <v>436</v>
      </c>
      <c r="C46" s="134" t="s">
        <v>285</v>
      </c>
      <c r="D46" s="134">
        <v>4550</v>
      </c>
      <c r="E46" s="134" t="s">
        <v>23</v>
      </c>
      <c r="F46" s="210" t="s">
        <v>24</v>
      </c>
      <c r="G46" s="214"/>
      <c r="H46" s="160" t="s">
        <v>383</v>
      </c>
      <c r="I46" s="134" t="s">
        <v>27</v>
      </c>
      <c r="J46" s="221" t="str">
        <f t="shared" si="1"/>
        <v>TU-4550:AC-PT100:MeanTemperature-Mon</v>
      </c>
      <c r="K46" s="159"/>
      <c r="L46" s="135" t="s">
        <v>437</v>
      </c>
      <c r="M46" s="136"/>
      <c r="N46" s="134" t="s">
        <v>29</v>
      </c>
      <c r="O46" s="134" t="s">
        <v>30</v>
      </c>
      <c r="P46" s="137"/>
      <c r="Q46" s="137"/>
      <c r="R46" s="173" t="s">
        <v>31</v>
      </c>
      <c r="S46" s="138" t="str">
        <f>L46</f>
        <v>MEDIA_TEAMB_ST_614_19.val</v>
      </c>
      <c r="T46" s="134" t="s">
        <v>32</v>
      </c>
      <c r="U46" s="146">
        <v>2</v>
      </c>
    </row>
    <row r="47" spans="1:21">
      <c r="A47" s="127">
        <v>57</v>
      </c>
      <c r="B47" s="128" t="s">
        <v>346</v>
      </c>
      <c r="C47" s="128" t="s">
        <v>285</v>
      </c>
      <c r="D47" s="128" t="s">
        <v>438</v>
      </c>
      <c r="E47" s="128" t="s">
        <v>23</v>
      </c>
      <c r="F47" s="206" t="s">
        <v>24</v>
      </c>
      <c r="G47" s="213"/>
      <c r="H47" s="159" t="s">
        <v>26</v>
      </c>
      <c r="I47" s="128" t="s">
        <v>27</v>
      </c>
      <c r="J47" s="220" t="str">
        <f t="shared" si="1"/>
        <v>TU-51IW:AC-PT100:Temperature-Mon</v>
      </c>
      <c r="K47" s="159" t="s">
        <v>411</v>
      </c>
      <c r="L47" s="129" t="str">
        <f>K47&amp;"_ST_614_"&amp;MID($B47,8,2)&amp;"_"&amp;IF(MID($B47,11,1)="0", MID($B47,12,1), MID($B47,11,2))&amp;".val"</f>
        <v>TEAMB01_ST_614_02_1.val</v>
      </c>
      <c r="M47" s="130" t="s">
        <v>287</v>
      </c>
      <c r="N47" s="128" t="s">
        <v>29</v>
      </c>
      <c r="O47" s="128" t="s">
        <v>30</v>
      </c>
      <c r="P47" s="131"/>
      <c r="Q47" s="131"/>
      <c r="R47" s="150" t="s">
        <v>287</v>
      </c>
      <c r="S47" s="132" t="str">
        <f t="shared" si="3"/>
        <v>TEAMB01_ST_614_02_1.val</v>
      </c>
      <c r="T47" s="128" t="s">
        <v>32</v>
      </c>
      <c r="U47" s="146">
        <v>2</v>
      </c>
    </row>
    <row r="48" spans="1:21">
      <c r="A48" s="133">
        <v>58</v>
      </c>
      <c r="B48" s="128" t="s">
        <v>347</v>
      </c>
      <c r="C48" s="128" t="s">
        <v>285</v>
      </c>
      <c r="D48" s="128" t="s">
        <v>439</v>
      </c>
      <c r="E48" s="128" t="s">
        <v>23</v>
      </c>
      <c r="F48" s="206" t="s">
        <v>24</v>
      </c>
      <c r="G48" s="213"/>
      <c r="H48" s="159" t="s">
        <v>26</v>
      </c>
      <c r="I48" s="128" t="s">
        <v>27</v>
      </c>
      <c r="J48" s="220" t="str">
        <f t="shared" si="1"/>
        <v>TU-52EW:AC-PT100:Temperature-Mon</v>
      </c>
      <c r="K48" s="159" t="s">
        <v>413</v>
      </c>
      <c r="L48" s="129" t="str">
        <f t="shared" ref="L48:L54" si="5">K48&amp;"_ST_614_"&amp;MID($B48,8,2)&amp;"_"&amp;IF(MID($B48,11,1)="0", MID($B48,12,1), MID($B48,11,2))&amp;".val"</f>
        <v>TEAMB02_ST_614_02_2.val</v>
      </c>
      <c r="M48" s="130" t="s">
        <v>287</v>
      </c>
      <c r="N48" s="128" t="s">
        <v>29</v>
      </c>
      <c r="O48" s="128" t="s">
        <v>30</v>
      </c>
      <c r="P48" s="131"/>
      <c r="Q48" s="131"/>
      <c r="R48" s="150" t="s">
        <v>31</v>
      </c>
      <c r="S48" s="132" t="str">
        <f t="shared" si="3"/>
        <v>TEAMB02_ST_614_02_2.val</v>
      </c>
      <c r="T48" s="128" t="s">
        <v>32</v>
      </c>
      <c r="U48" s="146">
        <v>2</v>
      </c>
    </row>
    <row r="49" spans="1:21">
      <c r="A49" s="127">
        <v>59</v>
      </c>
      <c r="B49" s="128" t="s">
        <v>348</v>
      </c>
      <c r="C49" s="128" t="s">
        <v>285</v>
      </c>
      <c r="D49" s="128" t="s">
        <v>440</v>
      </c>
      <c r="E49" s="128" t="s">
        <v>23</v>
      </c>
      <c r="F49" s="206" t="s">
        <v>24</v>
      </c>
      <c r="G49" s="213"/>
      <c r="H49" s="159" t="s">
        <v>26</v>
      </c>
      <c r="I49" s="128" t="s">
        <v>27</v>
      </c>
      <c r="J49" s="220" t="str">
        <f t="shared" si="1"/>
        <v>TU-53IW:AC-PT100:Temperature-Mon</v>
      </c>
      <c r="K49" s="159" t="s">
        <v>415</v>
      </c>
      <c r="L49" s="129" t="str">
        <f t="shared" si="5"/>
        <v>TEAMB03_ST_614_02_4.val</v>
      </c>
      <c r="M49" s="130" t="s">
        <v>287</v>
      </c>
      <c r="N49" s="128" t="s">
        <v>29</v>
      </c>
      <c r="O49" s="128" t="s">
        <v>30</v>
      </c>
      <c r="P49" s="131"/>
      <c r="Q49" s="131"/>
      <c r="R49" s="150" t="s">
        <v>31</v>
      </c>
      <c r="S49" s="132" t="str">
        <f t="shared" si="3"/>
        <v>TEAMB03_ST_614_02_4.val</v>
      </c>
      <c r="T49" s="128" t="s">
        <v>32</v>
      </c>
      <c r="U49" s="146">
        <v>2</v>
      </c>
    </row>
    <row r="50" spans="1:21">
      <c r="A50" s="133">
        <v>60</v>
      </c>
      <c r="B50" s="128" t="s">
        <v>349</v>
      </c>
      <c r="C50" s="128" t="s">
        <v>285</v>
      </c>
      <c r="D50" s="128" t="s">
        <v>441</v>
      </c>
      <c r="E50" s="128" t="s">
        <v>23</v>
      </c>
      <c r="F50" s="206" t="s">
        <v>24</v>
      </c>
      <c r="G50" s="213"/>
      <c r="H50" s="159" t="s">
        <v>26</v>
      </c>
      <c r="I50" s="128" t="s">
        <v>27</v>
      </c>
      <c r="J50" s="220" t="str">
        <f t="shared" si="1"/>
        <v>TU-53EW:AC-PT100:Temperature-Mon</v>
      </c>
      <c r="K50" s="159" t="s">
        <v>417</v>
      </c>
      <c r="L50" s="129" t="str">
        <f t="shared" si="5"/>
        <v>TEAMB04_ST_614_02_5.val</v>
      </c>
      <c r="M50" s="130" t="s">
        <v>287</v>
      </c>
      <c r="N50" s="128" t="s">
        <v>29</v>
      </c>
      <c r="O50" s="128" t="s">
        <v>30</v>
      </c>
      <c r="P50" s="131"/>
      <c r="Q50" s="131"/>
      <c r="R50" s="150" t="s">
        <v>31</v>
      </c>
      <c r="S50" s="132" t="str">
        <f t="shared" si="3"/>
        <v>TEAMB04_ST_614_02_5.val</v>
      </c>
      <c r="T50" s="128" t="s">
        <v>32</v>
      </c>
      <c r="U50" s="146">
        <v>2</v>
      </c>
    </row>
    <row r="51" spans="1:21">
      <c r="A51" s="127">
        <v>61</v>
      </c>
      <c r="B51" s="128" t="s">
        <v>350</v>
      </c>
      <c r="C51" s="128" t="s">
        <v>285</v>
      </c>
      <c r="D51" s="128" t="s">
        <v>442</v>
      </c>
      <c r="E51" s="128" t="s">
        <v>23</v>
      </c>
      <c r="F51" s="206" t="s">
        <v>24</v>
      </c>
      <c r="G51" s="213"/>
      <c r="H51" s="159" t="s">
        <v>26</v>
      </c>
      <c r="I51" s="128" t="s">
        <v>27</v>
      </c>
      <c r="J51" s="220" t="str">
        <f t="shared" si="1"/>
        <v>TU-54IW:AC-PT100:Temperature-Mon</v>
      </c>
      <c r="K51" s="159" t="s">
        <v>419</v>
      </c>
      <c r="L51" s="129" t="str">
        <f t="shared" si="5"/>
        <v>TEAMB05_ST_614_02_7.val</v>
      </c>
      <c r="M51" s="130" t="s">
        <v>287</v>
      </c>
      <c r="N51" s="128" t="s">
        <v>29</v>
      </c>
      <c r="O51" s="128" t="s">
        <v>30</v>
      </c>
      <c r="P51" s="131"/>
      <c r="Q51" s="131"/>
      <c r="R51" s="150" t="s">
        <v>31</v>
      </c>
      <c r="S51" s="132" t="str">
        <f t="shared" si="3"/>
        <v>TEAMB05_ST_614_02_7.val</v>
      </c>
      <c r="T51" s="128" t="s">
        <v>32</v>
      </c>
      <c r="U51" s="146">
        <v>2</v>
      </c>
    </row>
    <row r="52" spans="1:21">
      <c r="A52" s="133">
        <v>62</v>
      </c>
      <c r="B52" s="128" t="s">
        <v>351</v>
      </c>
      <c r="C52" s="128" t="s">
        <v>285</v>
      </c>
      <c r="D52" s="128" t="s">
        <v>443</v>
      </c>
      <c r="E52" s="128" t="s">
        <v>23</v>
      </c>
      <c r="F52" s="206" t="s">
        <v>24</v>
      </c>
      <c r="G52" s="213"/>
      <c r="H52" s="159" t="s">
        <v>26</v>
      </c>
      <c r="I52" s="128" t="s">
        <v>27</v>
      </c>
      <c r="J52" s="220" t="str">
        <f t="shared" si="1"/>
        <v>TU-55EW:AC-PT100:Temperature-Mon</v>
      </c>
      <c r="K52" s="159" t="s">
        <v>421</v>
      </c>
      <c r="L52" s="129" t="str">
        <f t="shared" si="5"/>
        <v>TEAMB06_ST_614_02_8.val</v>
      </c>
      <c r="M52" s="130" t="s">
        <v>287</v>
      </c>
      <c r="N52" s="128" t="s">
        <v>29</v>
      </c>
      <c r="O52" s="128" t="s">
        <v>30</v>
      </c>
      <c r="P52" s="131"/>
      <c r="Q52" s="131"/>
      <c r="R52" s="150" t="s">
        <v>31</v>
      </c>
      <c r="S52" s="132" t="str">
        <f t="shared" si="3"/>
        <v>TEAMB06_ST_614_02_8.val</v>
      </c>
      <c r="T52" s="128" t="s">
        <v>32</v>
      </c>
      <c r="U52" s="146">
        <v>2</v>
      </c>
    </row>
    <row r="53" spans="1:21">
      <c r="A53" s="127">
        <v>63</v>
      </c>
      <c r="B53" s="128" t="s">
        <v>352</v>
      </c>
      <c r="C53" s="128" t="s">
        <v>285</v>
      </c>
      <c r="D53" s="128" t="s">
        <v>444</v>
      </c>
      <c r="E53" s="128" t="s">
        <v>23</v>
      </c>
      <c r="F53" s="206" t="s">
        <v>24</v>
      </c>
      <c r="G53" s="213"/>
      <c r="H53" s="159" t="s">
        <v>26</v>
      </c>
      <c r="I53" s="128" t="s">
        <v>27</v>
      </c>
      <c r="J53" s="220" t="str">
        <f t="shared" si="1"/>
        <v>TU-56IW:AC-PT100:Temperature-Mon</v>
      </c>
      <c r="K53" s="159" t="s">
        <v>423</v>
      </c>
      <c r="L53" s="129" t="str">
        <f t="shared" si="5"/>
        <v>TEAMB07_ST_614_02_9.val</v>
      </c>
      <c r="M53" s="130" t="s">
        <v>287</v>
      </c>
      <c r="N53" s="128" t="s">
        <v>29</v>
      </c>
      <c r="O53" s="128" t="s">
        <v>30</v>
      </c>
      <c r="P53" s="131"/>
      <c r="Q53" s="131"/>
      <c r="R53" s="150" t="s">
        <v>31</v>
      </c>
      <c r="S53" s="132" t="str">
        <f t="shared" si="3"/>
        <v>TEAMB07_ST_614_02_9.val</v>
      </c>
      <c r="T53" s="128" t="s">
        <v>32</v>
      </c>
      <c r="U53" s="146">
        <v>2</v>
      </c>
    </row>
    <row r="54" spans="1:21">
      <c r="A54" s="187">
        <v>64</v>
      </c>
      <c r="B54" s="188" t="s">
        <v>353</v>
      </c>
      <c r="C54" s="188" t="s">
        <v>285</v>
      </c>
      <c r="D54" s="188" t="s">
        <v>445</v>
      </c>
      <c r="E54" s="128" t="s">
        <v>23</v>
      </c>
      <c r="F54" s="211" t="s">
        <v>24</v>
      </c>
      <c r="G54" s="213"/>
      <c r="H54" s="189" t="s">
        <v>26</v>
      </c>
      <c r="I54" s="188" t="s">
        <v>27</v>
      </c>
      <c r="J54" s="220" t="str">
        <f t="shared" si="1"/>
        <v>TU-56EW:AC-PT100:Temperature-Mon</v>
      </c>
      <c r="K54" s="189" t="s">
        <v>425</v>
      </c>
      <c r="L54" s="190" t="str">
        <f t="shared" si="5"/>
        <v>TEAMB08_ST_614_02_10.val</v>
      </c>
      <c r="M54" s="191" t="s">
        <v>287</v>
      </c>
      <c r="N54" s="188" t="s">
        <v>29</v>
      </c>
      <c r="O54" s="188" t="s">
        <v>30</v>
      </c>
      <c r="P54" s="192"/>
      <c r="Q54" s="192"/>
      <c r="R54" s="193" t="s">
        <v>31</v>
      </c>
      <c r="S54" s="194" t="str">
        <f t="shared" si="3"/>
        <v>TEAMB08_ST_614_02_10.val</v>
      </c>
      <c r="T54" s="188" t="s">
        <v>32</v>
      </c>
      <c r="U54" s="146">
        <v>2</v>
      </c>
    </row>
    <row r="55" spans="1:21">
      <c r="A55" s="195"/>
      <c r="B55" s="188" t="s">
        <v>446</v>
      </c>
      <c r="C55" s="196" t="s">
        <v>285</v>
      </c>
      <c r="D55" s="196">
        <v>5156</v>
      </c>
      <c r="E55" s="128" t="s">
        <v>23</v>
      </c>
      <c r="F55" s="211" t="s">
        <v>396</v>
      </c>
      <c r="G55" s="213"/>
      <c r="H55" s="212" t="s">
        <v>383</v>
      </c>
      <c r="I55" s="196" t="s">
        <v>27</v>
      </c>
      <c r="J55" s="220" t="str">
        <f t="shared" si="1"/>
        <v>TU-5156:AC-PT101:MeanTemperature-Mon</v>
      </c>
      <c r="K55" s="196"/>
      <c r="L55" s="197" t="s">
        <v>447</v>
      </c>
      <c r="M55" s="198"/>
      <c r="N55" s="188" t="s">
        <v>29</v>
      </c>
      <c r="O55" s="188" t="s">
        <v>30</v>
      </c>
      <c r="P55" s="199"/>
      <c r="Q55" s="199"/>
      <c r="R55" s="200" t="s">
        <v>31</v>
      </c>
      <c r="S55" s="201" t="str">
        <f>L55</f>
        <v>MEDIA_TEAMB_ST_614_02.val</v>
      </c>
      <c r="T55" s="196" t="s">
        <v>32</v>
      </c>
      <c r="U55" s="14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X73"/>
  <sheetViews>
    <sheetView topLeftCell="A36" workbookViewId="0">
      <selection activeCell="L65" sqref="L65:L73"/>
    </sheetView>
  </sheetViews>
  <sheetFormatPr defaultColWidth="9.140625" defaultRowHeight="15"/>
  <cols>
    <col min="1" max="1" width="3.42578125" style="84" bestFit="1" customWidth="1"/>
    <col min="2" max="2" width="32.42578125" style="84" bestFit="1" customWidth="1"/>
    <col min="3" max="3" width="4.28515625" style="84" bestFit="1" customWidth="1"/>
    <col min="4" max="4" width="10.140625" style="84" bestFit="1" customWidth="1"/>
    <col min="5" max="5" width="6.140625" style="84" bestFit="1" customWidth="1"/>
    <col min="6" max="6" width="10.42578125" style="84" bestFit="1" customWidth="1"/>
    <col min="7" max="7" width="8.7109375" style="84" bestFit="1" customWidth="1"/>
    <col min="8" max="8" width="17.85546875" style="84" bestFit="1" customWidth="1"/>
    <col min="9" max="9" width="17.85546875" style="84" customWidth="1"/>
    <col min="10" max="10" width="5.5703125" style="84" bestFit="1" customWidth="1"/>
    <col min="11" max="11" width="18.140625" style="84" hidden="1" customWidth="1"/>
    <col min="12" max="12" width="47.42578125" style="84" bestFit="1" customWidth="1"/>
    <col min="13" max="13" width="27.140625" style="84" bestFit="1" customWidth="1"/>
    <col min="14" max="14" width="17.28515625" style="84" customWidth="1"/>
    <col min="15" max="15" width="10.140625" style="84" bestFit="1" customWidth="1"/>
    <col min="16" max="16" width="7.140625" style="84" bestFit="1" customWidth="1"/>
    <col min="17" max="18" width="11.5703125" style="84" bestFit="1" customWidth="1"/>
    <col min="19" max="19" width="5" style="84" bestFit="1" customWidth="1"/>
    <col min="20" max="20" width="27.140625" style="84" bestFit="1" customWidth="1"/>
    <col min="21" max="21" width="5.28515625" style="84" bestFit="1" customWidth="1"/>
    <col min="22" max="22" width="5" style="84" bestFit="1" customWidth="1"/>
    <col min="23" max="23" width="9.140625" style="84"/>
    <col min="24" max="24" width="6.5703125" style="84" bestFit="1" customWidth="1"/>
    <col min="25" max="16384" width="9.140625" style="84"/>
  </cols>
  <sheetData>
    <row r="1" spans="1:24" s="73" customFormat="1" ht="15" customHeight="1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6</v>
      </c>
      <c r="J1" s="140" t="s">
        <v>8</v>
      </c>
      <c r="K1" s="140"/>
      <c r="L1" s="140" t="s">
        <v>9</v>
      </c>
      <c r="M1" s="140" t="s">
        <v>10</v>
      </c>
      <c r="N1" s="140" t="s">
        <v>11</v>
      </c>
      <c r="O1" s="141" t="s">
        <v>12</v>
      </c>
      <c r="P1" s="140" t="s">
        <v>13</v>
      </c>
      <c r="Q1" s="140" t="s">
        <v>14</v>
      </c>
      <c r="R1" s="140" t="s">
        <v>15</v>
      </c>
      <c r="S1" s="140" t="s">
        <v>16</v>
      </c>
      <c r="T1" s="140" t="s">
        <v>17</v>
      </c>
      <c r="U1" s="142" t="s">
        <v>18</v>
      </c>
      <c r="V1" s="143" t="s">
        <v>19</v>
      </c>
      <c r="W1" s="71"/>
      <c r="X1" s="72" t="s">
        <v>371</v>
      </c>
    </row>
    <row r="2" spans="1:24" ht="15" customHeight="1">
      <c r="A2" s="85">
        <v>1</v>
      </c>
      <c r="B2" s="86" t="s">
        <v>57</v>
      </c>
      <c r="C2" s="86" t="s">
        <v>21</v>
      </c>
      <c r="D2" s="87" t="s">
        <v>448</v>
      </c>
      <c r="E2" s="86" t="s">
        <v>23</v>
      </c>
      <c r="F2" s="86" t="s">
        <v>24</v>
      </c>
      <c r="G2" s="86" t="s">
        <v>449</v>
      </c>
      <c r="H2" s="86" t="s">
        <v>26</v>
      </c>
      <c r="I2" s="86"/>
      <c r="J2" s="86" t="s">
        <v>27</v>
      </c>
      <c r="K2" s="86"/>
      <c r="L2" s="86" t="str">
        <f>IF(G2="-",C2&amp;"-"&amp;D2&amp;":"&amp;E2&amp;"-"&amp;F2&amp;":"&amp;H2&amp;"-"&amp;J2,C2&amp;"-"&amp;D2&amp;":"&amp;E2&amp;"-"&amp;F2&amp;"-"&amp;G2&amp;":"&amp;H2&amp;"-"&amp;J2)</f>
        <v>UA-58CHall:AC-PT100-FC61406:Temperature-Mon</v>
      </c>
      <c r="M2" s="89" t="s">
        <v>60</v>
      </c>
      <c r="N2" s="90" t="s">
        <v>61</v>
      </c>
      <c r="O2" s="118" t="s">
        <v>29</v>
      </c>
      <c r="P2" s="86" t="s">
        <v>30</v>
      </c>
      <c r="Q2" s="91"/>
      <c r="R2" s="91"/>
      <c r="S2" s="163" t="s">
        <v>31</v>
      </c>
      <c r="T2" s="86" t="s">
        <v>60</v>
      </c>
      <c r="U2" s="117" t="s">
        <v>32</v>
      </c>
      <c r="V2" s="144">
        <v>2</v>
      </c>
      <c r="W2" s="92"/>
      <c r="X2" s="83" t="s">
        <v>450</v>
      </c>
    </row>
    <row r="3" spans="1:24" ht="15" customHeight="1">
      <c r="A3" s="85">
        <v>2</v>
      </c>
      <c r="B3" s="86" t="s">
        <v>62</v>
      </c>
      <c r="C3" s="86" t="s">
        <v>21</v>
      </c>
      <c r="D3" s="87" t="s">
        <v>451</v>
      </c>
      <c r="E3" s="86" t="s">
        <v>23</v>
      </c>
      <c r="F3" s="86" t="s">
        <v>24</v>
      </c>
      <c r="G3" s="86" t="s">
        <v>449</v>
      </c>
      <c r="H3" s="86" t="s">
        <v>26</v>
      </c>
      <c r="I3" s="86"/>
      <c r="J3" s="86" t="s">
        <v>27</v>
      </c>
      <c r="K3" s="86"/>
      <c r="L3" s="86" t="str">
        <f t="shared" ref="L3:L66" si="0">IF(G3="-",C3&amp;"-"&amp;D3&amp;":"&amp;E3&amp;"-"&amp;F3&amp;":"&amp;H3&amp;"-"&amp;J3,C3&amp;"-"&amp;D3&amp;":"&amp;E3&amp;"-"&amp;F3&amp;"-"&amp;G3&amp;":"&amp;H3&amp;"-"&amp;J3)</f>
        <v>UA-60CHall:AC-PT100-FC61406:Temperature-Mon</v>
      </c>
      <c r="M3" s="89" t="s">
        <v>64</v>
      </c>
      <c r="N3" s="90" t="s">
        <v>287</v>
      </c>
      <c r="O3" s="87" t="s">
        <v>29</v>
      </c>
      <c r="P3" s="86" t="s">
        <v>30</v>
      </c>
      <c r="Q3" s="91"/>
      <c r="R3" s="91"/>
      <c r="S3" s="163" t="s">
        <v>31</v>
      </c>
      <c r="T3" s="86" t="s">
        <v>64</v>
      </c>
      <c r="U3" s="117" t="s">
        <v>32</v>
      </c>
      <c r="V3" s="144">
        <v>2</v>
      </c>
      <c r="W3" s="92"/>
      <c r="X3" s="92"/>
    </row>
    <row r="4" spans="1:24" ht="15" customHeight="1">
      <c r="A4" s="85">
        <v>3</v>
      </c>
      <c r="B4" s="86" t="s">
        <v>65</v>
      </c>
      <c r="C4" s="86" t="s">
        <v>21</v>
      </c>
      <c r="D4" s="87" t="s">
        <v>452</v>
      </c>
      <c r="E4" s="86" t="s">
        <v>23</v>
      </c>
      <c r="F4" s="86" t="s">
        <v>24</v>
      </c>
      <c r="G4" s="86" t="s">
        <v>449</v>
      </c>
      <c r="H4" s="86" t="s">
        <v>26</v>
      </c>
      <c r="I4" s="86"/>
      <c r="J4" s="86" t="s">
        <v>27</v>
      </c>
      <c r="K4" s="86"/>
      <c r="L4" s="86" t="str">
        <f t="shared" si="0"/>
        <v>UA-01CHall:AC-PT100-FC61406:Temperature-Mon</v>
      </c>
      <c r="M4" s="89" t="s">
        <v>67</v>
      </c>
      <c r="N4" s="90" t="s">
        <v>287</v>
      </c>
      <c r="O4" s="87" t="s">
        <v>29</v>
      </c>
      <c r="P4" s="86" t="s">
        <v>30</v>
      </c>
      <c r="Q4" s="91"/>
      <c r="R4" s="91"/>
      <c r="S4" s="163" t="s">
        <v>31</v>
      </c>
      <c r="T4" s="86" t="s">
        <v>67</v>
      </c>
      <c r="U4" s="117" t="s">
        <v>32</v>
      </c>
      <c r="V4" s="144">
        <v>2</v>
      </c>
      <c r="W4" s="92"/>
      <c r="X4" s="92"/>
    </row>
    <row r="5" spans="1:24" ht="15" customHeight="1">
      <c r="A5" s="85">
        <v>4</v>
      </c>
      <c r="B5" s="86" t="s">
        <v>68</v>
      </c>
      <c r="C5" s="86" t="s">
        <v>21</v>
      </c>
      <c r="D5" s="87" t="s">
        <v>453</v>
      </c>
      <c r="E5" s="86" t="s">
        <v>23</v>
      </c>
      <c r="F5" s="86" t="s">
        <v>24</v>
      </c>
      <c r="G5" s="86" t="s">
        <v>449</v>
      </c>
      <c r="H5" s="86" t="s">
        <v>26</v>
      </c>
      <c r="I5" s="86"/>
      <c r="J5" s="86" t="s">
        <v>27</v>
      </c>
      <c r="K5" s="86"/>
      <c r="L5" s="86" t="str">
        <f t="shared" si="0"/>
        <v>UA-02CHall:AC-PT100-FC61406:Temperature-Mon</v>
      </c>
      <c r="M5" s="89" t="s">
        <v>70</v>
      </c>
      <c r="N5" s="90" t="s">
        <v>287</v>
      </c>
      <c r="O5" s="87" t="s">
        <v>29</v>
      </c>
      <c r="P5" s="86" t="s">
        <v>30</v>
      </c>
      <c r="Q5" s="91"/>
      <c r="R5" s="91"/>
      <c r="S5" s="163" t="s">
        <v>31</v>
      </c>
      <c r="T5" s="86" t="s">
        <v>70</v>
      </c>
      <c r="U5" s="117" t="s">
        <v>32</v>
      </c>
      <c r="V5" s="144">
        <v>2</v>
      </c>
      <c r="W5" s="92"/>
      <c r="X5" s="92"/>
    </row>
    <row r="6" spans="1:24" ht="15" customHeight="1">
      <c r="A6" s="85">
        <v>5</v>
      </c>
      <c r="B6" s="86" t="s">
        <v>71</v>
      </c>
      <c r="C6" s="86" t="s">
        <v>21</v>
      </c>
      <c r="D6" s="87" t="s">
        <v>454</v>
      </c>
      <c r="E6" s="86" t="s">
        <v>23</v>
      </c>
      <c r="F6" s="86" t="s">
        <v>24</v>
      </c>
      <c r="G6" s="86" t="s">
        <v>449</v>
      </c>
      <c r="H6" s="86" t="s">
        <v>26</v>
      </c>
      <c r="I6" s="86"/>
      <c r="J6" s="86" t="s">
        <v>27</v>
      </c>
      <c r="K6" s="86"/>
      <c r="L6" s="86" t="str">
        <f t="shared" si="0"/>
        <v>UA-03BHall:AC-PT100-FC61406:Temperature-Mon</v>
      </c>
      <c r="M6" s="89" t="s">
        <v>73</v>
      </c>
      <c r="N6" s="90" t="s">
        <v>47</v>
      </c>
      <c r="O6" s="87" t="s">
        <v>29</v>
      </c>
      <c r="P6" s="86" t="s">
        <v>30</v>
      </c>
      <c r="Q6" s="91"/>
      <c r="R6" s="91"/>
      <c r="S6" s="163" t="s">
        <v>31</v>
      </c>
      <c r="T6" s="86" t="s">
        <v>73</v>
      </c>
      <c r="U6" s="117" t="s">
        <v>32</v>
      </c>
      <c r="V6" s="144">
        <v>2</v>
      </c>
      <c r="W6" s="92"/>
      <c r="X6" s="92"/>
    </row>
    <row r="7" spans="1:24" ht="15" customHeight="1">
      <c r="A7" s="85">
        <v>6</v>
      </c>
      <c r="B7" s="86" t="s">
        <v>74</v>
      </c>
      <c r="C7" s="86" t="s">
        <v>21</v>
      </c>
      <c r="D7" s="87" t="s">
        <v>455</v>
      </c>
      <c r="E7" s="86" t="s">
        <v>23</v>
      </c>
      <c r="F7" s="86" t="s">
        <v>24</v>
      </c>
      <c r="G7" s="86" t="s">
        <v>449</v>
      </c>
      <c r="H7" s="86" t="s">
        <v>26</v>
      </c>
      <c r="I7" s="86">
        <v>1</v>
      </c>
      <c r="J7" s="86" t="s">
        <v>27</v>
      </c>
      <c r="K7" s="86"/>
      <c r="L7" s="86" t="str">
        <f>IF(G7="-",C7&amp;"-"&amp;D7&amp;":"&amp;E7&amp;"-"&amp;F7&amp;":"&amp;H7&amp;"-"&amp;J7,C7&amp;"-"&amp;D7&amp;":"&amp;E7&amp;"-"&amp;F7&amp;"-"&amp;G7&amp;":"&amp;H7&amp;"-"&amp;I7&amp;"-"&amp;J7)</f>
        <v>UA-58DHall:AC-PT100-FC61406:Temperature-1-Mon</v>
      </c>
      <c r="M7" s="89" t="s">
        <v>76</v>
      </c>
      <c r="N7" s="90" t="s">
        <v>47</v>
      </c>
      <c r="O7" s="87" t="s">
        <v>29</v>
      </c>
      <c r="P7" s="86" t="s">
        <v>30</v>
      </c>
      <c r="Q7" s="91"/>
      <c r="R7" s="91"/>
      <c r="S7" s="163" t="s">
        <v>31</v>
      </c>
      <c r="T7" s="86" t="s">
        <v>76</v>
      </c>
      <c r="U7" s="117" t="s">
        <v>32</v>
      </c>
      <c r="V7" s="144">
        <v>2</v>
      </c>
      <c r="W7" s="92"/>
      <c r="X7" s="92"/>
    </row>
    <row r="8" spans="1:24" ht="15" customHeight="1">
      <c r="A8" s="85">
        <v>7</v>
      </c>
      <c r="B8" s="86" t="s">
        <v>77</v>
      </c>
      <c r="C8" s="86" t="s">
        <v>21</v>
      </c>
      <c r="D8" s="87" t="s">
        <v>455</v>
      </c>
      <c r="E8" s="86" t="s">
        <v>23</v>
      </c>
      <c r="F8" s="86" t="s">
        <v>24</v>
      </c>
      <c r="G8" s="86" t="s">
        <v>449</v>
      </c>
      <c r="H8" s="86" t="s">
        <v>26</v>
      </c>
      <c r="I8" s="86">
        <v>2</v>
      </c>
      <c r="J8" s="86" t="s">
        <v>27</v>
      </c>
      <c r="K8" s="86"/>
      <c r="L8" s="86" t="str">
        <f>IF(G8="-",C8&amp;"-"&amp;D8&amp;":"&amp;E8&amp;"-"&amp;F8&amp;":"&amp;H8&amp;"-"&amp;J8,C8&amp;"-"&amp;D8&amp;":"&amp;E8&amp;"-"&amp;F8&amp;"-"&amp;G8&amp;":"&amp;H8&amp;"-"&amp;I8&amp;"-"&amp;J8)</f>
        <v>UA-58DHall:AC-PT100-FC61406:Temperature-2-Mon</v>
      </c>
      <c r="M8" s="89" t="s">
        <v>78</v>
      </c>
      <c r="N8" s="90" t="s">
        <v>287</v>
      </c>
      <c r="O8" s="87" t="s">
        <v>29</v>
      </c>
      <c r="P8" s="86" t="s">
        <v>30</v>
      </c>
      <c r="Q8" s="91"/>
      <c r="R8" s="91"/>
      <c r="S8" s="163" t="s">
        <v>31</v>
      </c>
      <c r="T8" s="86" t="s">
        <v>78</v>
      </c>
      <c r="U8" s="117" t="s">
        <v>32</v>
      </c>
      <c r="V8" s="144">
        <v>2</v>
      </c>
      <c r="W8" s="92"/>
      <c r="X8" s="92"/>
    </row>
    <row r="9" spans="1:24" ht="15" customHeight="1">
      <c r="A9" s="85">
        <v>8</v>
      </c>
      <c r="B9" s="86" t="s">
        <v>79</v>
      </c>
      <c r="C9" s="86" t="s">
        <v>21</v>
      </c>
      <c r="D9" s="145" t="s">
        <v>456</v>
      </c>
      <c r="E9" s="86" t="s">
        <v>23</v>
      </c>
      <c r="F9" s="86" t="s">
        <v>24</v>
      </c>
      <c r="G9" s="86" t="s">
        <v>449</v>
      </c>
      <c r="H9" s="86" t="s">
        <v>26</v>
      </c>
      <c r="I9" s="86">
        <v>1</v>
      </c>
      <c r="J9" s="86" t="s">
        <v>27</v>
      </c>
      <c r="K9" s="93"/>
      <c r="L9" s="86" t="str">
        <f>IF(G9="-",C9&amp;"-"&amp;D9&amp;":"&amp;E9&amp;"-"&amp;F9&amp;":"&amp;H9&amp;"-"&amp;J9,C9&amp;"-"&amp;D9&amp;":"&amp;E9&amp;"-"&amp;F9&amp;"-"&amp;G9&amp;":"&amp;H9&amp;"-"&amp;I9&amp;"-"&amp;J9)</f>
        <v>UA-NoLocation:AC-PT100-FC61406:Temperature-1-Mon</v>
      </c>
      <c r="M9" s="89" t="s">
        <v>81</v>
      </c>
      <c r="N9" s="94" t="s">
        <v>82</v>
      </c>
      <c r="O9" s="87" t="s">
        <v>29</v>
      </c>
      <c r="P9" s="86" t="s">
        <v>30</v>
      </c>
      <c r="Q9" s="91"/>
      <c r="R9" s="91"/>
      <c r="S9" s="163" t="s">
        <v>31</v>
      </c>
      <c r="T9" s="93" t="s">
        <v>81</v>
      </c>
      <c r="U9" s="117" t="s">
        <v>32</v>
      </c>
      <c r="V9" s="144">
        <v>2</v>
      </c>
      <c r="W9" s="92"/>
      <c r="X9" s="92"/>
    </row>
    <row r="10" spans="1:24" ht="15" customHeight="1">
      <c r="A10" s="85">
        <v>9</v>
      </c>
      <c r="B10" s="86" t="s">
        <v>457</v>
      </c>
      <c r="C10" s="86" t="s">
        <v>21</v>
      </c>
      <c r="D10" s="87" t="s">
        <v>458</v>
      </c>
      <c r="E10" s="86" t="s">
        <v>23</v>
      </c>
      <c r="F10" s="86" t="s">
        <v>24</v>
      </c>
      <c r="G10" s="86" t="s">
        <v>449</v>
      </c>
      <c r="H10" s="86" t="s">
        <v>383</v>
      </c>
      <c r="I10" s="86"/>
      <c r="J10" s="86" t="s">
        <v>27</v>
      </c>
      <c r="K10" s="93"/>
      <c r="L10" s="86" t="str">
        <f t="shared" si="0"/>
        <v>UA-01Hall60:AC-PT100-FC61406:MeanTemperature-Mon</v>
      </c>
      <c r="M10" s="89" t="s">
        <v>459</v>
      </c>
      <c r="N10" s="96" t="s">
        <v>287</v>
      </c>
      <c r="O10" s="87" t="s">
        <v>29</v>
      </c>
      <c r="P10" s="86" t="s">
        <v>30</v>
      </c>
      <c r="Q10" s="91"/>
      <c r="R10" s="91"/>
      <c r="S10" s="163" t="s">
        <v>31</v>
      </c>
      <c r="T10" s="88" t="s">
        <v>459</v>
      </c>
      <c r="U10" s="117" t="s">
        <v>32</v>
      </c>
      <c r="V10" s="144">
        <v>2</v>
      </c>
      <c r="W10" s="92"/>
      <c r="X10" s="92"/>
    </row>
    <row r="11" spans="1:24" ht="15" customHeight="1">
      <c r="A11" s="85">
        <v>10</v>
      </c>
      <c r="B11" s="101" t="s">
        <v>83</v>
      </c>
      <c r="C11" s="98" t="s">
        <v>21</v>
      </c>
      <c r="D11" s="103" t="s">
        <v>460</v>
      </c>
      <c r="E11" s="98" t="s">
        <v>23</v>
      </c>
      <c r="F11" s="100" t="s">
        <v>24</v>
      </c>
      <c r="G11" s="98" t="s">
        <v>461</v>
      </c>
      <c r="H11" s="98" t="s">
        <v>26</v>
      </c>
      <c r="I11" s="98"/>
      <c r="J11" s="98" t="s">
        <v>27</v>
      </c>
      <c r="K11" s="98"/>
      <c r="L11" s="98" t="str">
        <f t="shared" si="0"/>
        <v>UA-04CHall:AC-PT100-FC61411:Temperature-Mon</v>
      </c>
      <c r="M11" s="101" t="s">
        <v>86</v>
      </c>
      <c r="N11" s="106" t="s">
        <v>287</v>
      </c>
      <c r="O11" s="103" t="s">
        <v>29</v>
      </c>
      <c r="P11" s="98" t="s">
        <v>30</v>
      </c>
      <c r="Q11" s="104"/>
      <c r="R11" s="104"/>
      <c r="S11" s="164" t="s">
        <v>31</v>
      </c>
      <c r="T11" s="105" t="s">
        <v>86</v>
      </c>
      <c r="U11" s="146" t="s">
        <v>32</v>
      </c>
      <c r="V11" s="147">
        <v>2</v>
      </c>
      <c r="W11" s="92"/>
      <c r="X11" s="92"/>
    </row>
    <row r="12" spans="1:24" ht="15" customHeight="1">
      <c r="A12" s="85">
        <v>11</v>
      </c>
      <c r="B12" s="101" t="s">
        <v>87</v>
      </c>
      <c r="C12" s="98" t="s">
        <v>21</v>
      </c>
      <c r="D12" s="103" t="s">
        <v>462</v>
      </c>
      <c r="E12" s="98" t="s">
        <v>23</v>
      </c>
      <c r="F12" s="100" t="s">
        <v>24</v>
      </c>
      <c r="G12" s="98" t="s">
        <v>461</v>
      </c>
      <c r="H12" s="98" t="s">
        <v>26</v>
      </c>
      <c r="I12" s="98"/>
      <c r="J12" s="98" t="s">
        <v>27</v>
      </c>
      <c r="K12" s="98"/>
      <c r="L12" s="98" t="str">
        <f t="shared" si="0"/>
        <v>UA-05CHall:AC-PT100-FC61411:Temperature-Mon</v>
      </c>
      <c r="M12" s="101" t="s">
        <v>89</v>
      </c>
      <c r="N12" s="107" t="s">
        <v>287</v>
      </c>
      <c r="O12" s="103" t="s">
        <v>29</v>
      </c>
      <c r="P12" s="98" t="s">
        <v>30</v>
      </c>
      <c r="Q12" s="104"/>
      <c r="R12" s="104"/>
      <c r="S12" s="164" t="s">
        <v>31</v>
      </c>
      <c r="T12" s="98" t="s">
        <v>89</v>
      </c>
      <c r="U12" s="146" t="s">
        <v>32</v>
      </c>
      <c r="V12" s="147">
        <v>2</v>
      </c>
      <c r="W12" s="92"/>
      <c r="X12" s="92"/>
    </row>
    <row r="13" spans="1:24" ht="15" customHeight="1">
      <c r="A13" s="85">
        <v>12</v>
      </c>
      <c r="B13" s="101" t="s">
        <v>90</v>
      </c>
      <c r="C13" s="98" t="s">
        <v>21</v>
      </c>
      <c r="D13" s="103" t="s">
        <v>463</v>
      </c>
      <c r="E13" s="98" t="s">
        <v>23</v>
      </c>
      <c r="F13" s="100" t="s">
        <v>24</v>
      </c>
      <c r="G13" s="98" t="s">
        <v>461</v>
      </c>
      <c r="H13" s="98" t="s">
        <v>26</v>
      </c>
      <c r="I13" s="98"/>
      <c r="J13" s="98" t="s">
        <v>27</v>
      </c>
      <c r="K13" s="98"/>
      <c r="L13" s="98" t="str">
        <f t="shared" si="0"/>
        <v>UA-07CHall:AC-PT100-FC61411:Temperature-Mon</v>
      </c>
      <c r="M13" s="101" t="s">
        <v>92</v>
      </c>
      <c r="N13" s="107" t="s">
        <v>287</v>
      </c>
      <c r="O13" s="103" t="s">
        <v>29</v>
      </c>
      <c r="P13" s="98" t="s">
        <v>30</v>
      </c>
      <c r="Q13" s="104"/>
      <c r="R13" s="104"/>
      <c r="S13" s="164" t="s">
        <v>31</v>
      </c>
      <c r="T13" s="98" t="s">
        <v>92</v>
      </c>
      <c r="U13" s="146" t="s">
        <v>32</v>
      </c>
      <c r="V13" s="147">
        <v>2</v>
      </c>
      <c r="W13" s="92"/>
      <c r="X13" s="92"/>
    </row>
    <row r="14" spans="1:24" ht="15" customHeight="1">
      <c r="A14" s="85">
        <v>13</v>
      </c>
      <c r="B14" s="101" t="s">
        <v>93</v>
      </c>
      <c r="C14" s="98" t="s">
        <v>21</v>
      </c>
      <c r="D14" s="103" t="s">
        <v>464</v>
      </c>
      <c r="E14" s="98" t="s">
        <v>23</v>
      </c>
      <c r="F14" s="100" t="s">
        <v>24</v>
      </c>
      <c r="G14" s="98" t="s">
        <v>461</v>
      </c>
      <c r="H14" s="98" t="s">
        <v>26</v>
      </c>
      <c r="I14" s="98"/>
      <c r="J14" s="98" t="s">
        <v>27</v>
      </c>
      <c r="K14" s="98"/>
      <c r="L14" s="98" t="str">
        <f t="shared" si="0"/>
        <v>UA-08CHall:AC-PT100-FC61411:Temperature-Mon</v>
      </c>
      <c r="M14" s="101" t="s">
        <v>95</v>
      </c>
      <c r="N14" s="107" t="s">
        <v>287</v>
      </c>
      <c r="O14" s="103" t="s">
        <v>29</v>
      </c>
      <c r="P14" s="98" t="s">
        <v>30</v>
      </c>
      <c r="Q14" s="104"/>
      <c r="R14" s="104"/>
      <c r="S14" s="164" t="s">
        <v>31</v>
      </c>
      <c r="T14" s="98" t="s">
        <v>95</v>
      </c>
      <c r="U14" s="146" t="s">
        <v>32</v>
      </c>
      <c r="V14" s="147">
        <v>2</v>
      </c>
      <c r="W14" s="92"/>
      <c r="X14" s="92"/>
    </row>
    <row r="15" spans="1:24" ht="15" customHeight="1">
      <c r="A15" s="85">
        <v>14</v>
      </c>
      <c r="B15" s="101" t="s">
        <v>96</v>
      </c>
      <c r="C15" s="98" t="s">
        <v>21</v>
      </c>
      <c r="D15" s="103" t="s">
        <v>465</v>
      </c>
      <c r="E15" s="98" t="s">
        <v>23</v>
      </c>
      <c r="F15" s="100" t="s">
        <v>24</v>
      </c>
      <c r="G15" s="98" t="s">
        <v>461</v>
      </c>
      <c r="H15" s="98" t="s">
        <v>26</v>
      </c>
      <c r="I15" s="98"/>
      <c r="J15" s="98" t="s">
        <v>27</v>
      </c>
      <c r="K15" s="98"/>
      <c r="L15" s="98" t="str">
        <f t="shared" si="0"/>
        <v>UA-06BHall:AC-PT100-FC61411:Temperature-Mon</v>
      </c>
      <c r="M15" s="101" t="s">
        <v>98</v>
      </c>
      <c r="N15" s="107" t="s">
        <v>47</v>
      </c>
      <c r="O15" s="103" t="s">
        <v>29</v>
      </c>
      <c r="P15" s="98" t="s">
        <v>30</v>
      </c>
      <c r="Q15" s="104"/>
      <c r="R15" s="104"/>
      <c r="S15" s="164" t="s">
        <v>31</v>
      </c>
      <c r="T15" s="98" t="s">
        <v>98</v>
      </c>
      <c r="U15" s="146" t="s">
        <v>32</v>
      </c>
      <c r="V15" s="147">
        <v>2</v>
      </c>
      <c r="W15" s="92"/>
      <c r="X15" s="92"/>
    </row>
    <row r="16" spans="1:24" ht="15" customHeight="1">
      <c r="A16" s="85">
        <v>15</v>
      </c>
      <c r="B16" s="101" t="s">
        <v>99</v>
      </c>
      <c r="C16" s="98" t="s">
        <v>21</v>
      </c>
      <c r="D16" s="103" t="s">
        <v>466</v>
      </c>
      <c r="E16" s="98" t="s">
        <v>23</v>
      </c>
      <c r="F16" s="100" t="s">
        <v>24</v>
      </c>
      <c r="G16" s="98" t="s">
        <v>461</v>
      </c>
      <c r="H16" s="98" t="s">
        <v>26</v>
      </c>
      <c r="I16" s="98"/>
      <c r="J16" s="98" t="s">
        <v>27</v>
      </c>
      <c r="K16" s="98"/>
      <c r="L16" s="98" t="str">
        <f t="shared" si="0"/>
        <v>UA-08BHall:AC-PT100-FC61411:Temperature-Mon</v>
      </c>
      <c r="M16" s="101" t="s">
        <v>101</v>
      </c>
      <c r="N16" s="107" t="s">
        <v>47</v>
      </c>
      <c r="O16" s="103" t="s">
        <v>29</v>
      </c>
      <c r="P16" s="98" t="s">
        <v>30</v>
      </c>
      <c r="Q16" s="104"/>
      <c r="R16" s="104"/>
      <c r="S16" s="164" t="s">
        <v>31</v>
      </c>
      <c r="T16" s="98" t="s">
        <v>101</v>
      </c>
      <c r="U16" s="146" t="s">
        <v>32</v>
      </c>
      <c r="V16" s="147">
        <v>2</v>
      </c>
      <c r="W16" s="92"/>
      <c r="X16" s="92"/>
    </row>
    <row r="17" spans="1:24" ht="15" customHeight="1">
      <c r="A17" s="85">
        <v>16</v>
      </c>
      <c r="B17" s="101" t="s">
        <v>102</v>
      </c>
      <c r="C17" s="98" t="s">
        <v>21</v>
      </c>
      <c r="D17" s="103" t="s">
        <v>467</v>
      </c>
      <c r="E17" s="98" t="s">
        <v>23</v>
      </c>
      <c r="F17" s="100" t="s">
        <v>24</v>
      </c>
      <c r="G17" s="98" t="s">
        <v>461</v>
      </c>
      <c r="H17" s="98" t="s">
        <v>26</v>
      </c>
      <c r="I17" s="98"/>
      <c r="J17" s="98" t="s">
        <v>27</v>
      </c>
      <c r="K17" s="98"/>
      <c r="L17" s="98" t="str">
        <f t="shared" si="0"/>
        <v>UA-04DHall:AC-PT100-FC61411:Temperature-Mon</v>
      </c>
      <c r="M17" s="101" t="s">
        <v>104</v>
      </c>
      <c r="N17" s="107" t="s">
        <v>287</v>
      </c>
      <c r="O17" s="103" t="s">
        <v>29</v>
      </c>
      <c r="P17" s="98" t="s">
        <v>30</v>
      </c>
      <c r="Q17" s="104"/>
      <c r="R17" s="104"/>
      <c r="S17" s="164" t="s">
        <v>31</v>
      </c>
      <c r="T17" s="98" t="s">
        <v>104</v>
      </c>
      <c r="U17" s="146" t="s">
        <v>32</v>
      </c>
      <c r="V17" s="147">
        <v>2</v>
      </c>
      <c r="W17" s="92"/>
      <c r="X17" s="92"/>
    </row>
    <row r="18" spans="1:24" ht="15" customHeight="1">
      <c r="A18" s="85">
        <v>17</v>
      </c>
      <c r="B18" s="101" t="s">
        <v>105</v>
      </c>
      <c r="C18" s="98" t="s">
        <v>21</v>
      </c>
      <c r="D18" s="103" t="s">
        <v>468</v>
      </c>
      <c r="E18" s="98" t="s">
        <v>23</v>
      </c>
      <c r="F18" s="100" t="s">
        <v>24</v>
      </c>
      <c r="G18" s="98" t="s">
        <v>461</v>
      </c>
      <c r="H18" s="98" t="s">
        <v>26</v>
      </c>
      <c r="I18" s="98"/>
      <c r="J18" s="98" t="s">
        <v>27</v>
      </c>
      <c r="K18" s="98"/>
      <c r="L18" s="98" t="str">
        <f t="shared" si="0"/>
        <v>UA-07DHall:AC-PT100-FC61411:Temperature-Mon</v>
      </c>
      <c r="M18" s="101" t="s">
        <v>107</v>
      </c>
      <c r="N18" s="107" t="s">
        <v>287</v>
      </c>
      <c r="O18" s="103" t="s">
        <v>29</v>
      </c>
      <c r="P18" s="98" t="s">
        <v>30</v>
      </c>
      <c r="Q18" s="104"/>
      <c r="R18" s="104"/>
      <c r="S18" s="164" t="s">
        <v>31</v>
      </c>
      <c r="T18" s="98" t="s">
        <v>107</v>
      </c>
      <c r="U18" s="146" t="s">
        <v>32</v>
      </c>
      <c r="V18" s="147">
        <v>2</v>
      </c>
      <c r="W18" s="92"/>
      <c r="X18" s="92"/>
    </row>
    <row r="19" spans="1:24" ht="15" customHeight="1">
      <c r="A19" s="85">
        <v>18</v>
      </c>
      <c r="B19" s="103" t="s">
        <v>469</v>
      </c>
      <c r="C19" s="98" t="s">
        <v>21</v>
      </c>
      <c r="D19" s="103" t="s">
        <v>470</v>
      </c>
      <c r="E19" s="98" t="s">
        <v>23</v>
      </c>
      <c r="F19" s="100" t="s">
        <v>24</v>
      </c>
      <c r="G19" s="98" t="s">
        <v>461</v>
      </c>
      <c r="H19" s="98" t="s">
        <v>383</v>
      </c>
      <c r="I19" s="98"/>
      <c r="J19" s="98" t="s">
        <v>27</v>
      </c>
      <c r="K19" s="98"/>
      <c r="L19" s="98" t="str">
        <f t="shared" si="0"/>
        <v>UA-04Hall08:AC-PT100-FC61411:MeanTemperature-Mon</v>
      </c>
      <c r="M19" s="101" t="s">
        <v>471</v>
      </c>
      <c r="N19" s="107" t="s">
        <v>287</v>
      </c>
      <c r="O19" s="103" t="s">
        <v>29</v>
      </c>
      <c r="P19" s="98" t="s">
        <v>30</v>
      </c>
      <c r="Q19" s="104"/>
      <c r="R19" s="104"/>
      <c r="S19" s="164" t="s">
        <v>31</v>
      </c>
      <c r="T19" s="98" t="s">
        <v>471</v>
      </c>
      <c r="U19" s="146" t="s">
        <v>32</v>
      </c>
      <c r="V19" s="147">
        <v>2</v>
      </c>
      <c r="W19" s="92"/>
      <c r="X19" s="92"/>
    </row>
    <row r="20" spans="1:24" ht="15" customHeight="1">
      <c r="A20" s="85">
        <v>19</v>
      </c>
      <c r="B20" s="89" t="s">
        <v>108</v>
      </c>
      <c r="C20" s="86" t="s">
        <v>21</v>
      </c>
      <c r="D20" s="87" t="s">
        <v>472</v>
      </c>
      <c r="E20" s="86" t="s">
        <v>23</v>
      </c>
      <c r="F20" s="88" t="s">
        <v>24</v>
      </c>
      <c r="G20" s="86" t="s">
        <v>473</v>
      </c>
      <c r="H20" s="86" t="s">
        <v>26</v>
      </c>
      <c r="I20" s="86"/>
      <c r="J20" s="86" t="s">
        <v>27</v>
      </c>
      <c r="K20" s="86"/>
      <c r="L20" s="86" t="str">
        <f t="shared" si="0"/>
        <v>UA-10BHall:AC-PT100-FC61416:Temperature-Mon</v>
      </c>
      <c r="M20" s="89" t="s">
        <v>111</v>
      </c>
      <c r="N20" s="90" t="s">
        <v>287</v>
      </c>
      <c r="O20" s="87" t="s">
        <v>29</v>
      </c>
      <c r="P20" s="86" t="s">
        <v>30</v>
      </c>
      <c r="Q20" s="91"/>
      <c r="R20" s="91"/>
      <c r="S20" s="163" t="s">
        <v>31</v>
      </c>
      <c r="T20" s="86" t="s">
        <v>111</v>
      </c>
      <c r="U20" s="117" t="s">
        <v>32</v>
      </c>
      <c r="V20" s="144">
        <v>2</v>
      </c>
      <c r="W20" s="92"/>
      <c r="X20" s="92"/>
    </row>
    <row r="21" spans="1:24" ht="15" customHeight="1">
      <c r="A21" s="85">
        <v>20</v>
      </c>
      <c r="B21" s="89" t="s">
        <v>112</v>
      </c>
      <c r="C21" s="86" t="s">
        <v>21</v>
      </c>
      <c r="D21" s="87" t="s">
        <v>474</v>
      </c>
      <c r="E21" s="86" t="s">
        <v>23</v>
      </c>
      <c r="F21" s="88" t="s">
        <v>24</v>
      </c>
      <c r="G21" s="86" t="s">
        <v>473</v>
      </c>
      <c r="H21" s="86" t="s">
        <v>26</v>
      </c>
      <c r="I21" s="86"/>
      <c r="J21" s="86" t="s">
        <v>27</v>
      </c>
      <c r="K21" s="86"/>
      <c r="L21" s="86" t="str">
        <f t="shared" si="0"/>
        <v>UA-11BHall:AC-PT100-FC61416:Temperature-Mon</v>
      </c>
      <c r="M21" s="89" t="s">
        <v>114</v>
      </c>
      <c r="N21" s="90" t="s">
        <v>287</v>
      </c>
      <c r="O21" s="87" t="s">
        <v>29</v>
      </c>
      <c r="P21" s="86" t="s">
        <v>30</v>
      </c>
      <c r="Q21" s="91"/>
      <c r="R21" s="91"/>
      <c r="S21" s="163" t="s">
        <v>31</v>
      </c>
      <c r="T21" s="86" t="s">
        <v>114</v>
      </c>
      <c r="U21" s="117" t="s">
        <v>32</v>
      </c>
      <c r="V21" s="144">
        <v>2</v>
      </c>
      <c r="W21" s="92"/>
      <c r="X21" s="92"/>
    </row>
    <row r="22" spans="1:24" ht="15" customHeight="1">
      <c r="A22" s="85">
        <v>21</v>
      </c>
      <c r="B22" s="89" t="s">
        <v>115</v>
      </c>
      <c r="C22" s="86" t="s">
        <v>21</v>
      </c>
      <c r="D22" s="87" t="s">
        <v>475</v>
      </c>
      <c r="E22" s="86" t="s">
        <v>23</v>
      </c>
      <c r="F22" s="88" t="s">
        <v>24</v>
      </c>
      <c r="G22" s="86" t="s">
        <v>473</v>
      </c>
      <c r="H22" s="86" t="s">
        <v>26</v>
      </c>
      <c r="I22" s="86"/>
      <c r="J22" s="86" t="s">
        <v>27</v>
      </c>
      <c r="K22" s="86"/>
      <c r="L22" s="86" t="str">
        <f t="shared" si="0"/>
        <v>UA-13BHall:AC-PT100-FC61416:Temperature-Mon</v>
      </c>
      <c r="M22" s="89" t="s">
        <v>117</v>
      </c>
      <c r="N22" s="90" t="s">
        <v>61</v>
      </c>
      <c r="O22" s="87" t="s">
        <v>29</v>
      </c>
      <c r="P22" s="86" t="s">
        <v>30</v>
      </c>
      <c r="Q22" s="91"/>
      <c r="R22" s="91"/>
      <c r="S22" s="163" t="s">
        <v>31</v>
      </c>
      <c r="T22" s="86" t="s">
        <v>117</v>
      </c>
      <c r="U22" s="117" t="s">
        <v>32</v>
      </c>
      <c r="V22" s="144">
        <v>2</v>
      </c>
      <c r="W22" s="92"/>
      <c r="X22" s="92"/>
    </row>
    <row r="23" spans="1:24" ht="15" customHeight="1">
      <c r="A23" s="85">
        <v>22</v>
      </c>
      <c r="B23" s="89" t="s">
        <v>118</v>
      </c>
      <c r="C23" s="86" t="s">
        <v>21</v>
      </c>
      <c r="D23" s="89" t="s">
        <v>476</v>
      </c>
      <c r="E23" s="86" t="s">
        <v>23</v>
      </c>
      <c r="F23" s="88" t="s">
        <v>24</v>
      </c>
      <c r="G23" s="86" t="s">
        <v>473</v>
      </c>
      <c r="H23" s="86" t="s">
        <v>26</v>
      </c>
      <c r="I23" s="86"/>
      <c r="J23" s="86" t="s">
        <v>27</v>
      </c>
      <c r="K23" s="86"/>
      <c r="L23" s="86" t="str">
        <f t="shared" si="0"/>
        <v>UA-13CHall:AC-PT100-FC61416:Temperature-Mon</v>
      </c>
      <c r="M23" s="89" t="s">
        <v>120</v>
      </c>
      <c r="N23" s="90" t="s">
        <v>47</v>
      </c>
      <c r="O23" s="87" t="s">
        <v>29</v>
      </c>
      <c r="P23" s="86" t="s">
        <v>30</v>
      </c>
      <c r="Q23" s="91"/>
      <c r="R23" s="91"/>
      <c r="S23" s="163" t="s">
        <v>31</v>
      </c>
      <c r="T23" s="86" t="s">
        <v>120</v>
      </c>
      <c r="U23" s="117" t="s">
        <v>32</v>
      </c>
      <c r="V23" s="144">
        <v>2</v>
      </c>
      <c r="W23" s="92"/>
      <c r="X23" s="92"/>
    </row>
    <row r="24" spans="1:24" ht="15" customHeight="1">
      <c r="A24" s="85">
        <v>23</v>
      </c>
      <c r="B24" s="89" t="s">
        <v>121</v>
      </c>
      <c r="C24" s="86" t="s">
        <v>21</v>
      </c>
      <c r="D24" s="89" t="s">
        <v>477</v>
      </c>
      <c r="E24" s="86" t="s">
        <v>23</v>
      </c>
      <c r="F24" s="88" t="s">
        <v>24</v>
      </c>
      <c r="G24" s="86" t="s">
        <v>473</v>
      </c>
      <c r="H24" s="86" t="s">
        <v>26</v>
      </c>
      <c r="I24" s="86"/>
      <c r="J24" s="86" t="s">
        <v>27</v>
      </c>
      <c r="K24" s="86"/>
      <c r="L24" s="86" t="str">
        <f t="shared" si="0"/>
        <v>UA-15CHall:AC-PT100-FC61416:Temperature-Mon</v>
      </c>
      <c r="M24" s="89" t="s">
        <v>123</v>
      </c>
      <c r="N24" s="90" t="s">
        <v>47</v>
      </c>
      <c r="O24" s="87" t="s">
        <v>29</v>
      </c>
      <c r="P24" s="86" t="s">
        <v>30</v>
      </c>
      <c r="Q24" s="91"/>
      <c r="R24" s="91"/>
      <c r="S24" s="163" t="s">
        <v>31</v>
      </c>
      <c r="T24" s="86" t="s">
        <v>123</v>
      </c>
      <c r="U24" s="117" t="s">
        <v>32</v>
      </c>
      <c r="V24" s="144">
        <v>2</v>
      </c>
      <c r="W24" s="92"/>
      <c r="X24" s="92"/>
    </row>
    <row r="25" spans="1:24" ht="15" customHeight="1">
      <c r="A25" s="85">
        <v>24</v>
      </c>
      <c r="B25" s="89" t="s">
        <v>124</v>
      </c>
      <c r="C25" s="86" t="s">
        <v>21</v>
      </c>
      <c r="D25" s="89" t="s">
        <v>478</v>
      </c>
      <c r="E25" s="86" t="s">
        <v>23</v>
      </c>
      <c r="F25" s="88" t="s">
        <v>24</v>
      </c>
      <c r="G25" s="86" t="s">
        <v>473</v>
      </c>
      <c r="H25" s="86" t="s">
        <v>26</v>
      </c>
      <c r="I25" s="86"/>
      <c r="J25" s="86" t="s">
        <v>27</v>
      </c>
      <c r="K25" s="86"/>
      <c r="L25" s="86" t="str">
        <f t="shared" si="0"/>
        <v>UA-12CHall:AC-PT100-FC61416:Temperature-Mon</v>
      </c>
      <c r="M25" s="89" t="s">
        <v>126</v>
      </c>
      <c r="N25" s="90" t="s">
        <v>47</v>
      </c>
      <c r="O25" s="87" t="s">
        <v>29</v>
      </c>
      <c r="P25" s="86" t="s">
        <v>30</v>
      </c>
      <c r="Q25" s="91"/>
      <c r="R25" s="91"/>
      <c r="S25" s="163" t="s">
        <v>31</v>
      </c>
      <c r="T25" s="86" t="s">
        <v>126</v>
      </c>
      <c r="U25" s="117" t="s">
        <v>32</v>
      </c>
      <c r="V25" s="144">
        <v>2</v>
      </c>
      <c r="W25" s="92"/>
      <c r="X25" s="92"/>
    </row>
    <row r="26" spans="1:24" ht="15" customHeight="1">
      <c r="A26" s="85">
        <v>25</v>
      </c>
      <c r="B26" s="89" t="s">
        <v>127</v>
      </c>
      <c r="C26" s="86" t="s">
        <v>21</v>
      </c>
      <c r="D26" s="87" t="s">
        <v>479</v>
      </c>
      <c r="E26" s="86" t="s">
        <v>23</v>
      </c>
      <c r="F26" s="88" t="s">
        <v>24</v>
      </c>
      <c r="G26" s="86" t="s">
        <v>473</v>
      </c>
      <c r="H26" s="86" t="s">
        <v>26</v>
      </c>
      <c r="I26" s="86"/>
      <c r="J26" s="86" t="s">
        <v>27</v>
      </c>
      <c r="K26" s="86"/>
      <c r="L26" s="86" t="str">
        <f t="shared" si="0"/>
        <v>UA-10DHall:AC-PT100-FC61416:Temperature-Mon</v>
      </c>
      <c r="M26" s="89" t="s">
        <v>129</v>
      </c>
      <c r="N26" s="90" t="s">
        <v>287</v>
      </c>
      <c r="O26" s="87" t="s">
        <v>29</v>
      </c>
      <c r="P26" s="86" t="s">
        <v>30</v>
      </c>
      <c r="Q26" s="91"/>
      <c r="R26" s="91"/>
      <c r="S26" s="163" t="s">
        <v>31</v>
      </c>
      <c r="T26" s="86" t="s">
        <v>129</v>
      </c>
      <c r="U26" s="117" t="s">
        <v>32</v>
      </c>
      <c r="V26" s="144">
        <v>2</v>
      </c>
      <c r="W26" s="92"/>
      <c r="X26" s="92"/>
    </row>
    <row r="27" spans="1:24" ht="15" customHeight="1">
      <c r="A27" s="85">
        <v>26</v>
      </c>
      <c r="B27" s="89" t="s">
        <v>130</v>
      </c>
      <c r="C27" s="86" t="s">
        <v>21</v>
      </c>
      <c r="D27" s="87" t="s">
        <v>480</v>
      </c>
      <c r="E27" s="86" t="s">
        <v>23</v>
      </c>
      <c r="F27" s="88" t="s">
        <v>24</v>
      </c>
      <c r="G27" s="86" t="s">
        <v>473</v>
      </c>
      <c r="H27" s="86" t="s">
        <v>26</v>
      </c>
      <c r="I27" s="86"/>
      <c r="J27" s="86" t="s">
        <v>27</v>
      </c>
      <c r="K27" s="86"/>
      <c r="L27" s="86" t="str">
        <f t="shared" si="0"/>
        <v>UA-13DHall:AC-PT100-FC61416:Temperature-Mon</v>
      </c>
      <c r="M27" s="89" t="s">
        <v>132</v>
      </c>
      <c r="N27" s="90" t="s">
        <v>287</v>
      </c>
      <c r="O27" s="87" t="s">
        <v>29</v>
      </c>
      <c r="P27" s="86" t="s">
        <v>30</v>
      </c>
      <c r="Q27" s="91"/>
      <c r="R27" s="91"/>
      <c r="S27" s="163" t="s">
        <v>31</v>
      </c>
      <c r="T27" s="86" t="s">
        <v>132</v>
      </c>
      <c r="U27" s="117" t="s">
        <v>32</v>
      </c>
      <c r="V27" s="144">
        <v>2</v>
      </c>
      <c r="W27" s="92"/>
      <c r="X27" s="92"/>
    </row>
    <row r="28" spans="1:24" ht="15" customHeight="1">
      <c r="A28" s="85">
        <v>27</v>
      </c>
      <c r="B28" s="87" t="s">
        <v>481</v>
      </c>
      <c r="C28" s="86" t="s">
        <v>21</v>
      </c>
      <c r="D28" s="87" t="s">
        <v>482</v>
      </c>
      <c r="E28" s="86" t="s">
        <v>23</v>
      </c>
      <c r="F28" s="88" t="s">
        <v>24</v>
      </c>
      <c r="G28" s="86" t="s">
        <v>473</v>
      </c>
      <c r="H28" s="86" t="s">
        <v>383</v>
      </c>
      <c r="I28" s="86"/>
      <c r="J28" s="86" t="s">
        <v>27</v>
      </c>
      <c r="K28" s="86"/>
      <c r="L28" s="86" t="str">
        <f t="shared" si="0"/>
        <v>UA-10Hall15:AC-PT100-FC61416:MeanTemperature-Mon</v>
      </c>
      <c r="M28" s="89" t="s">
        <v>483</v>
      </c>
      <c r="N28" s="90" t="s">
        <v>287</v>
      </c>
      <c r="O28" s="87" t="s">
        <v>29</v>
      </c>
      <c r="P28" s="86" t="s">
        <v>30</v>
      </c>
      <c r="Q28" s="91"/>
      <c r="R28" s="91"/>
      <c r="S28" s="163" t="s">
        <v>31</v>
      </c>
      <c r="T28" s="86" t="s">
        <v>483</v>
      </c>
      <c r="U28" s="117" t="s">
        <v>32</v>
      </c>
      <c r="V28" s="144">
        <v>2</v>
      </c>
      <c r="W28" s="92"/>
      <c r="X28" s="92"/>
    </row>
    <row r="29" spans="1:24" ht="15" customHeight="1">
      <c r="A29" s="85">
        <v>28</v>
      </c>
      <c r="B29" s="101" t="s">
        <v>133</v>
      </c>
      <c r="C29" s="98" t="s">
        <v>21</v>
      </c>
      <c r="D29" s="103" t="s">
        <v>477</v>
      </c>
      <c r="E29" s="98" t="s">
        <v>23</v>
      </c>
      <c r="F29" s="100" t="s">
        <v>24</v>
      </c>
      <c r="G29" s="98" t="s">
        <v>484</v>
      </c>
      <c r="H29" s="98" t="s">
        <v>26</v>
      </c>
      <c r="I29" s="98"/>
      <c r="J29" s="98" t="s">
        <v>27</v>
      </c>
      <c r="K29" s="98"/>
      <c r="L29" s="98" t="str">
        <f t="shared" si="0"/>
        <v>UA-15CHall:AC-PT100-FC61421:Temperature-Mon</v>
      </c>
      <c r="M29" s="101" t="s">
        <v>135</v>
      </c>
      <c r="N29" s="107" t="s">
        <v>287</v>
      </c>
      <c r="O29" s="103" t="s">
        <v>29</v>
      </c>
      <c r="P29" s="98" t="s">
        <v>30</v>
      </c>
      <c r="Q29" s="104"/>
      <c r="R29" s="104"/>
      <c r="S29" s="164" t="s">
        <v>31</v>
      </c>
      <c r="T29" s="98" t="s">
        <v>135</v>
      </c>
      <c r="U29" s="146" t="s">
        <v>32</v>
      </c>
      <c r="V29" s="147">
        <v>2</v>
      </c>
      <c r="W29" s="92"/>
      <c r="X29" s="92"/>
    </row>
    <row r="30" spans="1:24" ht="15" customHeight="1">
      <c r="A30" s="85">
        <v>29</v>
      </c>
      <c r="B30" s="101" t="s">
        <v>136</v>
      </c>
      <c r="C30" s="98" t="s">
        <v>21</v>
      </c>
      <c r="D30" s="103" t="s">
        <v>485</v>
      </c>
      <c r="E30" s="98" t="s">
        <v>23</v>
      </c>
      <c r="F30" s="100" t="s">
        <v>24</v>
      </c>
      <c r="G30" s="98" t="s">
        <v>484</v>
      </c>
      <c r="H30" s="98" t="s">
        <v>26</v>
      </c>
      <c r="I30" s="98"/>
      <c r="J30" s="98" t="s">
        <v>27</v>
      </c>
      <c r="K30" s="98"/>
      <c r="L30" s="98" t="str">
        <f t="shared" si="0"/>
        <v>UA-17CHall:AC-PT100-FC61421:Temperature-Mon</v>
      </c>
      <c r="M30" s="101" t="s">
        <v>138</v>
      </c>
      <c r="N30" s="107" t="s">
        <v>287</v>
      </c>
      <c r="O30" s="103" t="s">
        <v>29</v>
      </c>
      <c r="P30" s="98" t="s">
        <v>30</v>
      </c>
      <c r="Q30" s="104"/>
      <c r="R30" s="104"/>
      <c r="S30" s="164" t="s">
        <v>31</v>
      </c>
      <c r="T30" s="98" t="s">
        <v>138</v>
      </c>
      <c r="U30" s="146" t="s">
        <v>32</v>
      </c>
      <c r="V30" s="147">
        <v>2</v>
      </c>
      <c r="W30" s="92"/>
      <c r="X30" s="92"/>
    </row>
    <row r="31" spans="1:24" ht="15" customHeight="1">
      <c r="A31" s="85">
        <v>30</v>
      </c>
      <c r="B31" s="101" t="s">
        <v>139</v>
      </c>
      <c r="C31" s="98" t="s">
        <v>21</v>
      </c>
      <c r="D31" s="103" t="s">
        <v>486</v>
      </c>
      <c r="E31" s="98" t="s">
        <v>23</v>
      </c>
      <c r="F31" s="100" t="s">
        <v>24</v>
      </c>
      <c r="G31" s="98" t="s">
        <v>484</v>
      </c>
      <c r="H31" s="98" t="s">
        <v>26</v>
      </c>
      <c r="I31" s="98"/>
      <c r="J31" s="98" t="s">
        <v>27</v>
      </c>
      <c r="K31" s="98"/>
      <c r="L31" s="98" t="str">
        <f t="shared" si="0"/>
        <v>UA-19CHall:AC-PT100-FC61421:Temperature-Mon</v>
      </c>
      <c r="M31" s="101" t="s">
        <v>141</v>
      </c>
      <c r="N31" s="107" t="s">
        <v>287</v>
      </c>
      <c r="O31" s="103" t="s">
        <v>29</v>
      </c>
      <c r="P31" s="98" t="s">
        <v>30</v>
      </c>
      <c r="Q31" s="104"/>
      <c r="R31" s="104"/>
      <c r="S31" s="164" t="s">
        <v>31</v>
      </c>
      <c r="T31" s="98" t="s">
        <v>141</v>
      </c>
      <c r="U31" s="146" t="s">
        <v>32</v>
      </c>
      <c r="V31" s="147">
        <v>2</v>
      </c>
      <c r="W31" s="92"/>
      <c r="X31" s="92"/>
    </row>
    <row r="32" spans="1:24" ht="15" customHeight="1">
      <c r="A32" s="85">
        <v>31</v>
      </c>
      <c r="B32" s="101" t="s">
        <v>142</v>
      </c>
      <c r="C32" s="98" t="s">
        <v>21</v>
      </c>
      <c r="D32" s="103" t="s">
        <v>487</v>
      </c>
      <c r="E32" s="98" t="s">
        <v>23</v>
      </c>
      <c r="F32" s="100" t="s">
        <v>24</v>
      </c>
      <c r="G32" s="98" t="s">
        <v>484</v>
      </c>
      <c r="H32" s="98" t="s">
        <v>26</v>
      </c>
      <c r="I32" s="98"/>
      <c r="J32" s="98" t="s">
        <v>27</v>
      </c>
      <c r="K32" s="98"/>
      <c r="L32" s="98" t="str">
        <f t="shared" si="0"/>
        <v>UA-20CHall:AC-PT100-FC61421:Temperature-Mon</v>
      </c>
      <c r="M32" s="101" t="s">
        <v>144</v>
      </c>
      <c r="N32" s="107" t="s">
        <v>287</v>
      </c>
      <c r="O32" s="103" t="s">
        <v>29</v>
      </c>
      <c r="P32" s="98" t="s">
        <v>30</v>
      </c>
      <c r="Q32" s="104"/>
      <c r="R32" s="104"/>
      <c r="S32" s="164" t="s">
        <v>31</v>
      </c>
      <c r="T32" s="98" t="s">
        <v>144</v>
      </c>
      <c r="U32" s="146" t="s">
        <v>32</v>
      </c>
      <c r="V32" s="147">
        <v>2</v>
      </c>
      <c r="W32" s="92"/>
      <c r="X32" s="92"/>
    </row>
    <row r="33" spans="1:24" ht="15" customHeight="1">
      <c r="A33" s="85">
        <v>32</v>
      </c>
      <c r="B33" s="101" t="s">
        <v>145</v>
      </c>
      <c r="C33" s="98" t="s">
        <v>21</v>
      </c>
      <c r="D33" s="103" t="s">
        <v>488</v>
      </c>
      <c r="E33" s="98" t="s">
        <v>23</v>
      </c>
      <c r="F33" s="100" t="s">
        <v>24</v>
      </c>
      <c r="G33" s="98" t="s">
        <v>484</v>
      </c>
      <c r="H33" s="98" t="s">
        <v>26</v>
      </c>
      <c r="I33" s="98"/>
      <c r="J33" s="98" t="s">
        <v>27</v>
      </c>
      <c r="K33" s="98"/>
      <c r="L33" s="98" t="str">
        <f t="shared" si="0"/>
        <v>UA-17BHall:AC-PT100-FC61421:Temperature-Mon</v>
      </c>
      <c r="M33" s="101" t="s">
        <v>147</v>
      </c>
      <c r="N33" s="107" t="s">
        <v>47</v>
      </c>
      <c r="O33" s="103" t="s">
        <v>29</v>
      </c>
      <c r="P33" s="98" t="s">
        <v>30</v>
      </c>
      <c r="Q33" s="104"/>
      <c r="R33" s="104"/>
      <c r="S33" s="164" t="s">
        <v>31</v>
      </c>
      <c r="T33" s="98" t="s">
        <v>147</v>
      </c>
      <c r="U33" s="146" t="s">
        <v>32</v>
      </c>
      <c r="V33" s="147">
        <v>2</v>
      </c>
      <c r="W33" s="92"/>
      <c r="X33" s="92"/>
    </row>
    <row r="34" spans="1:24" ht="15" customHeight="1">
      <c r="A34" s="85">
        <v>33</v>
      </c>
      <c r="B34" s="101" t="s">
        <v>148</v>
      </c>
      <c r="C34" s="98" t="s">
        <v>21</v>
      </c>
      <c r="D34" s="103" t="s">
        <v>489</v>
      </c>
      <c r="E34" s="98" t="s">
        <v>23</v>
      </c>
      <c r="F34" s="100" t="s">
        <v>24</v>
      </c>
      <c r="G34" s="98" t="s">
        <v>484</v>
      </c>
      <c r="H34" s="98" t="s">
        <v>26</v>
      </c>
      <c r="I34" s="98"/>
      <c r="J34" s="98" t="s">
        <v>27</v>
      </c>
      <c r="K34" s="98"/>
      <c r="L34" s="98" t="str">
        <f t="shared" si="0"/>
        <v>UA-21BHall:AC-PT100-FC61421:Temperature-Mon</v>
      </c>
      <c r="M34" s="101" t="s">
        <v>150</v>
      </c>
      <c r="N34" s="107" t="s">
        <v>47</v>
      </c>
      <c r="O34" s="103" t="s">
        <v>29</v>
      </c>
      <c r="P34" s="98" t="s">
        <v>30</v>
      </c>
      <c r="Q34" s="104"/>
      <c r="R34" s="104"/>
      <c r="S34" s="164" t="s">
        <v>31</v>
      </c>
      <c r="T34" s="98" t="s">
        <v>150</v>
      </c>
      <c r="U34" s="146" t="s">
        <v>32</v>
      </c>
      <c r="V34" s="147">
        <v>2</v>
      </c>
      <c r="W34" s="92"/>
      <c r="X34" s="92"/>
    </row>
    <row r="35" spans="1:24" ht="15" customHeight="1">
      <c r="A35" s="85">
        <v>34</v>
      </c>
      <c r="B35" s="101" t="s">
        <v>151</v>
      </c>
      <c r="C35" s="98" t="s">
        <v>21</v>
      </c>
      <c r="D35" s="103" t="s">
        <v>490</v>
      </c>
      <c r="E35" s="98" t="s">
        <v>23</v>
      </c>
      <c r="F35" s="100" t="s">
        <v>24</v>
      </c>
      <c r="G35" s="98" t="s">
        <v>484</v>
      </c>
      <c r="H35" s="98" t="s">
        <v>26</v>
      </c>
      <c r="I35" s="98"/>
      <c r="J35" s="98" t="s">
        <v>27</v>
      </c>
      <c r="K35" s="98"/>
      <c r="L35" s="98" t="str">
        <f t="shared" si="0"/>
        <v>UA-19DHall:AC-PT100-FC61421:Temperature-Mon</v>
      </c>
      <c r="M35" s="101" t="s">
        <v>153</v>
      </c>
      <c r="N35" s="107" t="s">
        <v>154</v>
      </c>
      <c r="O35" s="103" t="s">
        <v>29</v>
      </c>
      <c r="P35" s="98" t="s">
        <v>30</v>
      </c>
      <c r="Q35" s="104"/>
      <c r="R35" s="104"/>
      <c r="S35" s="164" t="s">
        <v>31</v>
      </c>
      <c r="T35" s="98" t="s">
        <v>153</v>
      </c>
      <c r="U35" s="146" t="s">
        <v>32</v>
      </c>
      <c r="V35" s="147">
        <v>2</v>
      </c>
      <c r="W35" s="92"/>
      <c r="X35" s="92"/>
    </row>
    <row r="36" spans="1:24" ht="15" customHeight="1">
      <c r="A36" s="85">
        <v>35</v>
      </c>
      <c r="B36" s="109" t="s">
        <v>155</v>
      </c>
      <c r="C36" s="97" t="s">
        <v>21</v>
      </c>
      <c r="D36" s="110" t="s">
        <v>491</v>
      </c>
      <c r="E36" s="97" t="s">
        <v>23</v>
      </c>
      <c r="F36" s="100" t="s">
        <v>24</v>
      </c>
      <c r="G36" s="98" t="s">
        <v>484</v>
      </c>
      <c r="H36" s="97" t="s">
        <v>26</v>
      </c>
      <c r="I36" s="97"/>
      <c r="J36" s="97" t="s">
        <v>27</v>
      </c>
      <c r="K36" s="97"/>
      <c r="L36" s="98" t="str">
        <f t="shared" si="0"/>
        <v>UA-16DHall:AC-PT100-FC61421:Temperature-Mon</v>
      </c>
      <c r="M36" s="109" t="s">
        <v>157</v>
      </c>
      <c r="N36" s="108" t="s">
        <v>154</v>
      </c>
      <c r="O36" s="110" t="s">
        <v>29</v>
      </c>
      <c r="P36" s="97" t="s">
        <v>30</v>
      </c>
      <c r="Q36" s="111"/>
      <c r="R36" s="111"/>
      <c r="S36" s="165" t="s">
        <v>31</v>
      </c>
      <c r="T36" s="97" t="s">
        <v>157</v>
      </c>
      <c r="U36" s="148" t="s">
        <v>32</v>
      </c>
      <c r="V36" s="147">
        <v>2</v>
      </c>
      <c r="W36" s="92"/>
      <c r="X36" s="92"/>
    </row>
    <row r="37" spans="1:24" ht="15" customHeight="1">
      <c r="A37" s="85">
        <v>36</v>
      </c>
      <c r="B37" s="112" t="s">
        <v>492</v>
      </c>
      <c r="C37" s="112" t="s">
        <v>21</v>
      </c>
      <c r="D37" s="112" t="s">
        <v>493</v>
      </c>
      <c r="E37" s="112" t="s">
        <v>23</v>
      </c>
      <c r="F37" s="112" t="s">
        <v>24</v>
      </c>
      <c r="G37" s="98" t="s">
        <v>484</v>
      </c>
      <c r="H37" s="112" t="s">
        <v>383</v>
      </c>
      <c r="I37" s="112"/>
      <c r="J37" s="112" t="s">
        <v>27</v>
      </c>
      <c r="K37" s="112"/>
      <c r="L37" s="98" t="str">
        <f t="shared" si="0"/>
        <v>UA-15Hall21:AC-PT100-FC61421:MeanTemperature-Mon</v>
      </c>
      <c r="M37" s="112" t="s">
        <v>494</v>
      </c>
      <c r="N37" s="114" t="s">
        <v>287</v>
      </c>
      <c r="O37" s="112" t="s">
        <v>29</v>
      </c>
      <c r="P37" s="112" t="s">
        <v>30</v>
      </c>
      <c r="Q37" s="112"/>
      <c r="R37" s="112"/>
      <c r="S37" s="113" t="s">
        <v>31</v>
      </c>
      <c r="T37" s="112" t="s">
        <v>494</v>
      </c>
      <c r="U37" s="149" t="s">
        <v>32</v>
      </c>
      <c r="V37" s="147">
        <v>2</v>
      </c>
      <c r="W37" s="92"/>
      <c r="X37" s="92"/>
    </row>
    <row r="38" spans="1:24">
      <c r="A38" s="85">
        <v>37</v>
      </c>
      <c r="B38" s="150" t="s">
        <v>284</v>
      </c>
      <c r="C38" s="150" t="s">
        <v>285</v>
      </c>
      <c r="D38" s="150" t="s">
        <v>495</v>
      </c>
      <c r="E38" s="150" t="s">
        <v>23</v>
      </c>
      <c r="F38" s="150" t="s">
        <v>24</v>
      </c>
      <c r="G38" s="150"/>
      <c r="H38" s="150" t="s">
        <v>26</v>
      </c>
      <c r="I38" s="150"/>
      <c r="J38" s="150" t="s">
        <v>27</v>
      </c>
      <c r="K38" s="150" t="s">
        <v>411</v>
      </c>
      <c r="L38" s="220" t="str">
        <f>IF(G38="-",C38&amp;"-"&amp;D38&amp;":"&amp;E38&amp;"-"&amp;F38&amp;":"&amp;H38&amp;"-"&amp;J38,C38&amp;"-"&amp;D38&amp;":"&amp;E38&amp;"-"&amp;F38&amp;G38&amp;":"&amp;H38&amp;"-"&amp;J38)</f>
        <v>TU-09IW:AC-PT100:Temperature-Mon</v>
      </c>
      <c r="M38" s="151" t="s">
        <v>496</v>
      </c>
      <c r="N38" s="152" t="s">
        <v>287</v>
      </c>
      <c r="O38" s="150" t="s">
        <v>29</v>
      </c>
      <c r="P38" s="150" t="s">
        <v>30</v>
      </c>
      <c r="Q38" s="150"/>
      <c r="R38" s="150"/>
      <c r="S38" s="150" t="s">
        <v>31</v>
      </c>
      <c r="T38" s="153" t="str">
        <f>M38</f>
        <v>TEAMB01_ST_614_08_1.val</v>
      </c>
      <c r="U38" s="150" t="s">
        <v>32</v>
      </c>
      <c r="V38" s="150">
        <v>2</v>
      </c>
    </row>
    <row r="39" spans="1:24">
      <c r="A39" s="85">
        <v>38</v>
      </c>
      <c r="B39" s="150" t="s">
        <v>288</v>
      </c>
      <c r="C39" s="150" t="s">
        <v>285</v>
      </c>
      <c r="D39" s="150" t="s">
        <v>497</v>
      </c>
      <c r="E39" s="150" t="s">
        <v>23</v>
      </c>
      <c r="F39" s="150" t="s">
        <v>24</v>
      </c>
      <c r="G39" s="150"/>
      <c r="H39" s="150" t="s">
        <v>26</v>
      </c>
      <c r="I39" s="150"/>
      <c r="J39" s="150" t="s">
        <v>27</v>
      </c>
      <c r="K39" s="150" t="s">
        <v>413</v>
      </c>
      <c r="L39" s="220" t="str">
        <f t="shared" ref="L39:L73" si="1">IF(G39="-",C39&amp;"-"&amp;D39&amp;":"&amp;E39&amp;"-"&amp;F39&amp;":"&amp;H39&amp;"-"&amp;J39,C39&amp;"-"&amp;D39&amp;":"&amp;E39&amp;"-"&amp;F39&amp;G39&amp;":"&amp;H39&amp;"-"&amp;J39)</f>
        <v>TU-10EW:AC-PT100:Temperature-Mon</v>
      </c>
      <c r="M39" s="151" t="s">
        <v>498</v>
      </c>
      <c r="N39" s="152" t="s">
        <v>287</v>
      </c>
      <c r="O39" s="150" t="s">
        <v>29</v>
      </c>
      <c r="P39" s="150" t="s">
        <v>30</v>
      </c>
      <c r="Q39" s="150"/>
      <c r="R39" s="150"/>
      <c r="S39" s="150" t="s">
        <v>31</v>
      </c>
      <c r="T39" s="153" t="str">
        <f t="shared" ref="T39:T72" si="2">M39</f>
        <v>TEAMB02_ST_614_08_2.val</v>
      </c>
      <c r="U39" s="150" t="s">
        <v>32</v>
      </c>
      <c r="V39" s="150">
        <v>2</v>
      </c>
    </row>
    <row r="40" spans="1:24">
      <c r="A40" s="85">
        <v>39</v>
      </c>
      <c r="B40" s="150" t="s">
        <v>292</v>
      </c>
      <c r="C40" s="150" t="s">
        <v>285</v>
      </c>
      <c r="D40" s="150" t="s">
        <v>499</v>
      </c>
      <c r="E40" s="150" t="s">
        <v>23</v>
      </c>
      <c r="F40" s="150" t="s">
        <v>24</v>
      </c>
      <c r="G40" s="150"/>
      <c r="H40" s="150" t="s">
        <v>26</v>
      </c>
      <c r="I40" s="150"/>
      <c r="J40" s="150" t="s">
        <v>27</v>
      </c>
      <c r="K40" s="150" t="s">
        <v>415</v>
      </c>
      <c r="L40" s="220" t="str">
        <f t="shared" si="1"/>
        <v>TU-11IW:AC-PT100:Temperature-Mon</v>
      </c>
      <c r="M40" s="151" t="s">
        <v>500</v>
      </c>
      <c r="N40" s="152" t="s">
        <v>287</v>
      </c>
      <c r="O40" s="150" t="s">
        <v>29</v>
      </c>
      <c r="P40" s="150" t="s">
        <v>30</v>
      </c>
      <c r="Q40" s="150"/>
      <c r="R40" s="150"/>
      <c r="S40" s="150" t="s">
        <v>31</v>
      </c>
      <c r="T40" s="153" t="str">
        <f t="shared" si="2"/>
        <v>TEAMB03_ST_614_08_4.val</v>
      </c>
      <c r="U40" s="150" t="s">
        <v>32</v>
      </c>
      <c r="V40" s="150">
        <v>2</v>
      </c>
    </row>
    <row r="41" spans="1:24">
      <c r="A41" s="85">
        <v>40</v>
      </c>
      <c r="B41" s="150" t="s">
        <v>293</v>
      </c>
      <c r="C41" s="150" t="s">
        <v>285</v>
      </c>
      <c r="D41" s="150" t="s">
        <v>501</v>
      </c>
      <c r="E41" s="150" t="s">
        <v>23</v>
      </c>
      <c r="F41" s="150" t="s">
        <v>24</v>
      </c>
      <c r="G41" s="150"/>
      <c r="H41" s="150" t="s">
        <v>26</v>
      </c>
      <c r="I41" s="150"/>
      <c r="J41" s="150" t="s">
        <v>27</v>
      </c>
      <c r="K41" s="150" t="s">
        <v>417</v>
      </c>
      <c r="L41" s="220" t="str">
        <f t="shared" si="1"/>
        <v>TU-11EW:AC-PT100:Temperature-Mon</v>
      </c>
      <c r="M41" s="151" t="s">
        <v>502</v>
      </c>
      <c r="N41" s="152" t="s">
        <v>287</v>
      </c>
      <c r="O41" s="150" t="s">
        <v>29</v>
      </c>
      <c r="P41" s="150" t="s">
        <v>30</v>
      </c>
      <c r="Q41" s="150"/>
      <c r="R41" s="150"/>
      <c r="S41" s="150" t="s">
        <v>31</v>
      </c>
      <c r="T41" s="153" t="str">
        <f t="shared" si="2"/>
        <v>TEAMB04_ST_614_08_5.val</v>
      </c>
      <c r="U41" s="150" t="s">
        <v>32</v>
      </c>
      <c r="V41" s="150">
        <v>2</v>
      </c>
    </row>
    <row r="42" spans="1:24">
      <c r="A42" s="85">
        <v>41</v>
      </c>
      <c r="B42" s="150" t="s">
        <v>294</v>
      </c>
      <c r="C42" s="150" t="s">
        <v>285</v>
      </c>
      <c r="D42" s="150" t="s">
        <v>503</v>
      </c>
      <c r="E42" s="150" t="s">
        <v>23</v>
      </c>
      <c r="F42" s="150" t="s">
        <v>24</v>
      </c>
      <c r="G42" s="150"/>
      <c r="H42" s="150" t="s">
        <v>26</v>
      </c>
      <c r="I42" s="150"/>
      <c r="J42" s="150" t="s">
        <v>27</v>
      </c>
      <c r="K42" s="150" t="s">
        <v>419</v>
      </c>
      <c r="L42" s="220" t="str">
        <f t="shared" si="1"/>
        <v>TU-12IW:AC-PT100:Temperature-Mon</v>
      </c>
      <c r="M42" s="151" t="s">
        <v>504</v>
      </c>
      <c r="N42" s="152" t="s">
        <v>287</v>
      </c>
      <c r="O42" s="150" t="s">
        <v>29</v>
      </c>
      <c r="P42" s="150" t="s">
        <v>30</v>
      </c>
      <c r="Q42" s="150"/>
      <c r="R42" s="150"/>
      <c r="S42" s="150" t="s">
        <v>31</v>
      </c>
      <c r="T42" s="153" t="str">
        <f t="shared" si="2"/>
        <v>TEAMB05_ST_614_08_7.val</v>
      </c>
      <c r="U42" s="150" t="s">
        <v>32</v>
      </c>
      <c r="V42" s="150">
        <v>2</v>
      </c>
    </row>
    <row r="43" spans="1:24">
      <c r="A43" s="85">
        <v>42</v>
      </c>
      <c r="B43" s="150" t="s">
        <v>295</v>
      </c>
      <c r="C43" s="150" t="s">
        <v>285</v>
      </c>
      <c r="D43" s="150" t="s">
        <v>505</v>
      </c>
      <c r="E43" s="150" t="s">
        <v>23</v>
      </c>
      <c r="F43" s="150" t="s">
        <v>24</v>
      </c>
      <c r="G43" s="150"/>
      <c r="H43" s="150" t="s">
        <v>26</v>
      </c>
      <c r="I43" s="150"/>
      <c r="J43" s="150" t="s">
        <v>27</v>
      </c>
      <c r="K43" s="150" t="s">
        <v>421</v>
      </c>
      <c r="L43" s="220" t="str">
        <f t="shared" si="1"/>
        <v>TU-13EW:AC-PT100:Temperature-Mon</v>
      </c>
      <c r="M43" s="151" t="s">
        <v>506</v>
      </c>
      <c r="N43" s="152" t="s">
        <v>287</v>
      </c>
      <c r="O43" s="150" t="s">
        <v>29</v>
      </c>
      <c r="P43" s="150" t="s">
        <v>30</v>
      </c>
      <c r="Q43" s="150"/>
      <c r="R43" s="150"/>
      <c r="S43" s="150" t="s">
        <v>31</v>
      </c>
      <c r="T43" s="153" t="str">
        <f t="shared" si="2"/>
        <v>TEAMB06_ST_614_08_8.val</v>
      </c>
      <c r="U43" s="150" t="s">
        <v>32</v>
      </c>
      <c r="V43" s="150">
        <v>2</v>
      </c>
    </row>
    <row r="44" spans="1:24">
      <c r="A44" s="85">
        <v>43</v>
      </c>
      <c r="B44" s="150" t="s">
        <v>296</v>
      </c>
      <c r="C44" s="150" t="s">
        <v>285</v>
      </c>
      <c r="D44" s="150" t="s">
        <v>507</v>
      </c>
      <c r="E44" s="150" t="s">
        <v>23</v>
      </c>
      <c r="F44" s="150" t="s">
        <v>24</v>
      </c>
      <c r="G44" s="150"/>
      <c r="H44" s="150" t="s">
        <v>26</v>
      </c>
      <c r="I44" s="150"/>
      <c r="J44" s="150" t="s">
        <v>27</v>
      </c>
      <c r="K44" s="150" t="s">
        <v>423</v>
      </c>
      <c r="L44" s="220" t="str">
        <f t="shared" si="1"/>
        <v>TU-14IW:AC-PT100:Temperature-Mon</v>
      </c>
      <c r="M44" s="151" t="s">
        <v>508</v>
      </c>
      <c r="N44" s="152" t="s">
        <v>287</v>
      </c>
      <c r="O44" s="150" t="s">
        <v>29</v>
      </c>
      <c r="P44" s="150" t="s">
        <v>30</v>
      </c>
      <c r="Q44" s="150"/>
      <c r="R44" s="150"/>
      <c r="S44" s="150" t="s">
        <v>31</v>
      </c>
      <c r="T44" s="153" t="str">
        <f t="shared" si="2"/>
        <v>TEAMB07_ST_614_08_9.val</v>
      </c>
      <c r="U44" s="150" t="s">
        <v>32</v>
      </c>
      <c r="V44" s="150">
        <v>2</v>
      </c>
    </row>
    <row r="45" spans="1:24">
      <c r="A45" s="85">
        <v>44</v>
      </c>
      <c r="B45" s="150" t="s">
        <v>297</v>
      </c>
      <c r="C45" s="150" t="s">
        <v>285</v>
      </c>
      <c r="D45" s="150" t="s">
        <v>509</v>
      </c>
      <c r="E45" s="150" t="s">
        <v>23</v>
      </c>
      <c r="F45" s="150" t="s">
        <v>24</v>
      </c>
      <c r="G45" s="150"/>
      <c r="H45" s="150" t="s">
        <v>26</v>
      </c>
      <c r="I45" s="150"/>
      <c r="J45" s="150" t="s">
        <v>27</v>
      </c>
      <c r="K45" s="150" t="s">
        <v>425</v>
      </c>
      <c r="L45" s="220" t="str">
        <f t="shared" si="1"/>
        <v>TU-14EW:AC-PT100:Temperature-Mon</v>
      </c>
      <c r="M45" s="151" t="s">
        <v>510</v>
      </c>
      <c r="N45" s="152" t="s">
        <v>287</v>
      </c>
      <c r="O45" s="150" t="s">
        <v>29</v>
      </c>
      <c r="P45" s="150" t="s">
        <v>30</v>
      </c>
      <c r="Q45" s="150"/>
      <c r="R45" s="150"/>
      <c r="S45" s="150" t="s">
        <v>31</v>
      </c>
      <c r="T45" s="153" t="str">
        <f t="shared" si="2"/>
        <v>TEAMB08_ST_614_08_10.val</v>
      </c>
      <c r="U45" s="150" t="s">
        <v>32</v>
      </c>
      <c r="V45" s="150">
        <v>2</v>
      </c>
    </row>
    <row r="46" spans="1:24">
      <c r="A46" s="85"/>
      <c r="B46" s="150" t="s">
        <v>511</v>
      </c>
      <c r="C46" s="150" t="s">
        <v>285</v>
      </c>
      <c r="D46" s="217" t="s">
        <v>512</v>
      </c>
      <c r="E46" s="150" t="s">
        <v>23</v>
      </c>
      <c r="F46" s="150" t="s">
        <v>24</v>
      </c>
      <c r="G46" s="150"/>
      <c r="H46" s="150" t="s">
        <v>383</v>
      </c>
      <c r="I46" s="150"/>
      <c r="J46" s="150" t="s">
        <v>27</v>
      </c>
      <c r="K46" s="150"/>
      <c r="L46" s="220" t="str">
        <f t="shared" si="1"/>
        <v>TU-0914:AC-PT100:MeanTemperature-Mon</v>
      </c>
      <c r="M46" s="151" t="s">
        <v>513</v>
      </c>
      <c r="N46" s="152"/>
      <c r="O46" s="150" t="s">
        <v>29</v>
      </c>
      <c r="P46" s="150" t="s">
        <v>30</v>
      </c>
      <c r="Q46" s="150"/>
      <c r="R46" s="150"/>
      <c r="S46" s="150" t="s">
        <v>31</v>
      </c>
      <c r="T46" s="153" t="str">
        <f>M46</f>
        <v>MEDIA_TEAMB_ST_614_08.val</v>
      </c>
      <c r="U46" s="150" t="s">
        <v>32</v>
      </c>
      <c r="V46" s="150">
        <v>2</v>
      </c>
    </row>
    <row r="47" spans="1:24">
      <c r="A47" s="85">
        <v>45</v>
      </c>
      <c r="B47" s="134" t="s">
        <v>298</v>
      </c>
      <c r="C47" s="134" t="s">
        <v>285</v>
      </c>
      <c r="D47" s="134" t="s">
        <v>514</v>
      </c>
      <c r="E47" s="134" t="s">
        <v>23</v>
      </c>
      <c r="F47" s="134" t="s">
        <v>24</v>
      </c>
      <c r="G47" s="134"/>
      <c r="H47" s="173" t="s">
        <v>26</v>
      </c>
      <c r="I47" s="173"/>
      <c r="J47" s="134" t="s">
        <v>27</v>
      </c>
      <c r="K47" s="134" t="s">
        <v>411</v>
      </c>
      <c r="L47" s="221" t="str">
        <f t="shared" si="1"/>
        <v>TU-15EW:AC-PT100:Temperature-Mon</v>
      </c>
      <c r="M47" s="135" t="s">
        <v>515</v>
      </c>
      <c r="N47" s="136" t="s">
        <v>287</v>
      </c>
      <c r="O47" s="134" t="s">
        <v>29</v>
      </c>
      <c r="P47" s="134" t="s">
        <v>30</v>
      </c>
      <c r="Q47" s="137"/>
      <c r="R47" s="137"/>
      <c r="S47" s="173" t="s">
        <v>31</v>
      </c>
      <c r="T47" s="177" t="str">
        <f t="shared" si="2"/>
        <v>TEAMB01_ST_614_10_1.val</v>
      </c>
      <c r="U47" s="134" t="s">
        <v>32</v>
      </c>
      <c r="V47" s="134">
        <v>2</v>
      </c>
    </row>
    <row r="48" spans="1:24">
      <c r="A48" s="85">
        <v>46</v>
      </c>
      <c r="B48" s="134" t="s">
        <v>299</v>
      </c>
      <c r="C48" s="134" t="s">
        <v>285</v>
      </c>
      <c r="D48" s="134" t="s">
        <v>516</v>
      </c>
      <c r="E48" s="134" t="s">
        <v>23</v>
      </c>
      <c r="F48" s="134" t="s">
        <v>24</v>
      </c>
      <c r="G48" s="134"/>
      <c r="H48" s="173" t="s">
        <v>26</v>
      </c>
      <c r="I48" s="173"/>
      <c r="J48" s="134" t="s">
        <v>27</v>
      </c>
      <c r="K48" s="134" t="s">
        <v>413</v>
      </c>
      <c r="L48" s="221" t="str">
        <f t="shared" si="1"/>
        <v>TU-16IW:AC-PT100:Temperature-Mon</v>
      </c>
      <c r="M48" s="135" t="s">
        <v>517</v>
      </c>
      <c r="N48" s="136" t="s">
        <v>287</v>
      </c>
      <c r="O48" s="134" t="s">
        <v>29</v>
      </c>
      <c r="P48" s="134" t="s">
        <v>30</v>
      </c>
      <c r="Q48" s="137"/>
      <c r="R48" s="137"/>
      <c r="S48" s="173" t="s">
        <v>31</v>
      </c>
      <c r="T48" s="177" t="str">
        <f t="shared" si="2"/>
        <v>TEAMB02_ST_614_10_2.val</v>
      </c>
      <c r="U48" s="134" t="s">
        <v>32</v>
      </c>
      <c r="V48" s="134">
        <v>2</v>
      </c>
    </row>
    <row r="49" spans="1:22">
      <c r="A49" s="85">
        <v>47</v>
      </c>
      <c r="B49" s="134" t="s">
        <v>300</v>
      </c>
      <c r="C49" s="134" t="s">
        <v>285</v>
      </c>
      <c r="D49" s="134" t="s">
        <v>518</v>
      </c>
      <c r="E49" s="134" t="s">
        <v>23</v>
      </c>
      <c r="F49" s="134" t="s">
        <v>24</v>
      </c>
      <c r="G49" s="134"/>
      <c r="H49" s="173" t="s">
        <v>26</v>
      </c>
      <c r="I49" s="173"/>
      <c r="J49" s="134" t="s">
        <v>27</v>
      </c>
      <c r="K49" s="134" t="s">
        <v>415</v>
      </c>
      <c r="L49" s="221" t="str">
        <f t="shared" si="1"/>
        <v>TU-17IW:AC-PT100:Temperature-Mon</v>
      </c>
      <c r="M49" s="135" t="s">
        <v>519</v>
      </c>
      <c r="N49" s="136" t="s">
        <v>287</v>
      </c>
      <c r="O49" s="134" t="s">
        <v>29</v>
      </c>
      <c r="P49" s="134" t="s">
        <v>30</v>
      </c>
      <c r="Q49" s="137"/>
      <c r="R49" s="137"/>
      <c r="S49" s="173" t="s">
        <v>31</v>
      </c>
      <c r="T49" s="177" t="str">
        <f t="shared" si="2"/>
        <v>TEAMB03_ST_614_10_4.val</v>
      </c>
      <c r="U49" s="134" t="s">
        <v>32</v>
      </c>
      <c r="V49" s="134">
        <v>2</v>
      </c>
    </row>
    <row r="50" spans="1:22">
      <c r="A50" s="85">
        <v>48</v>
      </c>
      <c r="B50" s="134" t="s">
        <v>301</v>
      </c>
      <c r="C50" s="134" t="s">
        <v>285</v>
      </c>
      <c r="D50" s="134" t="s">
        <v>520</v>
      </c>
      <c r="E50" s="134" t="s">
        <v>23</v>
      </c>
      <c r="F50" s="134" t="s">
        <v>24</v>
      </c>
      <c r="G50" s="134"/>
      <c r="H50" s="173" t="s">
        <v>26</v>
      </c>
      <c r="I50" s="173"/>
      <c r="J50" s="134" t="s">
        <v>27</v>
      </c>
      <c r="K50" s="134" t="s">
        <v>417</v>
      </c>
      <c r="L50" s="221" t="str">
        <f t="shared" si="1"/>
        <v>TU-17EW:AC-PT100:Temperature-Mon</v>
      </c>
      <c r="M50" s="135" t="s">
        <v>521</v>
      </c>
      <c r="N50" s="136" t="s">
        <v>287</v>
      </c>
      <c r="O50" s="134" t="s">
        <v>29</v>
      </c>
      <c r="P50" s="134" t="s">
        <v>30</v>
      </c>
      <c r="Q50" s="137"/>
      <c r="R50" s="137"/>
      <c r="S50" s="173" t="s">
        <v>31</v>
      </c>
      <c r="T50" s="177" t="str">
        <f t="shared" si="2"/>
        <v>TEAMB04_ST_614_10_5.val</v>
      </c>
      <c r="U50" s="134" t="s">
        <v>32</v>
      </c>
      <c r="V50" s="134">
        <v>2</v>
      </c>
    </row>
    <row r="51" spans="1:22">
      <c r="A51" s="85">
        <v>49</v>
      </c>
      <c r="B51" s="134" t="s">
        <v>302</v>
      </c>
      <c r="C51" s="134" t="s">
        <v>285</v>
      </c>
      <c r="D51" s="134" t="s">
        <v>522</v>
      </c>
      <c r="E51" s="134" t="s">
        <v>23</v>
      </c>
      <c r="F51" s="134" t="s">
        <v>24</v>
      </c>
      <c r="G51" s="134"/>
      <c r="H51" s="173" t="s">
        <v>26</v>
      </c>
      <c r="I51" s="173"/>
      <c r="J51" s="134" t="s">
        <v>27</v>
      </c>
      <c r="K51" s="134" t="s">
        <v>419</v>
      </c>
      <c r="L51" s="221" t="str">
        <f t="shared" si="1"/>
        <v>TU-18IW:AC-PT100:Temperature-Mon</v>
      </c>
      <c r="M51" s="135" t="s">
        <v>523</v>
      </c>
      <c r="N51" s="136" t="s">
        <v>287</v>
      </c>
      <c r="O51" s="134" t="s">
        <v>29</v>
      </c>
      <c r="P51" s="134" t="s">
        <v>30</v>
      </c>
      <c r="Q51" s="137"/>
      <c r="R51" s="137"/>
      <c r="S51" s="173" t="s">
        <v>31</v>
      </c>
      <c r="T51" s="177" t="str">
        <f t="shared" si="2"/>
        <v>TEAMB05_ST_614_10_7.val</v>
      </c>
      <c r="U51" s="134" t="s">
        <v>32</v>
      </c>
      <c r="V51" s="134">
        <v>2</v>
      </c>
    </row>
    <row r="52" spans="1:22">
      <c r="A52" s="85">
        <v>50</v>
      </c>
      <c r="B52" s="134" t="s">
        <v>303</v>
      </c>
      <c r="C52" s="134" t="s">
        <v>285</v>
      </c>
      <c r="D52" s="134" t="s">
        <v>524</v>
      </c>
      <c r="E52" s="134" t="s">
        <v>23</v>
      </c>
      <c r="F52" s="134" t="s">
        <v>24</v>
      </c>
      <c r="G52" s="134"/>
      <c r="H52" s="173" t="s">
        <v>26</v>
      </c>
      <c r="I52" s="173"/>
      <c r="J52" s="134" t="s">
        <v>27</v>
      </c>
      <c r="K52" s="134" t="s">
        <v>421</v>
      </c>
      <c r="L52" s="221" t="str">
        <f t="shared" si="1"/>
        <v>TU-19EW:AC-PT100:Temperature-Mon</v>
      </c>
      <c r="M52" s="135" t="s">
        <v>525</v>
      </c>
      <c r="N52" s="136" t="s">
        <v>287</v>
      </c>
      <c r="O52" s="134" t="s">
        <v>29</v>
      </c>
      <c r="P52" s="134" t="s">
        <v>30</v>
      </c>
      <c r="Q52" s="137"/>
      <c r="R52" s="137"/>
      <c r="S52" s="173" t="s">
        <v>31</v>
      </c>
      <c r="T52" s="177" t="str">
        <f t="shared" si="2"/>
        <v>TEAMB06_ST_614_10_8.val</v>
      </c>
      <c r="U52" s="134" t="s">
        <v>32</v>
      </c>
      <c r="V52" s="134">
        <v>2</v>
      </c>
    </row>
    <row r="53" spans="1:22">
      <c r="A53" s="85">
        <v>51</v>
      </c>
      <c r="B53" s="134" t="s">
        <v>304</v>
      </c>
      <c r="C53" s="134" t="s">
        <v>285</v>
      </c>
      <c r="D53" s="134" t="s">
        <v>526</v>
      </c>
      <c r="E53" s="134" t="s">
        <v>23</v>
      </c>
      <c r="F53" s="134" t="s">
        <v>24</v>
      </c>
      <c r="G53" s="134"/>
      <c r="H53" s="173" t="s">
        <v>26</v>
      </c>
      <c r="I53" s="173"/>
      <c r="J53" s="134" t="s">
        <v>27</v>
      </c>
      <c r="K53" s="134" t="s">
        <v>423</v>
      </c>
      <c r="L53" s="221" t="str">
        <f t="shared" si="1"/>
        <v>TU-20IW:AC-PT100:Temperature-Mon</v>
      </c>
      <c r="M53" s="135" t="s">
        <v>527</v>
      </c>
      <c r="N53" s="136" t="s">
        <v>287</v>
      </c>
      <c r="O53" s="134" t="s">
        <v>29</v>
      </c>
      <c r="P53" s="134" t="s">
        <v>30</v>
      </c>
      <c r="Q53" s="137"/>
      <c r="R53" s="137"/>
      <c r="S53" s="173" t="s">
        <v>31</v>
      </c>
      <c r="T53" s="177" t="str">
        <f t="shared" si="2"/>
        <v>TEAMB07_ST_614_10_9.val</v>
      </c>
      <c r="U53" s="134" t="s">
        <v>32</v>
      </c>
      <c r="V53" s="134">
        <v>2</v>
      </c>
    </row>
    <row r="54" spans="1:22">
      <c r="A54" s="85">
        <v>52</v>
      </c>
      <c r="B54" s="134" t="s">
        <v>305</v>
      </c>
      <c r="C54" s="134" t="s">
        <v>285</v>
      </c>
      <c r="D54" s="134" t="s">
        <v>528</v>
      </c>
      <c r="E54" s="134" t="s">
        <v>23</v>
      </c>
      <c r="F54" s="134" t="s">
        <v>24</v>
      </c>
      <c r="G54" s="134"/>
      <c r="H54" s="173" t="s">
        <v>26</v>
      </c>
      <c r="I54" s="173"/>
      <c r="J54" s="134" t="s">
        <v>27</v>
      </c>
      <c r="K54" s="134" t="s">
        <v>425</v>
      </c>
      <c r="L54" s="221" t="str">
        <f t="shared" si="1"/>
        <v>TU-20EW:AC-PT100:Temperature-Mon</v>
      </c>
      <c r="M54" s="135" t="s">
        <v>529</v>
      </c>
      <c r="N54" s="136" t="s">
        <v>287</v>
      </c>
      <c r="O54" s="134" t="s">
        <v>29</v>
      </c>
      <c r="P54" s="134" t="s">
        <v>30</v>
      </c>
      <c r="Q54" s="137"/>
      <c r="R54" s="137"/>
      <c r="S54" s="173" t="s">
        <v>31</v>
      </c>
      <c r="T54" s="177" t="str">
        <f t="shared" si="2"/>
        <v>TEAMB08_ST_614_10_10.val</v>
      </c>
      <c r="U54" s="134" t="s">
        <v>32</v>
      </c>
      <c r="V54" s="134">
        <v>2</v>
      </c>
    </row>
    <row r="55" spans="1:22">
      <c r="A55" s="178"/>
      <c r="B55" s="134" t="s">
        <v>530</v>
      </c>
      <c r="C55" s="134" t="s">
        <v>285</v>
      </c>
      <c r="D55" s="134">
        <v>1520</v>
      </c>
      <c r="E55" s="134" t="s">
        <v>23</v>
      </c>
      <c r="F55" s="134" t="s">
        <v>24</v>
      </c>
      <c r="G55" s="134"/>
      <c r="H55" s="134" t="s">
        <v>383</v>
      </c>
      <c r="I55" s="134"/>
      <c r="J55" s="134" t="s">
        <v>27</v>
      </c>
      <c r="K55" s="134"/>
      <c r="L55" s="221" t="str">
        <f t="shared" si="1"/>
        <v>TU-1520:AC-PT100:MeanTemperature-Mon</v>
      </c>
      <c r="M55" s="135" t="s">
        <v>531</v>
      </c>
      <c r="N55" s="136"/>
      <c r="O55" s="134" t="s">
        <v>29</v>
      </c>
      <c r="P55" s="134" t="s">
        <v>30</v>
      </c>
      <c r="Q55" s="137"/>
      <c r="R55" s="137"/>
      <c r="S55" s="173" t="s">
        <v>31</v>
      </c>
      <c r="T55" s="177" t="str">
        <f>M55</f>
        <v>MEDIA_TEAMB_ST_614_10.val</v>
      </c>
      <c r="U55" s="134" t="s">
        <v>32</v>
      </c>
      <c r="V55" s="134">
        <v>2</v>
      </c>
    </row>
    <row r="56" spans="1:22">
      <c r="A56" s="127">
        <v>65</v>
      </c>
      <c r="B56" s="128" t="s">
        <v>354</v>
      </c>
      <c r="C56" s="128" t="s">
        <v>285</v>
      </c>
      <c r="D56" s="150" t="s">
        <v>532</v>
      </c>
      <c r="E56" s="128" t="s">
        <v>23</v>
      </c>
      <c r="F56" s="128" t="s">
        <v>24</v>
      </c>
      <c r="G56" s="150"/>
      <c r="H56" s="128" t="s">
        <v>26</v>
      </c>
      <c r="I56" s="128"/>
      <c r="J56" s="128" t="s">
        <v>27</v>
      </c>
      <c r="K56" s="128" t="s">
        <v>411</v>
      </c>
      <c r="L56" s="220" t="str">
        <f t="shared" si="1"/>
        <v>TU-57IW:AC-PT100:Temperature-Mon</v>
      </c>
      <c r="M56" s="129" t="s">
        <v>533</v>
      </c>
      <c r="N56" s="130" t="s">
        <v>287</v>
      </c>
      <c r="O56" s="128" t="s">
        <v>29</v>
      </c>
      <c r="P56" s="128" t="s">
        <v>30</v>
      </c>
      <c r="Q56" s="131"/>
      <c r="R56" s="131"/>
      <c r="S56" s="150" t="s">
        <v>31</v>
      </c>
      <c r="T56" s="153" t="str">
        <f t="shared" si="2"/>
        <v>TEAMB01_ST_614_04_1.val</v>
      </c>
      <c r="U56" s="128" t="s">
        <v>32</v>
      </c>
      <c r="V56" s="128">
        <v>2</v>
      </c>
    </row>
    <row r="57" spans="1:22">
      <c r="A57" s="133">
        <v>66</v>
      </c>
      <c r="B57" s="128" t="s">
        <v>355</v>
      </c>
      <c r="C57" s="128" t="s">
        <v>285</v>
      </c>
      <c r="D57" s="150" t="s">
        <v>534</v>
      </c>
      <c r="E57" s="128" t="s">
        <v>23</v>
      </c>
      <c r="F57" s="128" t="s">
        <v>24</v>
      </c>
      <c r="G57" s="150"/>
      <c r="H57" s="128" t="s">
        <v>26</v>
      </c>
      <c r="I57" s="128"/>
      <c r="J57" s="128" t="s">
        <v>27</v>
      </c>
      <c r="K57" s="128" t="s">
        <v>413</v>
      </c>
      <c r="L57" s="220" t="str">
        <f t="shared" si="1"/>
        <v>TU-58EW:AC-PT100:Temperature-Mon</v>
      </c>
      <c r="M57" s="129" t="s">
        <v>535</v>
      </c>
      <c r="N57" s="130" t="s">
        <v>287</v>
      </c>
      <c r="O57" s="128" t="s">
        <v>29</v>
      </c>
      <c r="P57" s="128" t="s">
        <v>30</v>
      </c>
      <c r="Q57" s="131"/>
      <c r="R57" s="131"/>
      <c r="S57" s="150" t="s">
        <v>31</v>
      </c>
      <c r="T57" s="153" t="str">
        <f t="shared" si="2"/>
        <v>TEAMB02_ST_614_04_2.val</v>
      </c>
      <c r="U57" s="128" t="s">
        <v>32</v>
      </c>
      <c r="V57" s="128">
        <v>2</v>
      </c>
    </row>
    <row r="58" spans="1:22">
      <c r="A58" s="127">
        <v>67</v>
      </c>
      <c r="B58" s="128" t="s">
        <v>356</v>
      </c>
      <c r="C58" s="128" t="s">
        <v>285</v>
      </c>
      <c r="D58" s="150" t="s">
        <v>536</v>
      </c>
      <c r="E58" s="128" t="s">
        <v>23</v>
      </c>
      <c r="F58" s="128" t="s">
        <v>24</v>
      </c>
      <c r="G58" s="150"/>
      <c r="H58" s="128" t="s">
        <v>26</v>
      </c>
      <c r="I58" s="128"/>
      <c r="J58" s="128" t="s">
        <v>27</v>
      </c>
      <c r="K58" s="128" t="s">
        <v>415</v>
      </c>
      <c r="L58" s="220" t="str">
        <f t="shared" si="1"/>
        <v>TU-59IW:AC-PT100:Temperature-Mon</v>
      </c>
      <c r="M58" s="129" t="s">
        <v>537</v>
      </c>
      <c r="N58" s="130" t="s">
        <v>287</v>
      </c>
      <c r="O58" s="128" t="s">
        <v>29</v>
      </c>
      <c r="P58" s="128" t="s">
        <v>30</v>
      </c>
      <c r="Q58" s="131"/>
      <c r="R58" s="131"/>
      <c r="S58" s="150" t="s">
        <v>31</v>
      </c>
      <c r="T58" s="153" t="str">
        <f t="shared" si="2"/>
        <v>TEAMB03_ST_614_04_4.val</v>
      </c>
      <c r="U58" s="128" t="s">
        <v>32</v>
      </c>
      <c r="V58" s="128">
        <v>2</v>
      </c>
    </row>
    <row r="59" spans="1:22">
      <c r="A59" s="133">
        <v>68</v>
      </c>
      <c r="B59" s="128" t="s">
        <v>357</v>
      </c>
      <c r="C59" s="128" t="s">
        <v>285</v>
      </c>
      <c r="D59" s="150" t="s">
        <v>538</v>
      </c>
      <c r="E59" s="128" t="s">
        <v>23</v>
      </c>
      <c r="F59" s="128" t="s">
        <v>24</v>
      </c>
      <c r="G59" s="150"/>
      <c r="H59" s="128" t="s">
        <v>26</v>
      </c>
      <c r="I59" s="128"/>
      <c r="J59" s="128" t="s">
        <v>27</v>
      </c>
      <c r="K59" s="128" t="s">
        <v>417</v>
      </c>
      <c r="L59" s="220" t="str">
        <f t="shared" si="1"/>
        <v>TU-59EW:AC-PT100:Temperature-Mon</v>
      </c>
      <c r="M59" s="129" t="s">
        <v>539</v>
      </c>
      <c r="N59" s="130" t="s">
        <v>287</v>
      </c>
      <c r="O59" s="128" t="s">
        <v>29</v>
      </c>
      <c r="P59" s="128" t="s">
        <v>30</v>
      </c>
      <c r="Q59" s="131"/>
      <c r="R59" s="131"/>
      <c r="S59" s="150" t="s">
        <v>31</v>
      </c>
      <c r="T59" s="153" t="str">
        <f t="shared" si="2"/>
        <v>TEAMB04_ST_614_04_5.val</v>
      </c>
      <c r="U59" s="128" t="s">
        <v>32</v>
      </c>
      <c r="V59" s="128">
        <v>2</v>
      </c>
    </row>
    <row r="60" spans="1:22">
      <c r="A60" s="127">
        <v>69</v>
      </c>
      <c r="B60" s="128" t="s">
        <v>358</v>
      </c>
      <c r="C60" s="128" t="s">
        <v>285</v>
      </c>
      <c r="D60" s="150" t="s">
        <v>540</v>
      </c>
      <c r="E60" s="128" t="s">
        <v>23</v>
      </c>
      <c r="F60" s="128" t="s">
        <v>24</v>
      </c>
      <c r="G60" s="150"/>
      <c r="H60" s="128" t="s">
        <v>26</v>
      </c>
      <c r="I60" s="128"/>
      <c r="J60" s="128" t="s">
        <v>27</v>
      </c>
      <c r="K60" s="128" t="s">
        <v>419</v>
      </c>
      <c r="L60" s="220" t="str">
        <f t="shared" si="1"/>
        <v>TU-60IW:AC-PT100:Temperature-Mon</v>
      </c>
      <c r="M60" s="129" t="s">
        <v>541</v>
      </c>
      <c r="N60" s="130" t="s">
        <v>287</v>
      </c>
      <c r="O60" s="128" t="s">
        <v>29</v>
      </c>
      <c r="P60" s="128" t="s">
        <v>30</v>
      </c>
      <c r="Q60" s="131"/>
      <c r="R60" s="131"/>
      <c r="S60" s="150" t="s">
        <v>31</v>
      </c>
      <c r="T60" s="153" t="str">
        <f t="shared" si="2"/>
        <v>TEAMB05_ST_614_04_7.val</v>
      </c>
      <c r="U60" s="128" t="s">
        <v>32</v>
      </c>
      <c r="V60" s="128">
        <v>2</v>
      </c>
    </row>
    <row r="61" spans="1:22">
      <c r="A61" s="133">
        <v>70</v>
      </c>
      <c r="B61" s="128" t="s">
        <v>359</v>
      </c>
      <c r="C61" s="128" t="s">
        <v>285</v>
      </c>
      <c r="D61" s="150" t="s">
        <v>542</v>
      </c>
      <c r="E61" s="128" t="s">
        <v>23</v>
      </c>
      <c r="F61" s="128" t="s">
        <v>24</v>
      </c>
      <c r="G61" s="150"/>
      <c r="H61" s="128" t="s">
        <v>26</v>
      </c>
      <c r="I61" s="128"/>
      <c r="J61" s="128" t="s">
        <v>27</v>
      </c>
      <c r="K61" s="128" t="s">
        <v>421</v>
      </c>
      <c r="L61" s="220" t="str">
        <f t="shared" si="1"/>
        <v>TU-01EW:AC-PT100:Temperature-Mon</v>
      </c>
      <c r="M61" s="129" t="s">
        <v>543</v>
      </c>
      <c r="N61" s="130" t="s">
        <v>287</v>
      </c>
      <c r="O61" s="128" t="s">
        <v>29</v>
      </c>
      <c r="P61" s="128" t="s">
        <v>30</v>
      </c>
      <c r="Q61" s="131"/>
      <c r="R61" s="131"/>
      <c r="S61" s="150" t="s">
        <v>31</v>
      </c>
      <c r="T61" s="153" t="str">
        <f t="shared" si="2"/>
        <v>TEAMB06_ST_614_04_8.val</v>
      </c>
      <c r="U61" s="128" t="s">
        <v>32</v>
      </c>
      <c r="V61" s="128">
        <v>2</v>
      </c>
    </row>
    <row r="62" spans="1:22">
      <c r="A62" s="127">
        <v>71</v>
      </c>
      <c r="B62" s="128" t="s">
        <v>360</v>
      </c>
      <c r="C62" s="128" t="s">
        <v>285</v>
      </c>
      <c r="D62" s="150" t="s">
        <v>544</v>
      </c>
      <c r="E62" s="128" t="s">
        <v>23</v>
      </c>
      <c r="F62" s="128" t="s">
        <v>24</v>
      </c>
      <c r="G62" s="150"/>
      <c r="H62" s="128" t="s">
        <v>26</v>
      </c>
      <c r="I62" s="128"/>
      <c r="J62" s="128" t="s">
        <v>27</v>
      </c>
      <c r="K62" s="128" t="s">
        <v>423</v>
      </c>
      <c r="L62" s="220" t="str">
        <f t="shared" si="1"/>
        <v>TU-02IW:AC-PT100:Temperature-Mon</v>
      </c>
      <c r="M62" s="129" t="s">
        <v>545</v>
      </c>
      <c r="N62" s="130" t="s">
        <v>287</v>
      </c>
      <c r="O62" s="128" t="s">
        <v>29</v>
      </c>
      <c r="P62" s="128" t="s">
        <v>30</v>
      </c>
      <c r="Q62" s="131"/>
      <c r="R62" s="131"/>
      <c r="S62" s="150" t="s">
        <v>31</v>
      </c>
      <c r="T62" s="153" t="str">
        <f t="shared" si="2"/>
        <v>TEAMB07_ST_614_04_9.val</v>
      </c>
      <c r="U62" s="128" t="s">
        <v>32</v>
      </c>
      <c r="V62" s="128">
        <v>2</v>
      </c>
    </row>
    <row r="63" spans="1:22">
      <c r="A63" s="133">
        <v>72</v>
      </c>
      <c r="B63" s="128" t="s">
        <v>361</v>
      </c>
      <c r="C63" s="128" t="s">
        <v>285</v>
      </c>
      <c r="D63" s="150" t="s">
        <v>546</v>
      </c>
      <c r="E63" s="128" t="s">
        <v>23</v>
      </c>
      <c r="F63" s="128" t="s">
        <v>24</v>
      </c>
      <c r="G63" s="150"/>
      <c r="H63" s="128" t="s">
        <v>26</v>
      </c>
      <c r="I63" s="128"/>
      <c r="J63" s="128" t="s">
        <v>27</v>
      </c>
      <c r="K63" s="128" t="s">
        <v>425</v>
      </c>
      <c r="L63" s="220" t="str">
        <f t="shared" si="1"/>
        <v>TU-02EW:AC-PT100:Temperature-Mon</v>
      </c>
      <c r="M63" s="129" t="s">
        <v>547</v>
      </c>
      <c r="N63" s="130" t="s">
        <v>287</v>
      </c>
      <c r="O63" s="128" t="s">
        <v>29</v>
      </c>
      <c r="P63" s="128" t="s">
        <v>30</v>
      </c>
      <c r="Q63" s="131"/>
      <c r="R63" s="131"/>
      <c r="S63" s="150" t="s">
        <v>31</v>
      </c>
      <c r="T63" s="153" t="str">
        <f t="shared" si="2"/>
        <v>TEAMB08_ST_614_04_10.val</v>
      </c>
      <c r="U63" s="128" t="s">
        <v>32</v>
      </c>
      <c r="V63" s="128">
        <v>2</v>
      </c>
    </row>
    <row r="64" spans="1:22">
      <c r="A64" s="133"/>
      <c r="B64" s="128" t="s">
        <v>548</v>
      </c>
      <c r="C64" s="128" t="s">
        <v>285</v>
      </c>
      <c r="D64" s="217" t="s">
        <v>549</v>
      </c>
      <c r="E64" s="128" t="s">
        <v>23</v>
      </c>
      <c r="F64" s="128" t="s">
        <v>24</v>
      </c>
      <c r="G64" s="150"/>
      <c r="H64" s="128" t="s">
        <v>383</v>
      </c>
      <c r="I64" s="128"/>
      <c r="J64" s="128" t="s">
        <v>27</v>
      </c>
      <c r="K64" s="128"/>
      <c r="L64" s="220" t="str">
        <f t="shared" si="1"/>
        <v>TU-0160:AC-PT100:MeanTemperature-Mon</v>
      </c>
      <c r="M64" s="129" t="s">
        <v>550</v>
      </c>
      <c r="N64" s="130"/>
      <c r="O64" s="128" t="s">
        <v>29</v>
      </c>
      <c r="P64" s="128" t="s">
        <v>30</v>
      </c>
      <c r="Q64" s="131"/>
      <c r="R64" s="131"/>
      <c r="S64" s="150" t="s">
        <v>31</v>
      </c>
      <c r="T64" s="153" t="str">
        <f>M64</f>
        <v>MEDIA_TEAMB_ST_614_04.val</v>
      </c>
      <c r="U64" s="128" t="s">
        <v>551</v>
      </c>
      <c r="V64" s="128">
        <v>2</v>
      </c>
    </row>
    <row r="65" spans="1:22">
      <c r="A65" s="127">
        <v>73</v>
      </c>
      <c r="B65" s="134" t="s">
        <v>362</v>
      </c>
      <c r="C65" s="134" t="s">
        <v>285</v>
      </c>
      <c r="D65" s="218" t="s">
        <v>552</v>
      </c>
      <c r="E65" s="134" t="s">
        <v>23</v>
      </c>
      <c r="F65" s="134" t="s">
        <v>24</v>
      </c>
      <c r="G65" s="134"/>
      <c r="H65" s="134" t="s">
        <v>26</v>
      </c>
      <c r="I65" s="134"/>
      <c r="J65" s="134" t="s">
        <v>27</v>
      </c>
      <c r="K65" s="134" t="s">
        <v>411</v>
      </c>
      <c r="L65" s="221" t="str">
        <f t="shared" si="1"/>
        <v>TU-03IW:AC-PT100:Temperature-Mon</v>
      </c>
      <c r="M65" s="135" t="s">
        <v>553</v>
      </c>
      <c r="N65" s="136" t="s">
        <v>287</v>
      </c>
      <c r="O65" s="134" t="s">
        <v>29</v>
      </c>
      <c r="P65" s="134" t="s">
        <v>30</v>
      </c>
      <c r="Q65" s="137"/>
      <c r="R65" s="137"/>
      <c r="S65" s="173" t="s">
        <v>31</v>
      </c>
      <c r="T65" s="177" t="str">
        <f t="shared" si="2"/>
        <v>TEAMB01_ST_614_06_1.val</v>
      </c>
      <c r="U65" s="134" t="s">
        <v>32</v>
      </c>
      <c r="V65" s="134">
        <v>2</v>
      </c>
    </row>
    <row r="66" spans="1:22">
      <c r="A66" s="133">
        <v>74</v>
      </c>
      <c r="B66" s="134" t="s">
        <v>363</v>
      </c>
      <c r="C66" s="134" t="s">
        <v>285</v>
      </c>
      <c r="D66" s="134" t="s">
        <v>554</v>
      </c>
      <c r="E66" s="134" t="s">
        <v>23</v>
      </c>
      <c r="F66" s="134" t="s">
        <v>24</v>
      </c>
      <c r="G66" s="134"/>
      <c r="H66" s="134" t="s">
        <v>26</v>
      </c>
      <c r="I66" s="134"/>
      <c r="J66" s="134" t="s">
        <v>27</v>
      </c>
      <c r="K66" s="134" t="s">
        <v>413</v>
      </c>
      <c r="L66" s="221" t="str">
        <f t="shared" si="1"/>
        <v>TU-04EW:AC-PT100:Temperature-Mon</v>
      </c>
      <c r="M66" s="135" t="s">
        <v>555</v>
      </c>
      <c r="N66" s="136" t="s">
        <v>287</v>
      </c>
      <c r="O66" s="134" t="s">
        <v>29</v>
      </c>
      <c r="P66" s="134" t="s">
        <v>30</v>
      </c>
      <c r="Q66" s="137"/>
      <c r="R66" s="137"/>
      <c r="S66" s="173" t="s">
        <v>31</v>
      </c>
      <c r="T66" s="177" t="str">
        <f t="shared" si="2"/>
        <v>TEAMB02_ST_614_06_2.val</v>
      </c>
      <c r="U66" s="134" t="s">
        <v>32</v>
      </c>
      <c r="V66" s="134">
        <v>2</v>
      </c>
    </row>
    <row r="67" spans="1:22">
      <c r="A67" s="127">
        <v>75</v>
      </c>
      <c r="B67" s="134" t="s">
        <v>364</v>
      </c>
      <c r="C67" s="134" t="s">
        <v>285</v>
      </c>
      <c r="D67" s="134" t="s">
        <v>556</v>
      </c>
      <c r="E67" s="134" t="s">
        <v>23</v>
      </c>
      <c r="F67" s="134" t="s">
        <v>24</v>
      </c>
      <c r="G67" s="134"/>
      <c r="H67" s="134" t="s">
        <v>26</v>
      </c>
      <c r="I67" s="134"/>
      <c r="J67" s="134" t="s">
        <v>27</v>
      </c>
      <c r="K67" s="134" t="s">
        <v>415</v>
      </c>
      <c r="L67" s="221" t="str">
        <f t="shared" si="1"/>
        <v>TU-05IW:AC-PT100:Temperature-Mon</v>
      </c>
      <c r="M67" s="135" t="s">
        <v>557</v>
      </c>
      <c r="N67" s="136" t="s">
        <v>287</v>
      </c>
      <c r="O67" s="134" t="s">
        <v>29</v>
      </c>
      <c r="P67" s="134" t="s">
        <v>30</v>
      </c>
      <c r="Q67" s="137"/>
      <c r="R67" s="137"/>
      <c r="S67" s="173" t="s">
        <v>31</v>
      </c>
      <c r="T67" s="177" t="str">
        <f t="shared" si="2"/>
        <v>TEAMB03_ST_614_06_4.val</v>
      </c>
      <c r="U67" s="134" t="s">
        <v>32</v>
      </c>
      <c r="V67" s="134">
        <v>2</v>
      </c>
    </row>
    <row r="68" spans="1:22">
      <c r="A68" s="133">
        <v>76</v>
      </c>
      <c r="B68" s="134" t="s">
        <v>365</v>
      </c>
      <c r="C68" s="134" t="s">
        <v>285</v>
      </c>
      <c r="D68" s="134" t="s">
        <v>558</v>
      </c>
      <c r="E68" s="134" t="s">
        <v>23</v>
      </c>
      <c r="F68" s="134" t="s">
        <v>24</v>
      </c>
      <c r="G68" s="134"/>
      <c r="H68" s="134" t="s">
        <v>26</v>
      </c>
      <c r="I68" s="134"/>
      <c r="J68" s="134" t="s">
        <v>27</v>
      </c>
      <c r="K68" s="134" t="s">
        <v>417</v>
      </c>
      <c r="L68" s="221" t="str">
        <f t="shared" si="1"/>
        <v>TU-05EW:AC-PT100:Temperature-Mon</v>
      </c>
      <c r="M68" s="135" t="s">
        <v>559</v>
      </c>
      <c r="N68" s="136" t="s">
        <v>287</v>
      </c>
      <c r="O68" s="134" t="s">
        <v>29</v>
      </c>
      <c r="P68" s="134" t="s">
        <v>30</v>
      </c>
      <c r="Q68" s="137"/>
      <c r="R68" s="137"/>
      <c r="S68" s="173" t="s">
        <v>31</v>
      </c>
      <c r="T68" s="177" t="str">
        <f t="shared" si="2"/>
        <v>TEAMB04_ST_614_06_5.val</v>
      </c>
      <c r="U68" s="134" t="s">
        <v>32</v>
      </c>
      <c r="V68" s="134">
        <v>2</v>
      </c>
    </row>
    <row r="69" spans="1:22">
      <c r="A69" s="127">
        <v>77</v>
      </c>
      <c r="B69" s="134" t="s">
        <v>366</v>
      </c>
      <c r="C69" s="134" t="s">
        <v>285</v>
      </c>
      <c r="D69" s="134" t="s">
        <v>560</v>
      </c>
      <c r="E69" s="134" t="s">
        <v>23</v>
      </c>
      <c r="F69" s="134" t="s">
        <v>24</v>
      </c>
      <c r="G69" s="134"/>
      <c r="H69" s="134" t="s">
        <v>26</v>
      </c>
      <c r="I69" s="134"/>
      <c r="J69" s="134" t="s">
        <v>27</v>
      </c>
      <c r="K69" s="134" t="s">
        <v>419</v>
      </c>
      <c r="L69" s="221" t="str">
        <f t="shared" si="1"/>
        <v>TU-06IW:AC-PT100:Temperature-Mon</v>
      </c>
      <c r="M69" s="135" t="s">
        <v>561</v>
      </c>
      <c r="N69" s="136" t="s">
        <v>287</v>
      </c>
      <c r="O69" s="134" t="s">
        <v>29</v>
      </c>
      <c r="P69" s="134" t="s">
        <v>30</v>
      </c>
      <c r="Q69" s="137"/>
      <c r="R69" s="137"/>
      <c r="S69" s="173" t="s">
        <v>31</v>
      </c>
      <c r="T69" s="177" t="str">
        <f t="shared" si="2"/>
        <v>TEAMB05_ST_614_06_7.val</v>
      </c>
      <c r="U69" s="134" t="s">
        <v>32</v>
      </c>
      <c r="V69" s="134">
        <v>2</v>
      </c>
    </row>
    <row r="70" spans="1:22">
      <c r="A70" s="133">
        <v>78</v>
      </c>
      <c r="B70" s="134" t="s">
        <v>367</v>
      </c>
      <c r="C70" s="134" t="s">
        <v>285</v>
      </c>
      <c r="D70" s="134" t="s">
        <v>562</v>
      </c>
      <c r="E70" s="134" t="s">
        <v>23</v>
      </c>
      <c r="F70" s="134" t="s">
        <v>24</v>
      </c>
      <c r="G70" s="134"/>
      <c r="H70" s="134" t="s">
        <v>26</v>
      </c>
      <c r="I70" s="134"/>
      <c r="J70" s="134" t="s">
        <v>27</v>
      </c>
      <c r="K70" s="134" t="s">
        <v>421</v>
      </c>
      <c r="L70" s="221" t="str">
        <f t="shared" si="1"/>
        <v>TU-07EW:AC-PT100:Temperature-Mon</v>
      </c>
      <c r="M70" s="135" t="s">
        <v>563</v>
      </c>
      <c r="N70" s="136" t="s">
        <v>287</v>
      </c>
      <c r="O70" s="134" t="s">
        <v>29</v>
      </c>
      <c r="P70" s="134" t="s">
        <v>30</v>
      </c>
      <c r="Q70" s="137"/>
      <c r="R70" s="137"/>
      <c r="S70" s="173" t="s">
        <v>31</v>
      </c>
      <c r="T70" s="177" t="str">
        <f t="shared" si="2"/>
        <v>TEAMB06_ST_614_06_8.val</v>
      </c>
      <c r="U70" s="134" t="s">
        <v>32</v>
      </c>
      <c r="V70" s="134">
        <v>2</v>
      </c>
    </row>
    <row r="71" spans="1:22">
      <c r="A71" s="127">
        <v>79</v>
      </c>
      <c r="B71" s="134" t="s">
        <v>368</v>
      </c>
      <c r="C71" s="134" t="s">
        <v>285</v>
      </c>
      <c r="D71" s="134" t="s">
        <v>564</v>
      </c>
      <c r="E71" s="134" t="s">
        <v>23</v>
      </c>
      <c r="F71" s="134" t="s">
        <v>24</v>
      </c>
      <c r="G71" s="134"/>
      <c r="H71" s="134" t="s">
        <v>26</v>
      </c>
      <c r="I71" s="134"/>
      <c r="J71" s="134" t="s">
        <v>27</v>
      </c>
      <c r="K71" s="134" t="s">
        <v>423</v>
      </c>
      <c r="L71" s="221" t="str">
        <f t="shared" si="1"/>
        <v>TU-08IW:AC-PT100:Temperature-Mon</v>
      </c>
      <c r="M71" s="135" t="s">
        <v>565</v>
      </c>
      <c r="N71" s="136" t="s">
        <v>287</v>
      </c>
      <c r="O71" s="134" t="s">
        <v>29</v>
      </c>
      <c r="P71" s="134" t="s">
        <v>30</v>
      </c>
      <c r="Q71" s="137"/>
      <c r="R71" s="137"/>
      <c r="S71" s="173" t="s">
        <v>31</v>
      </c>
      <c r="T71" s="177" t="str">
        <f t="shared" si="2"/>
        <v>TEAMB07_ST_614_06_9.val</v>
      </c>
      <c r="U71" s="134" t="s">
        <v>32</v>
      </c>
      <c r="V71" s="134">
        <v>2</v>
      </c>
    </row>
    <row r="72" spans="1:22">
      <c r="A72" s="133">
        <v>80</v>
      </c>
      <c r="B72" s="134" t="s">
        <v>369</v>
      </c>
      <c r="C72" s="134" t="s">
        <v>285</v>
      </c>
      <c r="D72" s="134" t="s">
        <v>566</v>
      </c>
      <c r="E72" s="134" t="s">
        <v>23</v>
      </c>
      <c r="F72" s="134" t="s">
        <v>24</v>
      </c>
      <c r="G72" s="134"/>
      <c r="H72" s="134" t="s">
        <v>26</v>
      </c>
      <c r="I72" s="134"/>
      <c r="J72" s="134" t="s">
        <v>27</v>
      </c>
      <c r="K72" s="134" t="s">
        <v>425</v>
      </c>
      <c r="L72" s="221" t="str">
        <f t="shared" si="1"/>
        <v>TU-08EW:AC-PT100:Temperature-Mon</v>
      </c>
      <c r="M72" s="135" t="s">
        <v>567</v>
      </c>
      <c r="N72" s="136" t="s">
        <v>287</v>
      </c>
      <c r="O72" s="134" t="s">
        <v>29</v>
      </c>
      <c r="P72" s="134" t="s">
        <v>30</v>
      </c>
      <c r="Q72" s="137"/>
      <c r="R72" s="137"/>
      <c r="S72" s="173" t="s">
        <v>31</v>
      </c>
      <c r="T72" s="177" t="str">
        <f t="shared" si="2"/>
        <v>TEAMB08_ST_614_06_06.val</v>
      </c>
      <c r="U72" s="134" t="s">
        <v>32</v>
      </c>
      <c r="V72" s="134">
        <v>2</v>
      </c>
    </row>
    <row r="73" spans="1:22">
      <c r="A73" s="179"/>
      <c r="B73" s="134" t="s">
        <v>568</v>
      </c>
      <c r="C73" s="180" t="s">
        <v>285</v>
      </c>
      <c r="D73" s="232" t="s">
        <v>569</v>
      </c>
      <c r="E73" s="180" t="s">
        <v>23</v>
      </c>
      <c r="F73" s="180" t="s">
        <v>24</v>
      </c>
      <c r="G73" s="180"/>
      <c r="H73" s="134" t="s">
        <v>383</v>
      </c>
      <c r="I73" s="134"/>
      <c r="J73" s="134" t="s">
        <v>27</v>
      </c>
      <c r="K73" s="180"/>
      <c r="L73" s="221" t="str">
        <f t="shared" si="1"/>
        <v>TU-0308:AC-PT100:MeanTemperature-Mon</v>
      </c>
      <c r="M73" s="181" t="s">
        <v>570</v>
      </c>
      <c r="N73" s="182"/>
      <c r="O73" s="186" t="s">
        <v>29</v>
      </c>
      <c r="P73" s="186" t="s">
        <v>30</v>
      </c>
      <c r="Q73" s="183"/>
      <c r="R73" s="183"/>
      <c r="S73" s="184" t="s">
        <v>31</v>
      </c>
      <c r="T73" s="185" t="str">
        <f>M73</f>
        <v>MEDIA_TEAMB_ST_614_06.val</v>
      </c>
      <c r="U73" s="186" t="s">
        <v>32</v>
      </c>
      <c r="V73" s="18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dimension ref="A1:X55"/>
  <sheetViews>
    <sheetView topLeftCell="A24" workbookViewId="0">
      <selection activeCell="K47" sqref="K47:K55"/>
    </sheetView>
  </sheetViews>
  <sheetFormatPr defaultRowHeight="15"/>
  <cols>
    <col min="1" max="1" width="3.42578125" style="84" bestFit="1" customWidth="1"/>
    <col min="2" max="2" width="32" style="84" bestFit="1" customWidth="1"/>
    <col min="3" max="3" width="4.28515625" style="84" bestFit="1" customWidth="1"/>
    <col min="4" max="4" width="8.5703125" style="84" bestFit="1" customWidth="1"/>
    <col min="5" max="5" width="6.140625" style="84" bestFit="1" customWidth="1"/>
    <col min="6" max="6" width="10.42578125" style="84" bestFit="1" customWidth="1"/>
    <col min="7" max="7" width="11.140625" style="84" customWidth="1"/>
    <col min="8" max="8" width="12.5703125" style="84" bestFit="1" customWidth="1"/>
    <col min="9" max="9" width="12.5703125" style="84" customWidth="1"/>
    <col min="10" max="10" width="5.5703125" style="84" bestFit="1" customWidth="1"/>
    <col min="11" max="11" width="47.140625" style="84" bestFit="1" customWidth="1"/>
    <col min="12" max="12" width="47.140625" style="84" hidden="1" customWidth="1"/>
    <col min="13" max="13" width="29" style="84" customWidth="1"/>
    <col min="14" max="14" width="24.28515625" style="84" bestFit="1" customWidth="1"/>
    <col min="15" max="15" width="10.140625" style="84" bestFit="1" customWidth="1"/>
    <col min="16" max="16" width="7.140625" style="84" bestFit="1" customWidth="1"/>
    <col min="17" max="18" width="11.5703125" style="84" bestFit="1" customWidth="1"/>
    <col min="19" max="19" width="5" style="84" bestFit="1" customWidth="1"/>
    <col min="20" max="20" width="26" style="84" bestFit="1" customWidth="1"/>
    <col min="21" max="21" width="5.28515625" style="84" bestFit="1" customWidth="1"/>
    <col min="22" max="22" width="5" style="84" bestFit="1" customWidth="1"/>
    <col min="23" max="23" width="9.140625" style="84"/>
    <col min="24" max="24" width="12.140625" style="84" customWidth="1"/>
    <col min="25" max="16384" width="9.140625" style="84"/>
  </cols>
  <sheetData>
    <row r="1" spans="1:24" s="73" customFormat="1">
      <c r="A1" s="64" t="s">
        <v>0</v>
      </c>
      <c r="B1" s="65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6</v>
      </c>
      <c r="J1" s="66" t="s">
        <v>8</v>
      </c>
      <c r="K1" s="67" t="s">
        <v>9</v>
      </c>
      <c r="L1" s="67"/>
      <c r="M1" s="68" t="s">
        <v>10</v>
      </c>
      <c r="N1" s="68" t="s">
        <v>11</v>
      </c>
      <c r="O1" s="69" t="s">
        <v>12</v>
      </c>
      <c r="P1" s="68" t="s">
        <v>13</v>
      </c>
      <c r="Q1" s="68" t="s">
        <v>14</v>
      </c>
      <c r="R1" s="68" t="s">
        <v>15</v>
      </c>
      <c r="S1" s="68" t="s">
        <v>16</v>
      </c>
      <c r="T1" s="68" t="s">
        <v>17</v>
      </c>
      <c r="U1" s="70" t="s">
        <v>18</v>
      </c>
      <c r="V1" s="226" t="s">
        <v>19</v>
      </c>
      <c r="W1" s="71"/>
      <c r="X1" s="72" t="s">
        <v>371</v>
      </c>
    </row>
    <row r="2" spans="1:24">
      <c r="A2" s="74">
        <v>1</v>
      </c>
      <c r="B2" s="75" t="s">
        <v>158</v>
      </c>
      <c r="C2" s="75" t="s">
        <v>21</v>
      </c>
      <c r="D2" s="76" t="s">
        <v>571</v>
      </c>
      <c r="E2" s="75" t="s">
        <v>23</v>
      </c>
      <c r="F2" s="77" t="s">
        <v>24</v>
      </c>
      <c r="G2" s="75" t="s">
        <v>572</v>
      </c>
      <c r="H2" s="75" t="s">
        <v>26</v>
      </c>
      <c r="I2" s="75"/>
      <c r="J2" s="75" t="s">
        <v>27</v>
      </c>
      <c r="K2" s="75" t="str">
        <f>IF(G2="-",C2&amp;"-"&amp;D2&amp;":"&amp;E2&amp;"-"&amp;F2&amp;":"&amp;H2&amp;"-"&amp;J2,C2&amp;"-"&amp;D2&amp;":"&amp;E2&amp;"-"&amp;F2&amp;"-"&amp;G2&amp;":"&amp;H2&amp;"-"&amp;J2)</f>
        <v>UA-22CHall:AC-PT100-FC61426:Temperature-Mon</v>
      </c>
      <c r="L2" s="161"/>
      <c r="M2" s="78" t="s">
        <v>161</v>
      </c>
      <c r="N2" s="79" t="s">
        <v>287</v>
      </c>
      <c r="O2" s="80" t="s">
        <v>29</v>
      </c>
      <c r="P2" s="75" t="s">
        <v>30</v>
      </c>
      <c r="Q2" s="81"/>
      <c r="R2" s="81"/>
      <c r="S2" s="162" t="s">
        <v>31</v>
      </c>
      <c r="T2" s="75" t="s">
        <v>161</v>
      </c>
      <c r="U2" s="225" t="s">
        <v>32</v>
      </c>
      <c r="V2" s="227">
        <v>2</v>
      </c>
      <c r="W2" s="82"/>
      <c r="X2" s="83" t="s">
        <v>573</v>
      </c>
    </row>
    <row r="3" spans="1:24">
      <c r="A3" s="85">
        <v>2</v>
      </c>
      <c r="B3" s="86" t="s">
        <v>162</v>
      </c>
      <c r="C3" s="86" t="s">
        <v>21</v>
      </c>
      <c r="D3" s="87" t="s">
        <v>574</v>
      </c>
      <c r="E3" s="86" t="s">
        <v>23</v>
      </c>
      <c r="F3" s="88" t="s">
        <v>24</v>
      </c>
      <c r="G3" s="75" t="s">
        <v>572</v>
      </c>
      <c r="H3" s="86" t="s">
        <v>26</v>
      </c>
      <c r="I3" s="86"/>
      <c r="J3" s="86" t="s">
        <v>27</v>
      </c>
      <c r="K3" s="75" t="str">
        <f t="shared" ref="K3:K55" si="0">IF(G3="-",C3&amp;"-"&amp;D3&amp;":"&amp;E3&amp;"-"&amp;F3&amp;":"&amp;H3&amp;"-"&amp;J3,C3&amp;"-"&amp;D3&amp;":"&amp;E3&amp;"-"&amp;F3&amp;"-"&amp;G3&amp;":"&amp;H3&amp;"-"&amp;J3)</f>
        <v>UA-24CHall:AC-PT100-FC61426:Temperature-Mon</v>
      </c>
      <c r="L3" s="122"/>
      <c r="M3" s="89" t="s">
        <v>164</v>
      </c>
      <c r="N3" s="90" t="s">
        <v>287</v>
      </c>
      <c r="O3" s="87" t="s">
        <v>29</v>
      </c>
      <c r="P3" s="86" t="s">
        <v>30</v>
      </c>
      <c r="Q3" s="91"/>
      <c r="R3" s="91"/>
      <c r="S3" s="163" t="s">
        <v>31</v>
      </c>
      <c r="T3" s="86" t="s">
        <v>164</v>
      </c>
      <c r="U3" s="117" t="s">
        <v>32</v>
      </c>
      <c r="V3" s="125">
        <v>2</v>
      </c>
      <c r="W3" s="92"/>
      <c r="X3" s="92"/>
    </row>
    <row r="4" spans="1:24">
      <c r="A4" s="85">
        <v>3</v>
      </c>
      <c r="B4" s="86" t="s">
        <v>165</v>
      </c>
      <c r="C4" s="86" t="s">
        <v>21</v>
      </c>
      <c r="D4" s="87" t="s">
        <v>575</v>
      </c>
      <c r="E4" s="86" t="s">
        <v>23</v>
      </c>
      <c r="F4" s="88" t="s">
        <v>24</v>
      </c>
      <c r="G4" s="75" t="s">
        <v>572</v>
      </c>
      <c r="H4" s="86" t="s">
        <v>26</v>
      </c>
      <c r="I4" s="86"/>
      <c r="J4" s="86" t="s">
        <v>27</v>
      </c>
      <c r="K4" s="75" t="str">
        <f t="shared" si="0"/>
        <v>UA-25CHall:AC-PT100-FC61426:Temperature-Mon</v>
      </c>
      <c r="L4" s="122"/>
      <c r="M4" s="89" t="s">
        <v>167</v>
      </c>
      <c r="N4" s="90" t="s">
        <v>287</v>
      </c>
      <c r="O4" s="87" t="s">
        <v>29</v>
      </c>
      <c r="P4" s="86" t="s">
        <v>30</v>
      </c>
      <c r="Q4" s="91"/>
      <c r="R4" s="91"/>
      <c r="S4" s="163" t="s">
        <v>31</v>
      </c>
      <c r="T4" s="86" t="s">
        <v>167</v>
      </c>
      <c r="U4" s="117" t="s">
        <v>32</v>
      </c>
      <c r="V4" s="125">
        <v>2</v>
      </c>
      <c r="W4" s="92"/>
      <c r="X4" s="92"/>
    </row>
    <row r="5" spans="1:24">
      <c r="A5" s="85">
        <v>4</v>
      </c>
      <c r="B5" s="86" t="s">
        <v>168</v>
      </c>
      <c r="C5" s="86" t="s">
        <v>21</v>
      </c>
      <c r="D5" s="87" t="s">
        <v>576</v>
      </c>
      <c r="E5" s="86" t="s">
        <v>23</v>
      </c>
      <c r="F5" s="88" t="s">
        <v>24</v>
      </c>
      <c r="G5" s="75" t="s">
        <v>572</v>
      </c>
      <c r="H5" s="86" t="s">
        <v>26</v>
      </c>
      <c r="I5" s="86"/>
      <c r="J5" s="86" t="s">
        <v>27</v>
      </c>
      <c r="K5" s="75" t="str">
        <f t="shared" si="0"/>
        <v>UA-26CHall:AC-PT100-FC61426:Temperature-Mon</v>
      </c>
      <c r="L5" s="122"/>
      <c r="M5" s="89" t="s">
        <v>170</v>
      </c>
      <c r="N5" s="90" t="s">
        <v>287</v>
      </c>
      <c r="O5" s="87" t="s">
        <v>29</v>
      </c>
      <c r="P5" s="86" t="s">
        <v>30</v>
      </c>
      <c r="Q5" s="91"/>
      <c r="R5" s="91"/>
      <c r="S5" s="163" t="s">
        <v>31</v>
      </c>
      <c r="T5" s="86" t="s">
        <v>170</v>
      </c>
      <c r="U5" s="117" t="s">
        <v>32</v>
      </c>
      <c r="V5" s="125">
        <v>2</v>
      </c>
      <c r="W5" s="92"/>
      <c r="X5" s="92"/>
    </row>
    <row r="6" spans="1:24">
      <c r="A6" s="85">
        <v>5</v>
      </c>
      <c r="B6" s="86" t="s">
        <v>171</v>
      </c>
      <c r="C6" s="86" t="s">
        <v>21</v>
      </c>
      <c r="D6" s="87" t="s">
        <v>456</v>
      </c>
      <c r="E6" s="86" t="s">
        <v>23</v>
      </c>
      <c r="F6" s="88" t="s">
        <v>24</v>
      </c>
      <c r="G6" s="75" t="s">
        <v>572</v>
      </c>
      <c r="H6" s="86" t="s">
        <v>26</v>
      </c>
      <c r="I6" s="86">
        <v>1</v>
      </c>
      <c r="J6" s="86" t="s">
        <v>27</v>
      </c>
      <c r="K6" s="75" t="str">
        <f>IF(G6="-",C6&amp;"-"&amp;D6&amp;":"&amp;E6&amp;"-"&amp;F6&amp;":"&amp;H6&amp;"-"&amp;J6,C6&amp;"-"&amp;D6&amp;":"&amp;E6&amp;"-"&amp;F6&amp;"-"&amp;G6&amp;":"&amp;H6&amp;"-"&amp;I6&amp;"-"&amp;J6)</f>
        <v>UA-NoLocation:AC-PT100-FC61426:Temperature-1-Mon</v>
      </c>
      <c r="L6" s="122"/>
      <c r="M6" s="89" t="s">
        <v>173</v>
      </c>
      <c r="N6" s="89" t="s">
        <v>174</v>
      </c>
      <c r="O6" s="87" t="s">
        <v>29</v>
      </c>
      <c r="P6" s="86" t="s">
        <v>30</v>
      </c>
      <c r="Q6" s="91"/>
      <c r="R6" s="91"/>
      <c r="S6" s="163" t="s">
        <v>31</v>
      </c>
      <c r="T6" s="86" t="s">
        <v>173</v>
      </c>
      <c r="U6" s="117" t="s">
        <v>32</v>
      </c>
      <c r="V6" s="125">
        <v>2</v>
      </c>
      <c r="W6" s="92"/>
      <c r="X6" s="92"/>
    </row>
    <row r="7" spans="1:24">
      <c r="A7" s="85">
        <v>6</v>
      </c>
      <c r="B7" s="86" t="s">
        <v>175</v>
      </c>
      <c r="C7" s="86" t="s">
        <v>21</v>
      </c>
      <c r="D7" s="87" t="s">
        <v>456</v>
      </c>
      <c r="E7" s="86" t="s">
        <v>23</v>
      </c>
      <c r="F7" s="88" t="s">
        <v>24</v>
      </c>
      <c r="G7" s="75" t="s">
        <v>572</v>
      </c>
      <c r="H7" s="86" t="s">
        <v>26</v>
      </c>
      <c r="I7" s="86">
        <v>2</v>
      </c>
      <c r="J7" s="86" t="s">
        <v>27</v>
      </c>
      <c r="K7" s="75" t="str">
        <f>IF(G7="-",C7&amp;"-"&amp;D7&amp;":"&amp;E7&amp;"-"&amp;F7&amp;":"&amp;H7&amp;"-"&amp;J7,C7&amp;"-"&amp;D7&amp;":"&amp;E7&amp;"-"&amp;F7&amp;"-"&amp;G7&amp;":"&amp;H7&amp;"-"&amp;I7&amp;"-"&amp;J7)</f>
        <v>UA-NoLocation:AC-PT100-FC61426:Temperature-2-Mon</v>
      </c>
      <c r="L7" s="122"/>
      <c r="M7" s="89" t="s">
        <v>176</v>
      </c>
      <c r="N7" s="89" t="s">
        <v>174</v>
      </c>
      <c r="O7" s="87" t="s">
        <v>29</v>
      </c>
      <c r="P7" s="86" t="s">
        <v>30</v>
      </c>
      <c r="Q7" s="91"/>
      <c r="R7" s="91"/>
      <c r="S7" s="163" t="s">
        <v>31</v>
      </c>
      <c r="T7" s="86" t="s">
        <v>176</v>
      </c>
      <c r="U7" s="117" t="s">
        <v>32</v>
      </c>
      <c r="V7" s="125">
        <v>2</v>
      </c>
      <c r="W7" s="92"/>
      <c r="X7" s="92"/>
    </row>
    <row r="8" spans="1:24">
      <c r="A8" s="85">
        <v>7</v>
      </c>
      <c r="B8" s="86" t="s">
        <v>177</v>
      </c>
      <c r="C8" s="86" t="s">
        <v>21</v>
      </c>
      <c r="D8" s="87" t="s">
        <v>577</v>
      </c>
      <c r="E8" s="86" t="s">
        <v>23</v>
      </c>
      <c r="F8" s="88" t="s">
        <v>24</v>
      </c>
      <c r="G8" s="75" t="s">
        <v>572</v>
      </c>
      <c r="H8" s="86" t="s">
        <v>26</v>
      </c>
      <c r="I8" s="86"/>
      <c r="J8" s="86" t="s">
        <v>27</v>
      </c>
      <c r="K8" s="75" t="str">
        <f t="shared" si="0"/>
        <v>UA-22DHall:AC-PT100-FC61426:Temperature-Mon</v>
      </c>
      <c r="L8" s="122"/>
      <c r="M8" s="89" t="s">
        <v>179</v>
      </c>
      <c r="N8" s="89" t="s">
        <v>174</v>
      </c>
      <c r="O8" s="87" t="s">
        <v>29</v>
      </c>
      <c r="P8" s="86" t="s">
        <v>30</v>
      </c>
      <c r="Q8" s="91"/>
      <c r="R8" s="91"/>
      <c r="S8" s="163" t="s">
        <v>31</v>
      </c>
      <c r="T8" s="86" t="s">
        <v>179</v>
      </c>
      <c r="U8" s="117" t="s">
        <v>32</v>
      </c>
      <c r="V8" s="125">
        <v>2</v>
      </c>
      <c r="W8" s="92"/>
      <c r="X8" s="92"/>
    </row>
    <row r="9" spans="1:24">
      <c r="A9" s="85">
        <v>8</v>
      </c>
      <c r="B9" s="86" t="s">
        <v>180</v>
      </c>
      <c r="C9" s="86" t="s">
        <v>21</v>
      </c>
      <c r="D9" s="87" t="s">
        <v>578</v>
      </c>
      <c r="E9" s="86" t="s">
        <v>23</v>
      </c>
      <c r="F9" s="88" t="s">
        <v>24</v>
      </c>
      <c r="G9" s="75" t="s">
        <v>572</v>
      </c>
      <c r="H9" s="86" t="s">
        <v>26</v>
      </c>
      <c r="I9" s="86"/>
      <c r="J9" s="86" t="s">
        <v>27</v>
      </c>
      <c r="K9" s="75" t="str">
        <f t="shared" si="0"/>
        <v>UA-25DHall:AC-PT100-FC61426:Temperature-Mon</v>
      </c>
      <c r="L9" s="122"/>
      <c r="M9" s="89" t="s">
        <v>182</v>
      </c>
      <c r="N9" s="94" t="s">
        <v>61</v>
      </c>
      <c r="O9" s="87" t="s">
        <v>29</v>
      </c>
      <c r="P9" s="86" t="s">
        <v>30</v>
      </c>
      <c r="Q9" s="91"/>
      <c r="R9" s="91"/>
      <c r="S9" s="163" t="s">
        <v>31</v>
      </c>
      <c r="T9" s="93" t="s">
        <v>182</v>
      </c>
      <c r="U9" s="117" t="s">
        <v>32</v>
      </c>
      <c r="V9" s="125">
        <v>2</v>
      </c>
      <c r="W9" s="92"/>
      <c r="X9" s="92"/>
    </row>
    <row r="10" spans="1:24">
      <c r="A10" s="85">
        <v>9</v>
      </c>
      <c r="B10" s="86" t="s">
        <v>579</v>
      </c>
      <c r="C10" s="86" t="s">
        <v>21</v>
      </c>
      <c r="D10" s="95" t="s">
        <v>580</v>
      </c>
      <c r="E10" s="86" t="s">
        <v>23</v>
      </c>
      <c r="F10" s="88" t="s">
        <v>24</v>
      </c>
      <c r="G10" s="75" t="s">
        <v>572</v>
      </c>
      <c r="H10" s="86" t="s">
        <v>383</v>
      </c>
      <c r="I10" s="86"/>
      <c r="J10" s="86" t="s">
        <v>27</v>
      </c>
      <c r="K10" s="75" t="str">
        <f t="shared" si="0"/>
        <v>UA-22Hall28:AC-PT100-FC61426:MeanTemperature-Mon</v>
      </c>
      <c r="L10" s="122"/>
      <c r="M10" s="89" t="s">
        <v>581</v>
      </c>
      <c r="N10" s="96" t="s">
        <v>287</v>
      </c>
      <c r="O10" s="87" t="s">
        <v>29</v>
      </c>
      <c r="P10" s="86" t="s">
        <v>30</v>
      </c>
      <c r="Q10" s="91"/>
      <c r="R10" s="91"/>
      <c r="S10" s="163" t="s">
        <v>31</v>
      </c>
      <c r="T10" s="88" t="s">
        <v>581</v>
      </c>
      <c r="U10" s="117" t="s">
        <v>32</v>
      </c>
      <c r="V10" s="125">
        <v>2</v>
      </c>
      <c r="W10" s="92"/>
      <c r="X10" s="92"/>
    </row>
    <row r="11" spans="1:24">
      <c r="A11" s="85">
        <v>10</v>
      </c>
      <c r="B11" s="97" t="s">
        <v>183</v>
      </c>
      <c r="C11" s="98" t="s">
        <v>21</v>
      </c>
      <c r="D11" s="99" t="s">
        <v>582</v>
      </c>
      <c r="E11" s="98" t="s">
        <v>23</v>
      </c>
      <c r="F11" s="100" t="s">
        <v>24</v>
      </c>
      <c r="G11" s="100" t="s">
        <v>583</v>
      </c>
      <c r="H11" s="98" t="s">
        <v>26</v>
      </c>
      <c r="I11" s="98"/>
      <c r="J11" s="98" t="s">
        <v>27</v>
      </c>
      <c r="K11" s="222" t="str">
        <f t="shared" si="0"/>
        <v>UA-32CHall:AC-PT100-FC61432:Temperature-Mon</v>
      </c>
      <c r="L11" s="148"/>
      <c r="M11" s="101" t="s">
        <v>186</v>
      </c>
      <c r="N11" s="102" t="s">
        <v>287</v>
      </c>
      <c r="O11" s="103" t="s">
        <v>29</v>
      </c>
      <c r="P11" s="98" t="s">
        <v>30</v>
      </c>
      <c r="Q11" s="104"/>
      <c r="R11" s="104"/>
      <c r="S11" s="164" t="s">
        <v>31</v>
      </c>
      <c r="T11" s="100" t="s">
        <v>186</v>
      </c>
      <c r="U11" s="146" t="s">
        <v>32</v>
      </c>
      <c r="V11" s="208">
        <v>2</v>
      </c>
      <c r="W11" s="92"/>
      <c r="X11" s="92"/>
    </row>
    <row r="12" spans="1:24">
      <c r="A12" s="85">
        <v>11</v>
      </c>
      <c r="B12" s="100" t="s">
        <v>187</v>
      </c>
      <c r="C12" s="98" t="s">
        <v>21</v>
      </c>
      <c r="D12" s="99" t="s">
        <v>584</v>
      </c>
      <c r="E12" s="98" t="s">
        <v>23</v>
      </c>
      <c r="F12" s="100" t="s">
        <v>24</v>
      </c>
      <c r="G12" s="100" t="s">
        <v>583</v>
      </c>
      <c r="H12" s="98" t="s">
        <v>26</v>
      </c>
      <c r="I12" s="98"/>
      <c r="J12" s="98" t="s">
        <v>27</v>
      </c>
      <c r="K12" s="222" t="str">
        <f t="shared" si="0"/>
        <v>UA-31CHall:AC-PT100-FC61432:Temperature-Mon</v>
      </c>
      <c r="L12" s="148"/>
      <c r="M12" s="101" t="s">
        <v>189</v>
      </c>
      <c r="N12" s="102" t="s">
        <v>61</v>
      </c>
      <c r="O12" s="103" t="s">
        <v>29</v>
      </c>
      <c r="P12" s="98" t="s">
        <v>30</v>
      </c>
      <c r="Q12" s="104"/>
      <c r="R12" s="104"/>
      <c r="S12" s="164" t="s">
        <v>31</v>
      </c>
      <c r="T12" s="105" t="s">
        <v>189</v>
      </c>
      <c r="U12" s="146" t="s">
        <v>32</v>
      </c>
      <c r="V12" s="208">
        <v>2</v>
      </c>
      <c r="W12" s="92"/>
      <c r="X12" s="92"/>
    </row>
    <row r="13" spans="1:24">
      <c r="A13" s="85">
        <v>12</v>
      </c>
      <c r="B13" s="100" t="s">
        <v>190</v>
      </c>
      <c r="C13" s="98" t="s">
        <v>21</v>
      </c>
      <c r="D13" s="99" t="s">
        <v>585</v>
      </c>
      <c r="E13" s="98" t="s">
        <v>23</v>
      </c>
      <c r="F13" s="100" t="s">
        <v>24</v>
      </c>
      <c r="G13" s="100" t="s">
        <v>583</v>
      </c>
      <c r="H13" s="98" t="s">
        <v>26</v>
      </c>
      <c r="I13" s="98"/>
      <c r="J13" s="98" t="s">
        <v>27</v>
      </c>
      <c r="K13" s="222" t="str">
        <f t="shared" si="0"/>
        <v>UA-29CHall:AC-PT100-FC61432:Temperature-Mon</v>
      </c>
      <c r="L13" s="148"/>
      <c r="M13" s="101" t="s">
        <v>192</v>
      </c>
      <c r="N13" s="106" t="s">
        <v>287</v>
      </c>
      <c r="O13" s="103" t="s">
        <v>29</v>
      </c>
      <c r="P13" s="98" t="s">
        <v>30</v>
      </c>
      <c r="Q13" s="104"/>
      <c r="R13" s="104"/>
      <c r="S13" s="164" t="s">
        <v>31</v>
      </c>
      <c r="T13" s="98" t="s">
        <v>192</v>
      </c>
      <c r="U13" s="146" t="s">
        <v>32</v>
      </c>
      <c r="V13" s="208">
        <v>2</v>
      </c>
      <c r="W13" s="92"/>
      <c r="X13" s="92"/>
    </row>
    <row r="14" spans="1:24">
      <c r="A14" s="85">
        <v>13</v>
      </c>
      <c r="B14" s="100" t="s">
        <v>193</v>
      </c>
      <c r="C14" s="98" t="s">
        <v>21</v>
      </c>
      <c r="D14" s="99" t="s">
        <v>586</v>
      </c>
      <c r="E14" s="98" t="s">
        <v>23</v>
      </c>
      <c r="F14" s="100" t="s">
        <v>24</v>
      </c>
      <c r="G14" s="100" t="s">
        <v>583</v>
      </c>
      <c r="H14" s="98" t="s">
        <v>26</v>
      </c>
      <c r="I14" s="98"/>
      <c r="J14" s="98" t="s">
        <v>27</v>
      </c>
      <c r="K14" s="222" t="str">
        <f t="shared" si="0"/>
        <v>UA-28CHall:AC-PT100-FC61432:Temperature-Mon</v>
      </c>
      <c r="L14" s="148"/>
      <c r="M14" s="101" t="s">
        <v>195</v>
      </c>
      <c r="N14" s="107" t="s">
        <v>287</v>
      </c>
      <c r="O14" s="103" t="s">
        <v>29</v>
      </c>
      <c r="P14" s="98" t="s">
        <v>30</v>
      </c>
      <c r="Q14" s="104"/>
      <c r="R14" s="104"/>
      <c r="S14" s="164" t="s">
        <v>31</v>
      </c>
      <c r="T14" s="98" t="s">
        <v>195</v>
      </c>
      <c r="U14" s="146" t="s">
        <v>32</v>
      </c>
      <c r="V14" s="208">
        <v>2</v>
      </c>
      <c r="W14" s="92"/>
      <c r="X14" s="92"/>
    </row>
    <row r="15" spans="1:24">
      <c r="A15" s="85">
        <v>14</v>
      </c>
      <c r="B15" s="100" t="s">
        <v>196</v>
      </c>
      <c r="C15" s="98" t="s">
        <v>21</v>
      </c>
      <c r="D15" s="99" t="s">
        <v>587</v>
      </c>
      <c r="E15" s="98" t="s">
        <v>23</v>
      </c>
      <c r="F15" s="100" t="s">
        <v>24</v>
      </c>
      <c r="G15" s="100" t="s">
        <v>583</v>
      </c>
      <c r="H15" s="98" t="s">
        <v>26</v>
      </c>
      <c r="I15" s="98"/>
      <c r="J15" s="98" t="s">
        <v>27</v>
      </c>
      <c r="K15" s="222" t="str">
        <f t="shared" si="0"/>
        <v>UA-29BHall:AC-PT100-FC61432:Temperature-Mon</v>
      </c>
      <c r="L15" s="148"/>
      <c r="M15" s="101" t="s">
        <v>198</v>
      </c>
      <c r="N15" s="107" t="s">
        <v>47</v>
      </c>
      <c r="O15" s="103" t="s">
        <v>29</v>
      </c>
      <c r="P15" s="98" t="s">
        <v>30</v>
      </c>
      <c r="Q15" s="104"/>
      <c r="R15" s="104"/>
      <c r="S15" s="164" t="s">
        <v>31</v>
      </c>
      <c r="T15" s="98" t="s">
        <v>198</v>
      </c>
      <c r="U15" s="146" t="s">
        <v>32</v>
      </c>
      <c r="V15" s="208">
        <v>2</v>
      </c>
      <c r="W15" s="92"/>
      <c r="X15" s="92"/>
    </row>
    <row r="16" spans="1:24">
      <c r="A16" s="85">
        <v>15</v>
      </c>
      <c r="B16" s="100" t="s">
        <v>199</v>
      </c>
      <c r="C16" s="98" t="s">
        <v>21</v>
      </c>
      <c r="D16" s="99" t="s">
        <v>588</v>
      </c>
      <c r="E16" s="98" t="s">
        <v>23</v>
      </c>
      <c r="F16" s="100" t="s">
        <v>24</v>
      </c>
      <c r="G16" s="100" t="s">
        <v>583</v>
      </c>
      <c r="H16" s="98" t="s">
        <v>26</v>
      </c>
      <c r="I16" s="98"/>
      <c r="J16" s="98" t="s">
        <v>27</v>
      </c>
      <c r="K16" s="222" t="str">
        <f t="shared" si="0"/>
        <v>UA-32BHall:AC-PT100-FC61432:Temperature-Mon</v>
      </c>
      <c r="L16" s="148"/>
      <c r="M16" s="101" t="s">
        <v>201</v>
      </c>
      <c r="N16" s="107" t="s">
        <v>47</v>
      </c>
      <c r="O16" s="103" t="s">
        <v>29</v>
      </c>
      <c r="P16" s="98" t="s">
        <v>30</v>
      </c>
      <c r="Q16" s="104"/>
      <c r="R16" s="104"/>
      <c r="S16" s="164" t="s">
        <v>31</v>
      </c>
      <c r="T16" s="98" t="s">
        <v>201</v>
      </c>
      <c r="U16" s="146" t="s">
        <v>32</v>
      </c>
      <c r="V16" s="208">
        <v>2</v>
      </c>
      <c r="W16" s="92"/>
      <c r="X16" s="92"/>
    </row>
    <row r="17" spans="1:24">
      <c r="A17" s="85">
        <v>16</v>
      </c>
      <c r="B17" s="100" t="s">
        <v>202</v>
      </c>
      <c r="C17" s="98" t="s">
        <v>21</v>
      </c>
      <c r="D17" s="99" t="s">
        <v>589</v>
      </c>
      <c r="E17" s="98" t="s">
        <v>23</v>
      </c>
      <c r="F17" s="100" t="s">
        <v>24</v>
      </c>
      <c r="G17" s="100" t="s">
        <v>583</v>
      </c>
      <c r="H17" s="98" t="s">
        <v>26</v>
      </c>
      <c r="I17" s="98"/>
      <c r="J17" s="98" t="s">
        <v>27</v>
      </c>
      <c r="K17" s="222" t="str">
        <f t="shared" si="0"/>
        <v>UA-28DHall:AC-PT100-FC61432:Temperature-Mon</v>
      </c>
      <c r="L17" s="148"/>
      <c r="M17" s="101" t="s">
        <v>204</v>
      </c>
      <c r="N17" s="108" t="s">
        <v>61</v>
      </c>
      <c r="O17" s="103" t="s">
        <v>29</v>
      </c>
      <c r="P17" s="98" t="s">
        <v>30</v>
      </c>
      <c r="Q17" s="104"/>
      <c r="R17" s="104"/>
      <c r="S17" s="164" t="s">
        <v>31</v>
      </c>
      <c r="T17" s="98" t="s">
        <v>204</v>
      </c>
      <c r="U17" s="146" t="s">
        <v>32</v>
      </c>
      <c r="V17" s="208">
        <v>2</v>
      </c>
      <c r="W17" s="92"/>
      <c r="X17" s="92"/>
    </row>
    <row r="18" spans="1:24">
      <c r="A18" s="85">
        <v>17</v>
      </c>
      <c r="B18" s="100" t="s">
        <v>205</v>
      </c>
      <c r="C18" s="97" t="s">
        <v>21</v>
      </c>
      <c r="D18" s="99" t="s">
        <v>590</v>
      </c>
      <c r="E18" s="97" t="s">
        <v>23</v>
      </c>
      <c r="F18" s="100" t="s">
        <v>24</v>
      </c>
      <c r="G18" s="100" t="s">
        <v>583</v>
      </c>
      <c r="H18" s="97" t="s">
        <v>26</v>
      </c>
      <c r="I18" s="97"/>
      <c r="J18" s="97" t="s">
        <v>27</v>
      </c>
      <c r="K18" s="222" t="str">
        <f t="shared" si="0"/>
        <v>UA-31DHall:AC-PT100-FC61432:Temperature-Mon</v>
      </c>
      <c r="L18" s="148"/>
      <c r="M18" s="109" t="s">
        <v>207</v>
      </c>
      <c r="N18" s="102" t="s">
        <v>61</v>
      </c>
      <c r="O18" s="110" t="s">
        <v>29</v>
      </c>
      <c r="P18" s="97" t="s">
        <v>30</v>
      </c>
      <c r="Q18" s="111"/>
      <c r="R18" s="111"/>
      <c r="S18" s="165" t="s">
        <v>31</v>
      </c>
      <c r="T18" s="97" t="s">
        <v>207</v>
      </c>
      <c r="U18" s="148" t="s">
        <v>32</v>
      </c>
      <c r="V18" s="208">
        <v>2</v>
      </c>
      <c r="W18" s="92"/>
      <c r="X18" s="92"/>
    </row>
    <row r="19" spans="1:24">
      <c r="A19" s="85">
        <v>18</v>
      </c>
      <c r="B19" s="112" t="s">
        <v>591</v>
      </c>
      <c r="C19" s="112" t="s">
        <v>21</v>
      </c>
      <c r="D19" s="112" t="s">
        <v>592</v>
      </c>
      <c r="E19" s="112" t="s">
        <v>23</v>
      </c>
      <c r="F19" s="112" t="s">
        <v>24</v>
      </c>
      <c r="G19" s="100" t="s">
        <v>583</v>
      </c>
      <c r="H19" s="112" t="s">
        <v>383</v>
      </c>
      <c r="I19" s="112"/>
      <c r="J19" s="112" t="s">
        <v>27</v>
      </c>
      <c r="K19" s="222" t="str">
        <f t="shared" si="0"/>
        <v>UA-28Hall34:AC-PT100-FC61432:MeanTemperature-Mon</v>
      </c>
      <c r="L19" s="112"/>
      <c r="M19" s="113" t="s">
        <v>593</v>
      </c>
      <c r="N19" s="114" t="s">
        <v>287</v>
      </c>
      <c r="O19" s="112" t="s">
        <v>29</v>
      </c>
      <c r="P19" s="112" t="s">
        <v>30</v>
      </c>
      <c r="Q19" s="115"/>
      <c r="R19" s="115"/>
      <c r="S19" s="113" t="s">
        <v>31</v>
      </c>
      <c r="T19" s="112" t="s">
        <v>593</v>
      </c>
      <c r="U19" s="149" t="s">
        <v>32</v>
      </c>
      <c r="V19" s="208">
        <v>2</v>
      </c>
      <c r="W19" s="92"/>
      <c r="X19" s="92"/>
    </row>
    <row r="20" spans="1:24">
      <c r="A20" s="85">
        <v>19</v>
      </c>
      <c r="B20" s="93" t="s">
        <v>208</v>
      </c>
      <c r="C20" s="86" t="s">
        <v>21</v>
      </c>
      <c r="D20" s="95" t="s">
        <v>594</v>
      </c>
      <c r="E20" s="86" t="s">
        <v>23</v>
      </c>
      <c r="F20" s="122" t="s">
        <v>24</v>
      </c>
      <c r="G20" s="125" t="s">
        <v>595</v>
      </c>
      <c r="H20" s="86" t="s">
        <v>26</v>
      </c>
      <c r="I20" s="86"/>
      <c r="J20" s="86" t="s">
        <v>27</v>
      </c>
      <c r="K20" s="75" t="str">
        <f t="shared" si="0"/>
        <v>UA-33CHall:AC-PT100-FC61437:Temperature-Mon</v>
      </c>
      <c r="L20" s="122"/>
      <c r="M20" s="89" t="s">
        <v>211</v>
      </c>
      <c r="N20" s="94" t="s">
        <v>287</v>
      </c>
      <c r="O20" s="87" t="s">
        <v>29</v>
      </c>
      <c r="P20" s="86" t="s">
        <v>30</v>
      </c>
      <c r="Q20" s="93"/>
      <c r="R20" s="93"/>
      <c r="S20" s="163" t="s">
        <v>31</v>
      </c>
      <c r="T20" s="93" t="s">
        <v>211</v>
      </c>
      <c r="U20" s="117" t="s">
        <v>32</v>
      </c>
      <c r="V20" s="125">
        <v>2</v>
      </c>
      <c r="W20" s="92"/>
      <c r="X20" s="92"/>
    </row>
    <row r="21" spans="1:24">
      <c r="A21" s="85">
        <v>20</v>
      </c>
      <c r="B21" s="88" t="s">
        <v>212</v>
      </c>
      <c r="C21" s="86" t="s">
        <v>21</v>
      </c>
      <c r="D21" s="118" t="s">
        <v>596</v>
      </c>
      <c r="E21" s="86" t="s">
        <v>23</v>
      </c>
      <c r="F21" s="231" t="s">
        <v>24</v>
      </c>
      <c r="G21" s="125" t="s">
        <v>595</v>
      </c>
      <c r="H21" s="86" t="s">
        <v>26</v>
      </c>
      <c r="I21" s="86"/>
      <c r="J21" s="86" t="s">
        <v>27</v>
      </c>
      <c r="K21" s="75" t="str">
        <f t="shared" si="0"/>
        <v>UA-35CHall:AC-PT100-FC61437:Temperature-Mon</v>
      </c>
      <c r="L21" s="122"/>
      <c r="M21" s="89" t="s">
        <v>214</v>
      </c>
      <c r="N21" s="120" t="s">
        <v>287</v>
      </c>
      <c r="O21" s="87" t="s">
        <v>29</v>
      </c>
      <c r="P21" s="86" t="s">
        <v>30</v>
      </c>
      <c r="Q21" s="119"/>
      <c r="R21" s="119"/>
      <c r="S21" s="163" t="s">
        <v>31</v>
      </c>
      <c r="T21" s="119" t="s">
        <v>214</v>
      </c>
      <c r="U21" s="117" t="s">
        <v>32</v>
      </c>
      <c r="V21" s="125">
        <v>2</v>
      </c>
      <c r="W21" s="92"/>
      <c r="X21" s="92"/>
    </row>
    <row r="22" spans="1:24">
      <c r="A22" s="85">
        <v>21</v>
      </c>
      <c r="B22" s="88" t="s">
        <v>215</v>
      </c>
      <c r="C22" s="86" t="s">
        <v>21</v>
      </c>
      <c r="D22" s="87" t="s">
        <v>597</v>
      </c>
      <c r="E22" s="86" t="s">
        <v>23</v>
      </c>
      <c r="F22" s="231" t="s">
        <v>24</v>
      </c>
      <c r="G22" s="125" t="s">
        <v>595</v>
      </c>
      <c r="H22" s="86" t="s">
        <v>26</v>
      </c>
      <c r="I22" s="86"/>
      <c r="J22" s="86" t="s">
        <v>27</v>
      </c>
      <c r="K22" s="75" t="str">
        <f t="shared" si="0"/>
        <v>UA-37CHall:AC-PT100-FC61437:Temperature-Mon</v>
      </c>
      <c r="L22" s="122"/>
      <c r="M22" s="89" t="s">
        <v>217</v>
      </c>
      <c r="N22" s="90" t="s">
        <v>287</v>
      </c>
      <c r="O22" s="87" t="s">
        <v>29</v>
      </c>
      <c r="P22" s="86" t="s">
        <v>30</v>
      </c>
      <c r="Q22" s="86"/>
      <c r="R22" s="86"/>
      <c r="S22" s="163" t="s">
        <v>31</v>
      </c>
      <c r="T22" s="86" t="s">
        <v>217</v>
      </c>
      <c r="U22" s="117" t="s">
        <v>32</v>
      </c>
      <c r="V22" s="125">
        <v>2</v>
      </c>
      <c r="W22" s="92"/>
      <c r="X22" s="92"/>
    </row>
    <row r="23" spans="1:24">
      <c r="A23" s="85">
        <v>22</v>
      </c>
      <c r="B23" s="88" t="s">
        <v>218</v>
      </c>
      <c r="C23" s="86" t="s">
        <v>21</v>
      </c>
      <c r="D23" s="87" t="s">
        <v>598</v>
      </c>
      <c r="E23" s="86" t="s">
        <v>23</v>
      </c>
      <c r="F23" s="231" t="s">
        <v>24</v>
      </c>
      <c r="G23" s="125" t="s">
        <v>595</v>
      </c>
      <c r="H23" s="86" t="s">
        <v>26</v>
      </c>
      <c r="I23" s="86"/>
      <c r="J23" s="86" t="s">
        <v>27</v>
      </c>
      <c r="K23" s="75" t="str">
        <f t="shared" si="0"/>
        <v>UA-38CHall:AC-PT100-FC61437:Temperature-Mon</v>
      </c>
      <c r="L23" s="122"/>
      <c r="M23" s="89" t="s">
        <v>220</v>
      </c>
      <c r="N23" s="90" t="s">
        <v>287</v>
      </c>
      <c r="O23" s="87" t="s">
        <v>29</v>
      </c>
      <c r="P23" s="86" t="s">
        <v>30</v>
      </c>
      <c r="Q23" s="86"/>
      <c r="R23" s="86"/>
      <c r="S23" s="163" t="s">
        <v>31</v>
      </c>
      <c r="T23" s="86" t="s">
        <v>220</v>
      </c>
      <c r="U23" s="117" t="s">
        <v>32</v>
      </c>
      <c r="V23" s="125">
        <v>2</v>
      </c>
      <c r="W23" s="92"/>
      <c r="X23" s="92"/>
    </row>
    <row r="24" spans="1:24">
      <c r="A24" s="85">
        <v>23</v>
      </c>
      <c r="B24" s="88" t="s">
        <v>221</v>
      </c>
      <c r="C24" s="86" t="s">
        <v>21</v>
      </c>
      <c r="D24" s="87" t="s">
        <v>599</v>
      </c>
      <c r="E24" s="86" t="s">
        <v>23</v>
      </c>
      <c r="F24" s="231" t="s">
        <v>24</v>
      </c>
      <c r="G24" s="125" t="s">
        <v>595</v>
      </c>
      <c r="H24" s="86" t="s">
        <v>26</v>
      </c>
      <c r="I24" s="86"/>
      <c r="J24" s="86" t="s">
        <v>27</v>
      </c>
      <c r="K24" s="75" t="str">
        <f t="shared" si="0"/>
        <v>UA-34BHall:AC-PT100-FC61437:Temperature-Mon</v>
      </c>
      <c r="L24" s="122"/>
      <c r="M24" s="89" t="s">
        <v>223</v>
      </c>
      <c r="N24" s="90" t="s">
        <v>47</v>
      </c>
      <c r="O24" s="87" t="s">
        <v>29</v>
      </c>
      <c r="P24" s="86" t="s">
        <v>30</v>
      </c>
      <c r="Q24" s="86"/>
      <c r="R24" s="86"/>
      <c r="S24" s="163" t="s">
        <v>31</v>
      </c>
      <c r="T24" s="86" t="s">
        <v>223</v>
      </c>
      <c r="U24" s="117" t="s">
        <v>32</v>
      </c>
      <c r="V24" s="125">
        <v>2</v>
      </c>
      <c r="W24" s="92"/>
      <c r="X24" s="92"/>
    </row>
    <row r="25" spans="1:24" ht="30.75">
      <c r="A25" s="85">
        <v>24</v>
      </c>
      <c r="B25" s="88" t="s">
        <v>224</v>
      </c>
      <c r="C25" s="86" t="s">
        <v>21</v>
      </c>
      <c r="D25" s="87" t="s">
        <v>600</v>
      </c>
      <c r="E25" s="86" t="s">
        <v>23</v>
      </c>
      <c r="F25" s="231" t="s">
        <v>24</v>
      </c>
      <c r="G25" s="125" t="s">
        <v>595</v>
      </c>
      <c r="H25" s="86" t="s">
        <v>26</v>
      </c>
      <c r="I25" s="86"/>
      <c r="J25" s="86" t="s">
        <v>27</v>
      </c>
      <c r="K25" s="75" t="str">
        <f t="shared" si="0"/>
        <v>UA-40BHall:AC-PT100-FC61437:Temperature-Mon</v>
      </c>
      <c r="L25" s="122"/>
      <c r="M25" s="89" t="s">
        <v>226</v>
      </c>
      <c r="N25" s="94" t="s">
        <v>227</v>
      </c>
      <c r="O25" s="87" t="s">
        <v>29</v>
      </c>
      <c r="P25" s="86" t="s">
        <v>30</v>
      </c>
      <c r="Q25" s="86"/>
      <c r="R25" s="86"/>
      <c r="S25" s="163" t="s">
        <v>31</v>
      </c>
      <c r="T25" s="86" t="s">
        <v>226</v>
      </c>
      <c r="U25" s="117" t="s">
        <v>32</v>
      </c>
      <c r="V25" s="125">
        <v>2</v>
      </c>
      <c r="W25" s="92"/>
      <c r="X25" s="92"/>
    </row>
    <row r="26" spans="1:24">
      <c r="A26" s="85">
        <v>25</v>
      </c>
      <c r="B26" s="88" t="s">
        <v>228</v>
      </c>
      <c r="C26" s="86" t="s">
        <v>21</v>
      </c>
      <c r="D26" s="87" t="s">
        <v>601</v>
      </c>
      <c r="E26" s="86" t="s">
        <v>23</v>
      </c>
      <c r="F26" s="231" t="s">
        <v>24</v>
      </c>
      <c r="G26" s="125" t="s">
        <v>595</v>
      </c>
      <c r="H26" s="86" t="s">
        <v>26</v>
      </c>
      <c r="I26" s="86"/>
      <c r="J26" s="86" t="s">
        <v>27</v>
      </c>
      <c r="K26" s="75" t="str">
        <f t="shared" si="0"/>
        <v>UA-34DHall:AC-PT100-FC61437:Temperature-Mon</v>
      </c>
      <c r="L26" s="122"/>
      <c r="M26" s="89" t="s">
        <v>230</v>
      </c>
      <c r="N26" s="120" t="s">
        <v>287</v>
      </c>
      <c r="O26" s="87" t="s">
        <v>29</v>
      </c>
      <c r="P26" s="86" t="s">
        <v>30</v>
      </c>
      <c r="Q26" s="86"/>
      <c r="R26" s="86"/>
      <c r="S26" s="163" t="s">
        <v>31</v>
      </c>
      <c r="T26" s="86" t="s">
        <v>230</v>
      </c>
      <c r="U26" s="117" t="s">
        <v>32</v>
      </c>
      <c r="V26" s="125">
        <v>2</v>
      </c>
      <c r="W26" s="92"/>
      <c r="X26" s="92"/>
    </row>
    <row r="27" spans="1:24">
      <c r="A27" s="85">
        <v>26</v>
      </c>
      <c r="B27" s="88" t="s">
        <v>231</v>
      </c>
      <c r="C27" s="93" t="s">
        <v>21</v>
      </c>
      <c r="D27" s="95" t="s">
        <v>602</v>
      </c>
      <c r="E27" s="93" t="s">
        <v>23</v>
      </c>
      <c r="F27" s="231" t="s">
        <v>24</v>
      </c>
      <c r="G27" s="125" t="s">
        <v>595</v>
      </c>
      <c r="H27" s="93" t="s">
        <v>26</v>
      </c>
      <c r="I27" s="93"/>
      <c r="J27" s="93" t="s">
        <v>27</v>
      </c>
      <c r="K27" s="75" t="str">
        <f t="shared" si="0"/>
        <v>UA-37DHall:AC-PT100-FC61437:Temperature-Mon</v>
      </c>
      <c r="L27" s="122"/>
      <c r="M27" s="121" t="s">
        <v>233</v>
      </c>
      <c r="N27" s="94" t="s">
        <v>61</v>
      </c>
      <c r="O27" s="95" t="s">
        <v>29</v>
      </c>
      <c r="P27" s="93" t="s">
        <v>30</v>
      </c>
      <c r="Q27" s="93"/>
      <c r="R27" s="93"/>
      <c r="S27" s="166" t="s">
        <v>31</v>
      </c>
      <c r="T27" s="93" t="s">
        <v>233</v>
      </c>
      <c r="U27" s="122" t="s">
        <v>32</v>
      </c>
      <c r="V27" s="125">
        <v>2</v>
      </c>
      <c r="W27" s="92"/>
      <c r="X27" s="92"/>
    </row>
    <row r="28" spans="1:24">
      <c r="A28" s="85">
        <v>27</v>
      </c>
      <c r="B28" s="118" t="s">
        <v>603</v>
      </c>
      <c r="C28" s="118" t="s">
        <v>21</v>
      </c>
      <c r="D28" s="118" t="s">
        <v>604</v>
      </c>
      <c r="E28" s="118" t="s">
        <v>23</v>
      </c>
      <c r="F28" s="228" t="s">
        <v>24</v>
      </c>
      <c r="G28" s="125" t="s">
        <v>595</v>
      </c>
      <c r="H28" s="118" t="s">
        <v>383</v>
      </c>
      <c r="I28" s="118"/>
      <c r="J28" s="118" t="s">
        <v>27</v>
      </c>
      <c r="K28" s="75" t="str">
        <f t="shared" si="0"/>
        <v>UA-33Hall40:AC-PT100-FC61437:MeanTemperature-Mon</v>
      </c>
      <c r="L28" s="118"/>
      <c r="M28" s="123" t="s">
        <v>605</v>
      </c>
      <c r="N28" s="124" t="s">
        <v>287</v>
      </c>
      <c r="O28" s="118" t="s">
        <v>29</v>
      </c>
      <c r="P28" s="118" t="s">
        <v>30</v>
      </c>
      <c r="Q28" s="118"/>
      <c r="R28" s="118"/>
      <c r="S28" s="167" t="s">
        <v>31</v>
      </c>
      <c r="T28" s="125" t="s">
        <v>605</v>
      </c>
      <c r="U28" s="228" t="s">
        <v>32</v>
      </c>
      <c r="V28" s="125">
        <v>2</v>
      </c>
      <c r="W28" s="126" t="s">
        <v>287</v>
      </c>
      <c r="X28" s="126" t="s">
        <v>287</v>
      </c>
    </row>
    <row r="29" spans="1:24">
      <c r="A29" s="127">
        <v>17</v>
      </c>
      <c r="B29" s="128" t="s">
        <v>306</v>
      </c>
      <c r="C29" s="128" t="s">
        <v>285</v>
      </c>
      <c r="D29" s="128" t="s">
        <v>606</v>
      </c>
      <c r="E29" s="128" t="s">
        <v>23</v>
      </c>
      <c r="F29" s="206" t="s">
        <v>24</v>
      </c>
      <c r="G29" s="196"/>
      <c r="H29" s="159" t="s">
        <v>26</v>
      </c>
      <c r="I29" s="159"/>
      <c r="J29" s="128" t="s">
        <v>27</v>
      </c>
      <c r="K29" s="223" t="str">
        <f>IF(G29="-",C29&amp;"-"&amp;D29&amp;":"&amp;E29&amp;"-"&amp;F29&amp;":"&amp;H29&amp;"-"&amp;J29,C29&amp;"-"&amp;D29&amp;":"&amp;E29&amp;"-"&amp;F29&amp;G29&amp;":"&amp;H29&amp;"-"&amp;J29)</f>
        <v>TU-21IW:AC-PT100:Temperature-Mon</v>
      </c>
      <c r="L29" s="159" t="s">
        <v>411</v>
      </c>
      <c r="M29" s="129" t="str">
        <f>L29&amp;"_ST_614_"&amp;MID($B29,8,2)&amp;"_"&amp;IF(MID($B29,11,1)="0", MID($B29,12,1), MID($B29,11,2))&amp;".val"</f>
        <v>TEAMB01_ST_614_12_1.val</v>
      </c>
      <c r="N29" s="130" t="s">
        <v>287</v>
      </c>
      <c r="O29" s="128" t="s">
        <v>29</v>
      </c>
      <c r="P29" s="128" t="s">
        <v>30</v>
      </c>
      <c r="Q29" s="131"/>
      <c r="R29" s="131"/>
      <c r="S29" s="168" t="s">
        <v>31</v>
      </c>
      <c r="T29" s="132" t="str">
        <f>M29</f>
        <v>TEAMB01_ST_614_12_1.val</v>
      </c>
      <c r="U29" s="206" t="s">
        <v>32</v>
      </c>
      <c r="V29" s="196">
        <v>2</v>
      </c>
    </row>
    <row r="30" spans="1:24">
      <c r="A30" s="133">
        <v>18</v>
      </c>
      <c r="B30" s="128" t="s">
        <v>307</v>
      </c>
      <c r="C30" s="128" t="s">
        <v>285</v>
      </c>
      <c r="D30" s="128" t="s">
        <v>607</v>
      </c>
      <c r="E30" s="128" t="s">
        <v>23</v>
      </c>
      <c r="F30" s="206" t="s">
        <v>24</v>
      </c>
      <c r="G30" s="196"/>
      <c r="H30" s="159" t="s">
        <v>26</v>
      </c>
      <c r="I30" s="159"/>
      <c r="J30" s="128" t="s">
        <v>27</v>
      </c>
      <c r="K30" s="223" t="str">
        <f t="shared" ref="K30:K37" si="1">IF(G30="-",C30&amp;"-"&amp;D30&amp;":"&amp;E30&amp;"-"&amp;F30&amp;":"&amp;H30&amp;"-"&amp;J30,C30&amp;"-"&amp;D30&amp;":"&amp;E30&amp;"-"&amp;F30&amp;G30&amp;":"&amp;H30&amp;"-"&amp;J30)</f>
        <v>TU-22EW:AC-PT100:Temperature-Mon</v>
      </c>
      <c r="L30" s="159" t="s">
        <v>413</v>
      </c>
      <c r="M30" s="129" t="str">
        <f t="shared" ref="M30:M36" si="2">L30&amp;"_ST_614_"&amp;MID($B30,8,2)&amp;"_"&amp;IF(MID($B30,11,1)="0", MID($B30,12,1), MID($B30,11,2))&amp;".val"</f>
        <v>TEAMB02_ST_614_12_2.val</v>
      </c>
      <c r="N30" s="130" t="s">
        <v>287</v>
      </c>
      <c r="O30" s="128" t="s">
        <v>29</v>
      </c>
      <c r="P30" s="128" t="s">
        <v>30</v>
      </c>
      <c r="Q30" s="131"/>
      <c r="R30" s="131"/>
      <c r="S30" s="169" t="s">
        <v>31</v>
      </c>
      <c r="T30" s="132" t="str">
        <f t="shared" ref="T30:T54" si="3">M30</f>
        <v>TEAMB02_ST_614_12_2.val</v>
      </c>
      <c r="U30" s="206" t="s">
        <v>32</v>
      </c>
      <c r="V30" s="196">
        <v>2</v>
      </c>
    </row>
    <row r="31" spans="1:24">
      <c r="A31" s="127">
        <v>19</v>
      </c>
      <c r="B31" s="128" t="s">
        <v>308</v>
      </c>
      <c r="C31" s="128" t="s">
        <v>285</v>
      </c>
      <c r="D31" s="128" t="s">
        <v>608</v>
      </c>
      <c r="E31" s="128" t="s">
        <v>23</v>
      </c>
      <c r="F31" s="206" t="s">
        <v>24</v>
      </c>
      <c r="G31" s="196"/>
      <c r="H31" s="159" t="s">
        <v>26</v>
      </c>
      <c r="I31" s="159"/>
      <c r="J31" s="128" t="s">
        <v>27</v>
      </c>
      <c r="K31" s="223" t="str">
        <f t="shared" si="1"/>
        <v>TU-23IW:AC-PT100:Temperature-Mon</v>
      </c>
      <c r="L31" s="159" t="s">
        <v>415</v>
      </c>
      <c r="M31" s="129" t="str">
        <f t="shared" si="2"/>
        <v>TEAMB03_ST_614_12_4.val</v>
      </c>
      <c r="N31" s="130" t="s">
        <v>287</v>
      </c>
      <c r="O31" s="128" t="s">
        <v>29</v>
      </c>
      <c r="P31" s="128" t="s">
        <v>30</v>
      </c>
      <c r="Q31" s="131"/>
      <c r="R31" s="131"/>
      <c r="S31" s="169" t="s">
        <v>31</v>
      </c>
      <c r="T31" s="132" t="str">
        <f t="shared" si="3"/>
        <v>TEAMB03_ST_614_12_4.val</v>
      </c>
      <c r="U31" s="206" t="s">
        <v>32</v>
      </c>
      <c r="V31" s="196">
        <v>2</v>
      </c>
    </row>
    <row r="32" spans="1:24">
      <c r="A32" s="133">
        <v>20</v>
      </c>
      <c r="B32" s="128" t="s">
        <v>309</v>
      </c>
      <c r="C32" s="128" t="s">
        <v>285</v>
      </c>
      <c r="D32" s="128" t="s">
        <v>609</v>
      </c>
      <c r="E32" s="128" t="s">
        <v>23</v>
      </c>
      <c r="F32" s="206" t="s">
        <v>24</v>
      </c>
      <c r="G32" s="196"/>
      <c r="H32" s="159" t="s">
        <v>26</v>
      </c>
      <c r="I32" s="159"/>
      <c r="J32" s="128" t="s">
        <v>27</v>
      </c>
      <c r="K32" s="223" t="str">
        <f t="shared" si="1"/>
        <v>TU-23EW:AC-PT100:Temperature-Mon</v>
      </c>
      <c r="L32" s="159" t="s">
        <v>417</v>
      </c>
      <c r="M32" s="129" t="str">
        <f t="shared" si="2"/>
        <v>TEAMB04_ST_614_12_5.val</v>
      </c>
      <c r="N32" s="130" t="s">
        <v>287</v>
      </c>
      <c r="O32" s="128" t="s">
        <v>29</v>
      </c>
      <c r="P32" s="128" t="s">
        <v>30</v>
      </c>
      <c r="Q32" s="131"/>
      <c r="R32" s="131"/>
      <c r="S32" s="169" t="s">
        <v>31</v>
      </c>
      <c r="T32" s="132" t="str">
        <f t="shared" si="3"/>
        <v>TEAMB04_ST_614_12_5.val</v>
      </c>
      <c r="U32" s="206" t="s">
        <v>32</v>
      </c>
      <c r="V32" s="196">
        <v>2</v>
      </c>
    </row>
    <row r="33" spans="1:22">
      <c r="A33" s="127">
        <v>21</v>
      </c>
      <c r="B33" s="128" t="s">
        <v>310</v>
      </c>
      <c r="C33" s="128" t="s">
        <v>285</v>
      </c>
      <c r="D33" s="128" t="s">
        <v>610</v>
      </c>
      <c r="E33" s="128" t="s">
        <v>23</v>
      </c>
      <c r="F33" s="206" t="s">
        <v>24</v>
      </c>
      <c r="G33" s="196"/>
      <c r="H33" s="159" t="s">
        <v>26</v>
      </c>
      <c r="I33" s="159"/>
      <c r="J33" s="128" t="s">
        <v>27</v>
      </c>
      <c r="K33" s="223" t="str">
        <f t="shared" si="1"/>
        <v>TU-24IW:AC-PT100:Temperature-Mon</v>
      </c>
      <c r="L33" s="159" t="s">
        <v>419</v>
      </c>
      <c r="M33" s="129" t="str">
        <f t="shared" si="2"/>
        <v>TEAMB05_ST_614_12_7.val</v>
      </c>
      <c r="N33" s="130" t="s">
        <v>287</v>
      </c>
      <c r="O33" s="128" t="s">
        <v>29</v>
      </c>
      <c r="P33" s="128" t="s">
        <v>30</v>
      </c>
      <c r="Q33" s="131"/>
      <c r="R33" s="131"/>
      <c r="S33" s="169" t="s">
        <v>31</v>
      </c>
      <c r="T33" s="132" t="str">
        <f t="shared" si="3"/>
        <v>TEAMB05_ST_614_12_7.val</v>
      </c>
      <c r="U33" s="206" t="s">
        <v>32</v>
      </c>
      <c r="V33" s="196">
        <v>2</v>
      </c>
    </row>
    <row r="34" spans="1:22">
      <c r="A34" s="133">
        <v>22</v>
      </c>
      <c r="B34" s="128" t="s">
        <v>311</v>
      </c>
      <c r="C34" s="128" t="s">
        <v>285</v>
      </c>
      <c r="D34" s="128" t="s">
        <v>611</v>
      </c>
      <c r="E34" s="128" t="s">
        <v>23</v>
      </c>
      <c r="F34" s="206" t="s">
        <v>24</v>
      </c>
      <c r="G34" s="196"/>
      <c r="H34" s="159" t="s">
        <v>26</v>
      </c>
      <c r="I34" s="159"/>
      <c r="J34" s="128" t="s">
        <v>27</v>
      </c>
      <c r="K34" s="223" t="str">
        <f t="shared" si="1"/>
        <v>TU-25EW:AC-PT100:Temperature-Mon</v>
      </c>
      <c r="L34" s="159" t="s">
        <v>421</v>
      </c>
      <c r="M34" s="129" t="str">
        <f t="shared" si="2"/>
        <v>TEAMB06_ST_614_12_8.val</v>
      </c>
      <c r="N34" s="130" t="s">
        <v>287</v>
      </c>
      <c r="O34" s="128" t="s">
        <v>29</v>
      </c>
      <c r="P34" s="128" t="s">
        <v>30</v>
      </c>
      <c r="Q34" s="131"/>
      <c r="R34" s="131"/>
      <c r="S34" s="169" t="s">
        <v>31</v>
      </c>
      <c r="T34" s="132" t="str">
        <f t="shared" si="3"/>
        <v>TEAMB06_ST_614_12_8.val</v>
      </c>
      <c r="U34" s="206" t="s">
        <v>32</v>
      </c>
      <c r="V34" s="196">
        <v>2</v>
      </c>
    </row>
    <row r="35" spans="1:22">
      <c r="A35" s="127">
        <v>23</v>
      </c>
      <c r="B35" s="128" t="s">
        <v>312</v>
      </c>
      <c r="C35" s="128" t="s">
        <v>285</v>
      </c>
      <c r="D35" s="128" t="s">
        <v>612</v>
      </c>
      <c r="E35" s="128" t="s">
        <v>23</v>
      </c>
      <c r="F35" s="128" t="s">
        <v>24</v>
      </c>
      <c r="G35" s="207"/>
      <c r="H35" s="128" t="s">
        <v>26</v>
      </c>
      <c r="I35" s="128"/>
      <c r="J35" s="128" t="s">
        <v>27</v>
      </c>
      <c r="K35" s="223" t="str">
        <f t="shared" si="1"/>
        <v>TU-26IW:AC-PT100:Temperature-Mon</v>
      </c>
      <c r="L35" s="159" t="s">
        <v>423</v>
      </c>
      <c r="M35" s="129" t="str">
        <f t="shared" si="2"/>
        <v>TEAMB07_ST_614_12_9.val</v>
      </c>
      <c r="N35" s="130" t="s">
        <v>287</v>
      </c>
      <c r="O35" s="128" t="s">
        <v>29</v>
      </c>
      <c r="P35" s="128" t="s">
        <v>30</v>
      </c>
      <c r="Q35" s="131"/>
      <c r="R35" s="131"/>
      <c r="S35" s="169" t="s">
        <v>31</v>
      </c>
      <c r="T35" s="132" t="str">
        <f t="shared" si="3"/>
        <v>TEAMB07_ST_614_12_9.val</v>
      </c>
      <c r="U35" s="206" t="s">
        <v>32</v>
      </c>
      <c r="V35" s="196">
        <v>2</v>
      </c>
    </row>
    <row r="36" spans="1:22">
      <c r="A36" s="133">
        <v>24</v>
      </c>
      <c r="B36" s="128" t="s">
        <v>313</v>
      </c>
      <c r="C36" s="128" t="s">
        <v>285</v>
      </c>
      <c r="D36" s="128" t="s">
        <v>613</v>
      </c>
      <c r="E36" s="128" t="s">
        <v>23</v>
      </c>
      <c r="F36" s="128" t="s">
        <v>24</v>
      </c>
      <c r="G36" s="128"/>
      <c r="H36" s="128" t="s">
        <v>26</v>
      </c>
      <c r="I36" s="128"/>
      <c r="J36" s="128" t="s">
        <v>27</v>
      </c>
      <c r="K36" s="223" t="str">
        <f t="shared" si="1"/>
        <v>TU-26EW:AC-PT100:Temperature-Mon</v>
      </c>
      <c r="L36" s="159" t="s">
        <v>425</v>
      </c>
      <c r="M36" s="129" t="str">
        <f t="shared" si="2"/>
        <v>TEAMB08_ST_614_12_10.val</v>
      </c>
      <c r="N36" s="130" t="s">
        <v>287</v>
      </c>
      <c r="O36" s="128" t="s">
        <v>29</v>
      </c>
      <c r="P36" s="128" t="s">
        <v>30</v>
      </c>
      <c r="Q36" s="131"/>
      <c r="R36" s="131"/>
      <c r="S36" s="169" t="s">
        <v>31</v>
      </c>
      <c r="T36" s="132" t="str">
        <f t="shared" si="3"/>
        <v>TEAMB08_ST_614_12_10.val</v>
      </c>
      <c r="U36" s="206" t="s">
        <v>32</v>
      </c>
      <c r="V36" s="196">
        <v>2</v>
      </c>
    </row>
    <row r="37" spans="1:22">
      <c r="A37" s="133"/>
      <c r="B37" s="128" t="s">
        <v>614</v>
      </c>
      <c r="C37" s="128" t="s">
        <v>285</v>
      </c>
      <c r="D37" s="128">
        <v>2126</v>
      </c>
      <c r="E37" s="128" t="s">
        <v>23</v>
      </c>
      <c r="F37" s="128" t="s">
        <v>24</v>
      </c>
      <c r="G37" s="128"/>
      <c r="H37" s="128" t="s">
        <v>383</v>
      </c>
      <c r="I37" s="128"/>
      <c r="J37" s="128" t="s">
        <v>27</v>
      </c>
      <c r="K37" s="223" t="str">
        <f t="shared" si="1"/>
        <v>TU-2126:AC-PT100:MeanTemperature-Mon</v>
      </c>
      <c r="L37" s="159"/>
      <c r="M37" s="129" t="s">
        <v>615</v>
      </c>
      <c r="N37" s="130"/>
      <c r="O37" s="128" t="s">
        <v>29</v>
      </c>
      <c r="P37" s="128" t="s">
        <v>30</v>
      </c>
      <c r="Q37" s="131"/>
      <c r="R37" s="131"/>
      <c r="S37" s="169" t="s">
        <v>31</v>
      </c>
      <c r="T37" s="132" t="str">
        <f>M37</f>
        <v>MEDIA_TEAMB_ST_614_12.val</v>
      </c>
      <c r="U37" s="206" t="s">
        <v>32</v>
      </c>
      <c r="V37" s="196">
        <v>2</v>
      </c>
    </row>
    <row r="38" spans="1:22">
      <c r="A38" s="127">
        <v>25</v>
      </c>
      <c r="B38" s="134" t="s">
        <v>314</v>
      </c>
      <c r="C38" s="134" t="s">
        <v>285</v>
      </c>
      <c r="D38" s="134" t="s">
        <v>616</v>
      </c>
      <c r="E38" s="134" t="s">
        <v>23</v>
      </c>
      <c r="F38" s="134" t="s">
        <v>24</v>
      </c>
      <c r="G38" s="134"/>
      <c r="H38" s="134" t="s">
        <v>26</v>
      </c>
      <c r="I38" s="134"/>
      <c r="J38" s="134" t="s">
        <v>27</v>
      </c>
      <c r="K38" s="224" t="str">
        <f>IF(G38="-",C38&amp;"-"&amp;D38&amp;":"&amp;E38&amp;"-"&amp;F38&amp;":"&amp;H38&amp;"-"&amp;J38,C38&amp;"-"&amp;D38&amp;":"&amp;E38&amp;"-"&amp;F38&amp;G38&amp;":"&amp;H38&amp;"-"&amp;J38)</f>
        <v>TU-27IW:AC-PT100:Temperature-Mon</v>
      </c>
      <c r="L38" s="160" t="s">
        <v>411</v>
      </c>
      <c r="M38" s="135" t="str">
        <f>L38&amp;"_ST_614_"&amp;MID($B38,8,2)&amp;"_"&amp;IF(MID($B38,11,1)="0", MID($B38,12,1), MID($B38,11,2))&amp;".val"</f>
        <v>TEAMB01_ST_614_14_1.val</v>
      </c>
      <c r="N38" s="136" t="s">
        <v>287</v>
      </c>
      <c r="O38" s="134" t="s">
        <v>29</v>
      </c>
      <c r="P38" s="134" t="s">
        <v>30</v>
      </c>
      <c r="Q38" s="137"/>
      <c r="R38" s="137"/>
      <c r="S38" s="172" t="s">
        <v>31</v>
      </c>
      <c r="T38" s="203" t="str">
        <f>M38</f>
        <v>TEAMB01_ST_614_14_1.val</v>
      </c>
      <c r="U38" s="210" t="s">
        <v>32</v>
      </c>
      <c r="V38" s="180">
        <v>2</v>
      </c>
    </row>
    <row r="39" spans="1:22">
      <c r="A39" s="133">
        <v>26</v>
      </c>
      <c r="B39" s="134" t="s">
        <v>315</v>
      </c>
      <c r="C39" s="134" t="s">
        <v>285</v>
      </c>
      <c r="D39" s="134" t="s">
        <v>617</v>
      </c>
      <c r="E39" s="134" t="s">
        <v>23</v>
      </c>
      <c r="F39" s="134" t="s">
        <v>24</v>
      </c>
      <c r="G39" s="134"/>
      <c r="H39" s="134" t="s">
        <v>26</v>
      </c>
      <c r="I39" s="134"/>
      <c r="J39" s="134" t="s">
        <v>27</v>
      </c>
      <c r="K39" s="224" t="str">
        <f t="shared" ref="K39:K46" si="4">IF(G39="-",C39&amp;"-"&amp;D39&amp;":"&amp;E39&amp;"-"&amp;F39&amp;":"&amp;H39&amp;"-"&amp;J39,C39&amp;"-"&amp;D39&amp;":"&amp;E39&amp;"-"&amp;F39&amp;G39&amp;":"&amp;H39&amp;"-"&amp;J39)</f>
        <v>TU-28EW:AC-PT100:Temperature-Mon</v>
      </c>
      <c r="L39" s="160" t="s">
        <v>413</v>
      </c>
      <c r="M39" s="135" t="str">
        <f t="shared" ref="M39:M45" si="5">L39&amp;"_ST_614_"&amp;MID($B39,8,2)&amp;"_"&amp;IF(MID($B39,11,1)="0", MID($B39,12,1), MID($B39,11,2))&amp;".val"</f>
        <v>TEAMB02_ST_614_14_2.val</v>
      </c>
      <c r="N39" s="136" t="s">
        <v>287</v>
      </c>
      <c r="O39" s="134" t="s">
        <v>29</v>
      </c>
      <c r="P39" s="134" t="s">
        <v>30</v>
      </c>
      <c r="Q39" s="137"/>
      <c r="R39" s="137"/>
      <c r="S39" s="172" t="s">
        <v>31</v>
      </c>
      <c r="T39" s="203" t="str">
        <f>M39</f>
        <v>TEAMB02_ST_614_14_2.val</v>
      </c>
      <c r="U39" s="210" t="s">
        <v>32</v>
      </c>
      <c r="V39" s="180">
        <v>2</v>
      </c>
    </row>
    <row r="40" spans="1:22">
      <c r="A40" s="127">
        <v>27</v>
      </c>
      <c r="B40" s="134" t="s">
        <v>316</v>
      </c>
      <c r="C40" s="134" t="s">
        <v>285</v>
      </c>
      <c r="D40" s="134" t="s">
        <v>618</v>
      </c>
      <c r="E40" s="134" t="s">
        <v>23</v>
      </c>
      <c r="F40" s="134" t="s">
        <v>24</v>
      </c>
      <c r="G40" s="134"/>
      <c r="H40" s="134" t="s">
        <v>26</v>
      </c>
      <c r="I40" s="134"/>
      <c r="J40" s="134" t="s">
        <v>27</v>
      </c>
      <c r="K40" s="224" t="str">
        <f t="shared" si="4"/>
        <v>TU-29IW:AC-PT100:Temperature-Mon</v>
      </c>
      <c r="L40" s="160" t="s">
        <v>415</v>
      </c>
      <c r="M40" s="135" t="str">
        <f t="shared" si="5"/>
        <v>TEAMB03_ST_614_14_4.val</v>
      </c>
      <c r="N40" s="136" t="s">
        <v>287</v>
      </c>
      <c r="O40" s="134" t="s">
        <v>29</v>
      </c>
      <c r="P40" s="134" t="s">
        <v>30</v>
      </c>
      <c r="Q40" s="137"/>
      <c r="R40" s="137"/>
      <c r="S40" s="172" t="s">
        <v>31</v>
      </c>
      <c r="T40" s="203" t="str">
        <f>M40</f>
        <v>TEAMB03_ST_614_14_4.val</v>
      </c>
      <c r="U40" s="210" t="s">
        <v>32</v>
      </c>
      <c r="V40" s="180">
        <v>2</v>
      </c>
    </row>
    <row r="41" spans="1:22">
      <c r="A41" s="133">
        <v>28</v>
      </c>
      <c r="B41" s="134" t="s">
        <v>317</v>
      </c>
      <c r="C41" s="134" t="s">
        <v>285</v>
      </c>
      <c r="D41" s="134" t="s">
        <v>619</v>
      </c>
      <c r="E41" s="134" t="s">
        <v>23</v>
      </c>
      <c r="F41" s="134" t="s">
        <v>24</v>
      </c>
      <c r="G41" s="134"/>
      <c r="H41" s="134" t="s">
        <v>26</v>
      </c>
      <c r="I41" s="134"/>
      <c r="J41" s="134" t="s">
        <v>27</v>
      </c>
      <c r="K41" s="224" t="str">
        <f t="shared" si="4"/>
        <v>TU-29EW:AC-PT100:Temperature-Mon</v>
      </c>
      <c r="L41" s="160" t="s">
        <v>417</v>
      </c>
      <c r="M41" s="135" t="str">
        <f t="shared" si="5"/>
        <v>TEAMB04_ST_614_14_5.val</v>
      </c>
      <c r="N41" s="136" t="s">
        <v>287</v>
      </c>
      <c r="O41" s="134" t="s">
        <v>29</v>
      </c>
      <c r="P41" s="134" t="s">
        <v>30</v>
      </c>
      <c r="Q41" s="137"/>
      <c r="R41" s="137"/>
      <c r="S41" s="172" t="s">
        <v>31</v>
      </c>
      <c r="T41" s="203" t="str">
        <f>M41</f>
        <v>TEAMB04_ST_614_14_5.val</v>
      </c>
      <c r="U41" s="210" t="s">
        <v>32</v>
      </c>
      <c r="V41" s="180">
        <v>2</v>
      </c>
    </row>
    <row r="42" spans="1:22">
      <c r="A42" s="127">
        <v>29</v>
      </c>
      <c r="B42" s="134" t="s">
        <v>318</v>
      </c>
      <c r="C42" s="134" t="s">
        <v>285</v>
      </c>
      <c r="D42" s="134" t="s">
        <v>620</v>
      </c>
      <c r="E42" s="134" t="s">
        <v>23</v>
      </c>
      <c r="F42" s="134" t="s">
        <v>24</v>
      </c>
      <c r="G42" s="134"/>
      <c r="H42" s="134" t="s">
        <v>26</v>
      </c>
      <c r="I42" s="134"/>
      <c r="J42" s="134" t="s">
        <v>27</v>
      </c>
      <c r="K42" s="224" t="str">
        <f t="shared" si="4"/>
        <v>TU-30IW:AC-PT100:Temperature-Mon</v>
      </c>
      <c r="L42" s="160" t="s">
        <v>419</v>
      </c>
      <c r="M42" s="135" t="str">
        <f t="shared" si="5"/>
        <v>TEAMB05_ST_614_14_7.val</v>
      </c>
      <c r="N42" s="136" t="s">
        <v>287</v>
      </c>
      <c r="O42" s="134" t="s">
        <v>29</v>
      </c>
      <c r="P42" s="134" t="s">
        <v>30</v>
      </c>
      <c r="Q42" s="137"/>
      <c r="R42" s="137"/>
      <c r="S42" s="172" t="s">
        <v>31</v>
      </c>
      <c r="T42" s="203" t="str">
        <f>M42</f>
        <v>TEAMB05_ST_614_14_7.val</v>
      </c>
      <c r="U42" s="210" t="s">
        <v>32</v>
      </c>
      <c r="V42" s="180">
        <v>2</v>
      </c>
    </row>
    <row r="43" spans="1:22">
      <c r="A43" s="133">
        <v>30</v>
      </c>
      <c r="B43" s="134" t="s">
        <v>319</v>
      </c>
      <c r="C43" s="134" t="s">
        <v>285</v>
      </c>
      <c r="D43" s="134" t="s">
        <v>621</v>
      </c>
      <c r="E43" s="134" t="s">
        <v>23</v>
      </c>
      <c r="F43" s="134" t="s">
        <v>24</v>
      </c>
      <c r="G43" s="134"/>
      <c r="H43" s="134" t="s">
        <v>26</v>
      </c>
      <c r="I43" s="134"/>
      <c r="J43" s="134" t="s">
        <v>27</v>
      </c>
      <c r="K43" s="224" t="str">
        <f t="shared" si="4"/>
        <v>TU-31EW:AC-PT100:Temperature-Mon</v>
      </c>
      <c r="L43" s="160" t="s">
        <v>421</v>
      </c>
      <c r="M43" s="135" t="str">
        <f t="shared" si="5"/>
        <v>TEAMB06_ST_614_14_8.val</v>
      </c>
      <c r="N43" s="136" t="s">
        <v>287</v>
      </c>
      <c r="O43" s="134" t="s">
        <v>29</v>
      </c>
      <c r="P43" s="134" t="s">
        <v>30</v>
      </c>
      <c r="Q43" s="137"/>
      <c r="R43" s="137"/>
      <c r="S43" s="172" t="s">
        <v>31</v>
      </c>
      <c r="T43" s="203" t="str">
        <f>M43</f>
        <v>TEAMB06_ST_614_14_8.val</v>
      </c>
      <c r="U43" s="210" t="s">
        <v>32</v>
      </c>
      <c r="V43" s="180">
        <v>2</v>
      </c>
    </row>
    <row r="44" spans="1:22">
      <c r="A44" s="127">
        <v>31</v>
      </c>
      <c r="B44" s="134" t="s">
        <v>320</v>
      </c>
      <c r="C44" s="134" t="s">
        <v>285</v>
      </c>
      <c r="D44" s="134" t="s">
        <v>622</v>
      </c>
      <c r="E44" s="134" t="s">
        <v>23</v>
      </c>
      <c r="F44" s="134" t="s">
        <v>24</v>
      </c>
      <c r="G44" s="134"/>
      <c r="H44" s="134" t="s">
        <v>26</v>
      </c>
      <c r="I44" s="134"/>
      <c r="J44" s="134" t="s">
        <v>27</v>
      </c>
      <c r="K44" s="224" t="str">
        <f t="shared" si="4"/>
        <v>TU-32IW:AC-PT100:Temperature-Mon</v>
      </c>
      <c r="L44" s="160" t="s">
        <v>423</v>
      </c>
      <c r="M44" s="135" t="str">
        <f t="shared" si="5"/>
        <v>TEAMB07_ST_614_14_9.val</v>
      </c>
      <c r="N44" s="136" t="s">
        <v>287</v>
      </c>
      <c r="O44" s="134" t="s">
        <v>29</v>
      </c>
      <c r="P44" s="134" t="s">
        <v>30</v>
      </c>
      <c r="Q44" s="137"/>
      <c r="R44" s="137"/>
      <c r="S44" s="172" t="s">
        <v>31</v>
      </c>
      <c r="T44" s="203" t="str">
        <f>M44</f>
        <v>TEAMB07_ST_614_14_9.val</v>
      </c>
      <c r="U44" s="210" t="s">
        <v>32</v>
      </c>
      <c r="V44" s="180">
        <v>2</v>
      </c>
    </row>
    <row r="45" spans="1:22">
      <c r="A45" s="133">
        <v>32</v>
      </c>
      <c r="B45" s="134" t="s">
        <v>321</v>
      </c>
      <c r="C45" s="134" t="s">
        <v>285</v>
      </c>
      <c r="D45" s="134" t="s">
        <v>623</v>
      </c>
      <c r="E45" s="134" t="s">
        <v>23</v>
      </c>
      <c r="F45" s="134" t="s">
        <v>24</v>
      </c>
      <c r="G45" s="134"/>
      <c r="H45" s="134" t="s">
        <v>26</v>
      </c>
      <c r="I45" s="134"/>
      <c r="J45" s="134" t="s">
        <v>27</v>
      </c>
      <c r="K45" s="224" t="str">
        <f t="shared" si="4"/>
        <v>TU-32EW:AC-PT100:Temperature-Mon</v>
      </c>
      <c r="L45" s="160" t="s">
        <v>425</v>
      </c>
      <c r="M45" s="135" t="str">
        <f t="shared" si="5"/>
        <v>TEAMB08_ST_614_14_10.val</v>
      </c>
      <c r="N45" s="136" t="s">
        <v>287</v>
      </c>
      <c r="O45" s="134" t="s">
        <v>29</v>
      </c>
      <c r="P45" s="134" t="s">
        <v>30</v>
      </c>
      <c r="Q45" s="137"/>
      <c r="R45" s="137"/>
      <c r="S45" s="172" t="s">
        <v>31</v>
      </c>
      <c r="T45" s="203" t="str">
        <f>M45</f>
        <v>TEAMB08_ST_614_14_10.val</v>
      </c>
      <c r="U45" s="210" t="s">
        <v>32</v>
      </c>
      <c r="V45" s="180">
        <v>2</v>
      </c>
    </row>
    <row r="46" spans="1:22">
      <c r="A46" s="133"/>
      <c r="B46" s="134" t="s">
        <v>624</v>
      </c>
      <c r="C46" s="134" t="s">
        <v>285</v>
      </c>
      <c r="D46" s="134">
        <v>2732</v>
      </c>
      <c r="E46" s="134" t="s">
        <v>23</v>
      </c>
      <c r="F46" s="134" t="s">
        <v>24</v>
      </c>
      <c r="G46" s="134"/>
      <c r="H46" s="134" t="s">
        <v>383</v>
      </c>
      <c r="I46" s="134"/>
      <c r="J46" s="134" t="s">
        <v>27</v>
      </c>
      <c r="K46" s="224" t="str">
        <f t="shared" si="4"/>
        <v>TU-2732:AC-PT100:MeanTemperature-Mon</v>
      </c>
      <c r="L46" s="160"/>
      <c r="M46" s="135" t="s">
        <v>625</v>
      </c>
      <c r="N46" s="136"/>
      <c r="O46" s="134" t="s">
        <v>29</v>
      </c>
      <c r="P46" s="134" t="s">
        <v>30</v>
      </c>
      <c r="Q46" s="137"/>
      <c r="R46" s="137"/>
      <c r="S46" s="202" t="s">
        <v>31</v>
      </c>
      <c r="T46" s="203" t="str">
        <f>M46</f>
        <v>MEDIA_TEAMB_ST_614_14.val</v>
      </c>
      <c r="U46" s="210" t="s">
        <v>32</v>
      </c>
      <c r="V46" s="180">
        <v>2</v>
      </c>
    </row>
    <row r="47" spans="1:22">
      <c r="A47" s="127">
        <v>33</v>
      </c>
      <c r="B47" s="128" t="s">
        <v>322</v>
      </c>
      <c r="C47" s="128" t="s">
        <v>285</v>
      </c>
      <c r="D47" s="128" t="s">
        <v>626</v>
      </c>
      <c r="E47" s="128" t="s">
        <v>23</v>
      </c>
      <c r="F47" s="128" t="s">
        <v>24</v>
      </c>
      <c r="G47" s="128"/>
      <c r="H47" s="128" t="s">
        <v>26</v>
      </c>
      <c r="I47" s="128"/>
      <c r="J47" s="128" t="s">
        <v>27</v>
      </c>
      <c r="K47" s="223" t="str">
        <f>IF(G47="-",C47&amp;"-"&amp;D47&amp;":"&amp;E47&amp;"-"&amp;F47&amp;":"&amp;H47&amp;"-"&amp;J47,C47&amp;"-"&amp;D47&amp;":"&amp;E47&amp;"-"&amp;F47&amp;G47&amp;":"&amp;H47&amp;"-"&amp;J47)</f>
        <v>TU-33IW:AC-PT100:Temperature-Mon</v>
      </c>
      <c r="L47" s="159" t="s">
        <v>411</v>
      </c>
      <c r="M47" s="129" t="str">
        <f>L47&amp;"_ST_614_"&amp;MID($B47,8,2)&amp;"_"&amp;IF(MID($B47,11,1)="0", MID($B47,12,1), MID($B47,11,2))&amp;".val"</f>
        <v>TEAMB01_ST_614_16_1.val</v>
      </c>
      <c r="N47" s="130" t="s">
        <v>287</v>
      </c>
      <c r="O47" s="128" t="s">
        <v>29</v>
      </c>
      <c r="P47" s="128" t="s">
        <v>30</v>
      </c>
      <c r="Q47" s="131"/>
      <c r="R47" s="131"/>
      <c r="S47" s="170" t="s">
        <v>31</v>
      </c>
      <c r="T47" s="132" t="str">
        <f t="shared" si="3"/>
        <v>TEAMB01_ST_614_16_1.val</v>
      </c>
      <c r="U47" s="229" t="s">
        <v>32</v>
      </c>
      <c r="V47" s="196">
        <v>2</v>
      </c>
    </row>
    <row r="48" spans="1:22">
      <c r="A48" s="133">
        <v>34</v>
      </c>
      <c r="B48" s="128" t="s">
        <v>323</v>
      </c>
      <c r="C48" s="128" t="s">
        <v>285</v>
      </c>
      <c r="D48" s="128" t="s">
        <v>627</v>
      </c>
      <c r="E48" s="128" t="s">
        <v>23</v>
      </c>
      <c r="F48" s="128" t="s">
        <v>24</v>
      </c>
      <c r="G48" s="128"/>
      <c r="H48" s="128" t="s">
        <v>26</v>
      </c>
      <c r="I48" s="128"/>
      <c r="J48" s="128" t="s">
        <v>27</v>
      </c>
      <c r="K48" s="223" t="str">
        <f t="shared" ref="K48:K55" si="6">IF(G48="-",C48&amp;"-"&amp;D48&amp;":"&amp;E48&amp;"-"&amp;F48&amp;":"&amp;H48&amp;"-"&amp;J48,C48&amp;"-"&amp;D48&amp;":"&amp;E48&amp;"-"&amp;F48&amp;G48&amp;":"&amp;H48&amp;"-"&amp;J48)</f>
        <v>TU-34EW:AC-PT100:Temperature-Mon</v>
      </c>
      <c r="L48" s="159" t="s">
        <v>413</v>
      </c>
      <c r="M48" s="129" t="str">
        <f t="shared" ref="M48:M54" si="7">L48&amp;"_ST_614_"&amp;MID($B48,8,2)&amp;"_"&amp;IF(MID($B48,11,1)="0", MID($B48,12,1), MID($B48,11,2))&amp;".val"</f>
        <v>TEAMB02_ST_614_16_2.val</v>
      </c>
      <c r="N48" s="130" t="s">
        <v>287</v>
      </c>
      <c r="O48" s="128" t="s">
        <v>29</v>
      </c>
      <c r="P48" s="128" t="s">
        <v>30</v>
      </c>
      <c r="Q48" s="131"/>
      <c r="R48" s="131"/>
      <c r="S48" s="171" t="s">
        <v>31</v>
      </c>
      <c r="T48" s="132" t="str">
        <f t="shared" si="3"/>
        <v>TEAMB02_ST_614_16_2.val</v>
      </c>
      <c r="U48" s="206" t="s">
        <v>32</v>
      </c>
      <c r="V48" s="196">
        <v>2</v>
      </c>
    </row>
    <row r="49" spans="1:22">
      <c r="A49" s="127">
        <v>35</v>
      </c>
      <c r="B49" s="128" t="s">
        <v>324</v>
      </c>
      <c r="C49" s="128" t="s">
        <v>285</v>
      </c>
      <c r="D49" s="128" t="s">
        <v>628</v>
      </c>
      <c r="E49" s="128" t="s">
        <v>23</v>
      </c>
      <c r="F49" s="128" t="s">
        <v>24</v>
      </c>
      <c r="G49" s="128"/>
      <c r="H49" s="128" t="s">
        <v>26</v>
      </c>
      <c r="I49" s="128"/>
      <c r="J49" s="128" t="s">
        <v>27</v>
      </c>
      <c r="K49" s="223" t="str">
        <f t="shared" si="6"/>
        <v>TU-35IW:AC-PT100:Temperature-Mon</v>
      </c>
      <c r="L49" s="159" t="s">
        <v>415</v>
      </c>
      <c r="M49" s="129" t="str">
        <f t="shared" si="7"/>
        <v>TEAMB03_ST_614_16_4.val</v>
      </c>
      <c r="N49" s="130" t="s">
        <v>287</v>
      </c>
      <c r="O49" s="128" t="s">
        <v>29</v>
      </c>
      <c r="P49" s="128" t="s">
        <v>30</v>
      </c>
      <c r="Q49" s="131"/>
      <c r="R49" s="131"/>
      <c r="S49" s="169" t="s">
        <v>31</v>
      </c>
      <c r="T49" s="132" t="str">
        <f t="shared" si="3"/>
        <v>TEAMB03_ST_614_16_4.val</v>
      </c>
      <c r="U49" s="206" t="s">
        <v>32</v>
      </c>
      <c r="V49" s="196">
        <v>2</v>
      </c>
    </row>
    <row r="50" spans="1:22">
      <c r="A50" s="133">
        <v>36</v>
      </c>
      <c r="B50" s="128" t="s">
        <v>325</v>
      </c>
      <c r="C50" s="128" t="s">
        <v>285</v>
      </c>
      <c r="D50" s="128" t="s">
        <v>629</v>
      </c>
      <c r="E50" s="128" t="s">
        <v>23</v>
      </c>
      <c r="F50" s="128" t="s">
        <v>24</v>
      </c>
      <c r="G50" s="128"/>
      <c r="H50" s="128" t="s">
        <v>26</v>
      </c>
      <c r="I50" s="128"/>
      <c r="J50" s="128" t="s">
        <v>27</v>
      </c>
      <c r="K50" s="223" t="str">
        <f t="shared" si="6"/>
        <v>TU-35EW:AC-PT100:Temperature-Mon</v>
      </c>
      <c r="L50" s="159" t="s">
        <v>417</v>
      </c>
      <c r="M50" s="129" t="str">
        <f t="shared" si="7"/>
        <v>TEAMB04_ST_614_16_5.val</v>
      </c>
      <c r="N50" s="130" t="s">
        <v>287</v>
      </c>
      <c r="O50" s="128" t="s">
        <v>29</v>
      </c>
      <c r="P50" s="128" t="s">
        <v>30</v>
      </c>
      <c r="Q50" s="131"/>
      <c r="R50" s="131"/>
      <c r="S50" s="169" t="s">
        <v>31</v>
      </c>
      <c r="T50" s="132" t="str">
        <f t="shared" si="3"/>
        <v>TEAMB04_ST_614_16_5.val</v>
      </c>
      <c r="U50" s="206" t="s">
        <v>32</v>
      </c>
      <c r="V50" s="196">
        <v>2</v>
      </c>
    </row>
    <row r="51" spans="1:22">
      <c r="A51" s="127">
        <v>37</v>
      </c>
      <c r="B51" s="128" t="s">
        <v>326</v>
      </c>
      <c r="C51" s="128" t="s">
        <v>285</v>
      </c>
      <c r="D51" s="128" t="s">
        <v>630</v>
      </c>
      <c r="E51" s="128" t="s">
        <v>23</v>
      </c>
      <c r="F51" s="128" t="s">
        <v>24</v>
      </c>
      <c r="G51" s="128"/>
      <c r="H51" s="128" t="s">
        <v>26</v>
      </c>
      <c r="I51" s="128"/>
      <c r="J51" s="128" t="s">
        <v>27</v>
      </c>
      <c r="K51" s="223" t="str">
        <f t="shared" si="6"/>
        <v>TU-36IW:AC-PT100:Temperature-Mon</v>
      </c>
      <c r="L51" s="159" t="s">
        <v>419</v>
      </c>
      <c r="M51" s="129" t="str">
        <f t="shared" si="7"/>
        <v>TEAMB05_ST_614_16_7.val</v>
      </c>
      <c r="N51" s="130" t="s">
        <v>287</v>
      </c>
      <c r="O51" s="128" t="s">
        <v>29</v>
      </c>
      <c r="P51" s="128" t="s">
        <v>30</v>
      </c>
      <c r="Q51" s="131"/>
      <c r="R51" s="131"/>
      <c r="S51" s="169" t="s">
        <v>31</v>
      </c>
      <c r="T51" s="132" t="str">
        <f t="shared" si="3"/>
        <v>TEAMB05_ST_614_16_7.val</v>
      </c>
      <c r="U51" s="206" t="s">
        <v>32</v>
      </c>
      <c r="V51" s="196">
        <v>2</v>
      </c>
    </row>
    <row r="52" spans="1:22">
      <c r="A52" s="133">
        <v>38</v>
      </c>
      <c r="B52" s="128" t="s">
        <v>327</v>
      </c>
      <c r="C52" s="128" t="s">
        <v>285</v>
      </c>
      <c r="D52" s="128" t="s">
        <v>631</v>
      </c>
      <c r="E52" s="128" t="s">
        <v>23</v>
      </c>
      <c r="F52" s="128" t="s">
        <v>24</v>
      </c>
      <c r="G52" s="128"/>
      <c r="H52" s="128" t="s">
        <v>26</v>
      </c>
      <c r="I52" s="128"/>
      <c r="J52" s="128" t="s">
        <v>27</v>
      </c>
      <c r="K52" s="223" t="str">
        <f t="shared" si="6"/>
        <v>TU-37EW:AC-PT100:Temperature-Mon</v>
      </c>
      <c r="L52" s="159" t="s">
        <v>421</v>
      </c>
      <c r="M52" s="129" t="str">
        <f t="shared" si="7"/>
        <v>TEAMB06_ST_614_16_8.val</v>
      </c>
      <c r="N52" s="130" t="s">
        <v>287</v>
      </c>
      <c r="O52" s="128" t="s">
        <v>29</v>
      </c>
      <c r="P52" s="128" t="s">
        <v>30</v>
      </c>
      <c r="Q52" s="131"/>
      <c r="R52" s="131"/>
      <c r="S52" s="169" t="s">
        <v>31</v>
      </c>
      <c r="T52" s="132" t="str">
        <f t="shared" si="3"/>
        <v>TEAMB06_ST_614_16_8.val</v>
      </c>
      <c r="U52" s="206" t="s">
        <v>32</v>
      </c>
      <c r="V52" s="196">
        <v>2</v>
      </c>
    </row>
    <row r="53" spans="1:22">
      <c r="A53" s="127">
        <v>39</v>
      </c>
      <c r="B53" s="128" t="s">
        <v>328</v>
      </c>
      <c r="C53" s="128" t="s">
        <v>285</v>
      </c>
      <c r="D53" s="128" t="s">
        <v>632</v>
      </c>
      <c r="E53" s="128" t="s">
        <v>23</v>
      </c>
      <c r="F53" s="128" t="s">
        <v>24</v>
      </c>
      <c r="G53" s="128"/>
      <c r="H53" s="128" t="s">
        <v>26</v>
      </c>
      <c r="I53" s="128"/>
      <c r="J53" s="128" t="s">
        <v>27</v>
      </c>
      <c r="K53" s="223" t="str">
        <f t="shared" si="6"/>
        <v>TU-38IW:AC-PT100:Temperature-Mon</v>
      </c>
      <c r="L53" s="159" t="s">
        <v>423</v>
      </c>
      <c r="M53" s="129" t="str">
        <f t="shared" si="7"/>
        <v>TEAMB07_ST_614_16_9.val</v>
      </c>
      <c r="N53" s="130" t="s">
        <v>287</v>
      </c>
      <c r="O53" s="128" t="s">
        <v>29</v>
      </c>
      <c r="P53" s="128" t="s">
        <v>30</v>
      </c>
      <c r="Q53" s="131"/>
      <c r="R53" s="131"/>
      <c r="S53" s="169" t="s">
        <v>31</v>
      </c>
      <c r="T53" s="132" t="str">
        <f t="shared" si="3"/>
        <v>TEAMB07_ST_614_16_9.val</v>
      </c>
      <c r="U53" s="206" t="s">
        <v>32</v>
      </c>
      <c r="V53" s="196">
        <v>2</v>
      </c>
    </row>
    <row r="54" spans="1:22">
      <c r="A54" s="187">
        <v>40</v>
      </c>
      <c r="B54" s="188" t="s">
        <v>329</v>
      </c>
      <c r="C54" s="188" t="s">
        <v>285</v>
      </c>
      <c r="D54" s="188" t="s">
        <v>633</v>
      </c>
      <c r="E54" s="188" t="s">
        <v>23</v>
      </c>
      <c r="F54" s="188" t="s">
        <v>24</v>
      </c>
      <c r="G54" s="188"/>
      <c r="H54" s="128" t="s">
        <v>26</v>
      </c>
      <c r="I54" s="188"/>
      <c r="J54" s="188" t="s">
        <v>27</v>
      </c>
      <c r="K54" s="223" t="str">
        <f t="shared" si="6"/>
        <v>TU-38EW:AC-PT100:Temperature-Mon</v>
      </c>
      <c r="L54" s="189" t="s">
        <v>425</v>
      </c>
      <c r="M54" s="190" t="str">
        <f t="shared" si="7"/>
        <v>TEAMB08_ST_614_16_10.val</v>
      </c>
      <c r="N54" s="191" t="s">
        <v>287</v>
      </c>
      <c r="O54" s="188" t="s">
        <v>29</v>
      </c>
      <c r="P54" s="188" t="s">
        <v>30</v>
      </c>
      <c r="Q54" s="188"/>
      <c r="R54" s="192"/>
      <c r="S54" s="170" t="s">
        <v>31</v>
      </c>
      <c r="T54" s="194" t="str">
        <f t="shared" si="3"/>
        <v>TEAMB08_ST_614_16_10.val</v>
      </c>
      <c r="U54" s="211" t="s">
        <v>32</v>
      </c>
      <c r="V54" s="196">
        <v>2</v>
      </c>
    </row>
    <row r="55" spans="1:22">
      <c r="A55" s="195"/>
      <c r="B55" s="188" t="s">
        <v>634</v>
      </c>
      <c r="C55" s="188" t="s">
        <v>285</v>
      </c>
      <c r="D55" s="196">
        <v>3338</v>
      </c>
      <c r="E55" s="196" t="s">
        <v>23</v>
      </c>
      <c r="F55" s="196" t="s">
        <v>24</v>
      </c>
      <c r="G55" s="196"/>
      <c r="H55" s="128" t="s">
        <v>383</v>
      </c>
      <c r="I55" s="188"/>
      <c r="J55" s="188" t="s">
        <v>27</v>
      </c>
      <c r="K55" s="223" t="str">
        <f t="shared" si="6"/>
        <v>TU-3338:AC-PT100:MeanTemperature-Mon</v>
      </c>
      <c r="L55" s="196"/>
      <c r="M55" s="197" t="s">
        <v>635</v>
      </c>
      <c r="N55" s="198"/>
      <c r="O55" s="188" t="s">
        <v>29</v>
      </c>
      <c r="P55" s="188" t="s">
        <v>30</v>
      </c>
      <c r="Q55" s="199"/>
      <c r="R55" s="199"/>
      <c r="S55" s="204" t="s">
        <v>31</v>
      </c>
      <c r="T55" s="201" t="str">
        <f>M55</f>
        <v>MEDIA_TEAMB_ST_614_16.val</v>
      </c>
      <c r="U55" s="230" t="s">
        <v>32</v>
      </c>
      <c r="V55" s="19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/>
  </sheetViews>
  <sheetFormatPr defaultRowHeight="15"/>
  <cols>
    <col min="1" max="1" width="18" style="45" customWidth="1"/>
    <col min="2" max="2" width="9.140625" style="45" customWidth="1"/>
    <col min="3" max="3" width="9.140625" style="45"/>
    <col min="4" max="4" width="8.42578125" style="45" customWidth="1"/>
    <col min="5" max="5" width="8.140625" style="45" customWidth="1"/>
    <col min="6" max="6" width="9.85546875" style="45" customWidth="1"/>
    <col min="7" max="16384" width="9.140625" style="45"/>
  </cols>
  <sheetData>
    <row r="1" spans="1:10">
      <c r="A1" s="45" t="s">
        <v>636</v>
      </c>
      <c r="B1" s="45" t="s">
        <v>637</v>
      </c>
      <c r="C1" s="45" t="s">
        <v>638</v>
      </c>
      <c r="D1" s="45" t="s">
        <v>639</v>
      </c>
      <c r="E1" s="45" t="s">
        <v>640</v>
      </c>
      <c r="F1" s="45" t="s">
        <v>641</v>
      </c>
      <c r="H1" s="234" t="s">
        <v>639</v>
      </c>
      <c r="I1" s="234"/>
      <c r="J1" s="233" t="s">
        <v>641</v>
      </c>
    </row>
    <row r="2" spans="1:10">
      <c r="A2" s="45" t="str">
        <f>"ST-614-"&amp;IF(C2&lt;10, "0"&amp;C2, C2)&amp;".01"</f>
        <v>ST-614-08.01</v>
      </c>
      <c r="B2" s="45">
        <v>1</v>
      </c>
      <c r="C2" s="45">
        <v>8</v>
      </c>
      <c r="D2" s="45">
        <v>9</v>
      </c>
      <c r="E2" s="45" t="s">
        <v>642</v>
      </c>
      <c r="F2" s="45">
        <v>18</v>
      </c>
      <c r="H2" s="45" t="s">
        <v>643</v>
      </c>
      <c r="I2" s="45" t="s">
        <v>644</v>
      </c>
      <c r="J2" s="233"/>
    </row>
    <row r="3" spans="1:10">
      <c r="A3" s="45" t="str">
        <f>"ST-614-"&amp;IF(C3&lt;10, "0"&amp;C3, C3)&amp;".02"</f>
        <v>ST-614-08.02</v>
      </c>
      <c r="B3" s="45">
        <v>2</v>
      </c>
      <c r="C3" s="45">
        <v>8</v>
      </c>
      <c r="D3" s="45">
        <v>10</v>
      </c>
      <c r="E3" s="45" t="s">
        <v>645</v>
      </c>
      <c r="F3" s="45">
        <v>19</v>
      </c>
      <c r="H3" s="45">
        <v>16</v>
      </c>
      <c r="I3" s="45">
        <v>18</v>
      </c>
      <c r="J3" s="45">
        <v>1</v>
      </c>
    </row>
    <row r="4" spans="1:10">
      <c r="A4" s="45" t="str">
        <f>"ST-614-"&amp;IF(C4&lt;10, "0"&amp;C4, C4)&amp;".04"</f>
        <v>ST-614-08.04</v>
      </c>
      <c r="B4" s="45">
        <v>4</v>
      </c>
      <c r="C4" s="45">
        <v>8</v>
      </c>
      <c r="D4" s="45">
        <v>11</v>
      </c>
      <c r="E4" s="45" t="s">
        <v>642</v>
      </c>
      <c r="F4" s="45">
        <v>19</v>
      </c>
      <c r="H4" s="45">
        <v>19</v>
      </c>
      <c r="I4" s="45">
        <v>21</v>
      </c>
      <c r="J4" s="45">
        <v>2</v>
      </c>
    </row>
    <row r="5" spans="1:10">
      <c r="A5" s="45" t="str">
        <f>"ST-614-"&amp;IF(C5&lt;10, "0"&amp;C5, C5)&amp;".05"</f>
        <v>ST-614-08.05</v>
      </c>
      <c r="B5" s="45">
        <v>5</v>
      </c>
      <c r="C5" s="45">
        <v>8</v>
      </c>
      <c r="D5" s="45">
        <v>11</v>
      </c>
      <c r="E5" s="45" t="s">
        <v>645</v>
      </c>
      <c r="F5" s="45">
        <v>19</v>
      </c>
      <c r="H5" s="45">
        <v>22</v>
      </c>
      <c r="I5" s="45">
        <v>24</v>
      </c>
      <c r="J5" s="45">
        <v>3</v>
      </c>
    </row>
    <row r="6" spans="1:10">
      <c r="A6" s="45" t="str">
        <f>"ST-614-"&amp;IF(C6&lt;10, "0"&amp;C6, C6)&amp;".07"</f>
        <v>ST-614-08.07</v>
      </c>
      <c r="B6" s="45">
        <v>7</v>
      </c>
      <c r="C6" s="45">
        <v>8</v>
      </c>
      <c r="D6" s="45">
        <v>12</v>
      </c>
      <c r="E6" s="45" t="s">
        <v>642</v>
      </c>
      <c r="F6" s="45">
        <v>19</v>
      </c>
      <c r="H6" s="45">
        <v>25</v>
      </c>
      <c r="I6" s="45">
        <v>27</v>
      </c>
      <c r="J6" s="45">
        <v>4</v>
      </c>
    </row>
    <row r="7" spans="1:10">
      <c r="A7" s="45" t="str">
        <f>"ST-614-"&amp;IF(C7&lt;10, "0"&amp;C7, C7)&amp;".08"</f>
        <v>ST-614-08.08</v>
      </c>
      <c r="B7" s="45">
        <v>8</v>
      </c>
      <c r="C7" s="45">
        <v>8</v>
      </c>
      <c r="D7" s="45">
        <v>13</v>
      </c>
      <c r="E7" s="45" t="s">
        <v>645</v>
      </c>
      <c r="F7" s="45">
        <v>20</v>
      </c>
      <c r="H7" s="45">
        <v>28</v>
      </c>
      <c r="I7" s="45">
        <v>30</v>
      </c>
      <c r="J7" s="45">
        <v>5</v>
      </c>
    </row>
    <row r="8" spans="1:10">
      <c r="A8" s="45" t="str">
        <f>"ST-614-"&amp;IF(C8&lt;10, "0"&amp;C8, C8)&amp;".09"</f>
        <v>ST-614-08.09</v>
      </c>
      <c r="B8" s="45">
        <v>9</v>
      </c>
      <c r="C8" s="45">
        <v>8</v>
      </c>
      <c r="D8" s="45">
        <v>14</v>
      </c>
      <c r="E8" s="45" t="s">
        <v>642</v>
      </c>
      <c r="F8" s="45">
        <v>20</v>
      </c>
      <c r="H8" s="45">
        <v>31</v>
      </c>
      <c r="I8" s="45">
        <v>33</v>
      </c>
      <c r="J8" s="45">
        <v>6</v>
      </c>
    </row>
    <row r="9" spans="1:10">
      <c r="A9" s="45" t="str">
        <f>"ST-614-"&amp;IF(C9&lt;10, "0"&amp;C9, C9)&amp;".10"</f>
        <v>ST-614-08.10</v>
      </c>
      <c r="B9" s="45">
        <v>10</v>
      </c>
      <c r="C9" s="45">
        <v>8</v>
      </c>
      <c r="D9" s="45">
        <v>14</v>
      </c>
      <c r="E9" s="45" t="s">
        <v>645</v>
      </c>
      <c r="F9" s="45">
        <v>20</v>
      </c>
      <c r="H9" s="45">
        <v>34</v>
      </c>
      <c r="I9" s="45">
        <v>36</v>
      </c>
      <c r="J9" s="45">
        <v>7</v>
      </c>
    </row>
    <row r="10" spans="1:10">
      <c r="H10" s="45">
        <v>37</v>
      </c>
      <c r="I10" s="45">
        <v>39</v>
      </c>
      <c r="J10" s="45">
        <v>8</v>
      </c>
    </row>
    <row r="11" spans="1:10">
      <c r="A11" s="45" t="str">
        <f>"ST-614-"&amp;IF(C11&lt;10, "0"&amp;C11, C11)&amp;".01"</f>
        <v>ST-614-10.01</v>
      </c>
      <c r="B11" s="45">
        <v>1</v>
      </c>
      <c r="C11" s="45">
        <v>10</v>
      </c>
      <c r="D11" s="45">
        <v>15</v>
      </c>
      <c r="E11" s="45" t="s">
        <v>642</v>
      </c>
      <c r="F11" s="45">
        <v>20</v>
      </c>
      <c r="H11" s="45">
        <v>40</v>
      </c>
      <c r="I11" s="45">
        <v>42</v>
      </c>
      <c r="J11" s="45">
        <v>9</v>
      </c>
    </row>
    <row r="12" spans="1:10">
      <c r="A12" s="45" t="str">
        <f>"ST-614-"&amp;IF(C12&lt;10, "0"&amp;C12, C12)&amp;".02"</f>
        <v>ST-614-10.02</v>
      </c>
      <c r="B12" s="45">
        <v>2</v>
      </c>
      <c r="C12" s="45">
        <v>10</v>
      </c>
      <c r="D12" s="45">
        <v>16</v>
      </c>
      <c r="E12" s="45" t="s">
        <v>645</v>
      </c>
      <c r="F12" s="45">
        <v>1</v>
      </c>
      <c r="H12" s="45">
        <v>43</v>
      </c>
      <c r="I12" s="45">
        <v>45</v>
      </c>
      <c r="J12" s="45">
        <v>10</v>
      </c>
    </row>
    <row r="13" spans="1:10">
      <c r="A13" s="45" t="str">
        <f>"ST-614-"&amp;IF(C13&lt;10, "0"&amp;C13, C13)&amp;".04"</f>
        <v>ST-614-10.04</v>
      </c>
      <c r="B13" s="45">
        <v>4</v>
      </c>
      <c r="C13" s="45">
        <v>10</v>
      </c>
      <c r="D13" s="45">
        <v>17</v>
      </c>
      <c r="E13" s="45" t="s">
        <v>642</v>
      </c>
      <c r="F13" s="45">
        <v>1</v>
      </c>
      <c r="H13" s="45">
        <v>46</v>
      </c>
      <c r="I13" s="45">
        <v>48</v>
      </c>
      <c r="J13" s="45">
        <v>11</v>
      </c>
    </row>
    <row r="14" spans="1:10">
      <c r="A14" s="45" t="str">
        <f>"ST-614-"&amp;IF(C14&lt;10, "0"&amp;C14, C14)&amp;".05"</f>
        <v>ST-614-10.05</v>
      </c>
      <c r="B14" s="45">
        <v>5</v>
      </c>
      <c r="C14" s="45">
        <v>10</v>
      </c>
      <c r="D14" s="45">
        <v>17</v>
      </c>
      <c r="E14" s="45" t="s">
        <v>645</v>
      </c>
      <c r="F14" s="45">
        <v>1</v>
      </c>
      <c r="H14" s="45">
        <v>49</v>
      </c>
      <c r="I14" s="45">
        <v>51</v>
      </c>
      <c r="J14" s="45">
        <v>12</v>
      </c>
    </row>
    <row r="15" spans="1:10">
      <c r="A15" s="45" t="str">
        <f>"ST-614-"&amp;IF(C15&lt;10, "0"&amp;C15, C15)&amp;".07"</f>
        <v>ST-614-10.07</v>
      </c>
      <c r="B15" s="45">
        <v>7</v>
      </c>
      <c r="C15" s="45">
        <v>10</v>
      </c>
      <c r="D15" s="45">
        <v>18</v>
      </c>
      <c r="E15" s="45" t="s">
        <v>642</v>
      </c>
      <c r="F15" s="45">
        <v>1</v>
      </c>
      <c r="H15" s="45">
        <v>52</v>
      </c>
      <c r="I15" s="45">
        <v>54</v>
      </c>
      <c r="J15" s="45">
        <v>13</v>
      </c>
    </row>
    <row r="16" spans="1:10">
      <c r="A16" s="45" t="str">
        <f>"ST-614-"&amp;IF(C16&lt;10, "0"&amp;C16, C16)&amp;".08"</f>
        <v>ST-614-10.08</v>
      </c>
      <c r="B16" s="45">
        <v>8</v>
      </c>
      <c r="C16" s="45">
        <v>10</v>
      </c>
      <c r="D16" s="45">
        <v>19</v>
      </c>
      <c r="E16" s="45" t="s">
        <v>645</v>
      </c>
      <c r="F16" s="45">
        <v>2</v>
      </c>
      <c r="H16" s="45">
        <v>55</v>
      </c>
      <c r="I16" s="45">
        <v>57</v>
      </c>
      <c r="J16" s="45">
        <v>14</v>
      </c>
    </row>
    <row r="17" spans="1:10">
      <c r="A17" s="45" t="str">
        <f>"ST-614-"&amp;IF(C17&lt;10, "0"&amp;C17, C17)&amp;".09"</f>
        <v>ST-614-10.09</v>
      </c>
      <c r="B17" s="45">
        <v>9</v>
      </c>
      <c r="C17" s="45">
        <v>10</v>
      </c>
      <c r="D17" s="45">
        <v>20</v>
      </c>
      <c r="E17" s="45" t="s">
        <v>642</v>
      </c>
      <c r="F17" s="45">
        <v>2</v>
      </c>
      <c r="H17" s="45">
        <v>58</v>
      </c>
      <c r="I17" s="45">
        <v>60</v>
      </c>
      <c r="J17" s="45">
        <v>15</v>
      </c>
    </row>
    <row r="18" spans="1:10">
      <c r="A18" s="45" t="str">
        <f>"ST-614-"&amp;IF(C18&lt;10, "0"&amp;C18, C18)&amp;".10"</f>
        <v>ST-614-10.10</v>
      </c>
      <c r="B18" s="45">
        <v>10</v>
      </c>
      <c r="C18" s="45">
        <v>10</v>
      </c>
      <c r="D18" s="45">
        <v>20</v>
      </c>
      <c r="E18" s="45" t="s">
        <v>645</v>
      </c>
      <c r="F18" s="45">
        <v>2</v>
      </c>
      <c r="H18" s="45">
        <v>1</v>
      </c>
      <c r="I18" s="45">
        <v>3</v>
      </c>
      <c r="J18" s="45">
        <v>16</v>
      </c>
    </row>
    <row r="19" spans="1:10">
      <c r="H19" s="45">
        <v>4</v>
      </c>
      <c r="I19" s="45">
        <v>6</v>
      </c>
      <c r="J19" s="45">
        <v>17</v>
      </c>
    </row>
    <row r="20" spans="1:10">
      <c r="A20" s="45" t="str">
        <f>"ST-614-"&amp;IF(C20&lt;10, "0"&amp;C20, C20)&amp;".01"</f>
        <v>ST-614-12.01</v>
      </c>
      <c r="B20" s="45">
        <v>1</v>
      </c>
      <c r="C20" s="45">
        <v>12</v>
      </c>
      <c r="D20" s="45">
        <v>21</v>
      </c>
      <c r="E20" s="45" t="s">
        <v>642</v>
      </c>
      <c r="F20" s="45">
        <v>2</v>
      </c>
      <c r="H20" s="45">
        <v>7</v>
      </c>
      <c r="I20" s="45">
        <v>9</v>
      </c>
      <c r="J20" s="45">
        <v>18</v>
      </c>
    </row>
    <row r="21" spans="1:10">
      <c r="A21" s="45" t="str">
        <f>"ST-614-"&amp;IF(C21&lt;10, "0"&amp;C21, C21)&amp;".02"</f>
        <v>ST-614-12.02</v>
      </c>
      <c r="B21" s="45">
        <v>2</v>
      </c>
      <c r="C21" s="45">
        <v>12</v>
      </c>
      <c r="D21" s="45">
        <v>22</v>
      </c>
      <c r="E21" s="45" t="s">
        <v>645</v>
      </c>
      <c r="F21" s="45">
        <v>3</v>
      </c>
      <c r="H21" s="45">
        <v>10</v>
      </c>
      <c r="I21" s="45">
        <v>12</v>
      </c>
      <c r="J21" s="45">
        <v>19</v>
      </c>
    </row>
    <row r="22" spans="1:10">
      <c r="A22" s="45" t="str">
        <f>"ST-614-"&amp;IF(C22&lt;10, "0"&amp;C22, C22)&amp;".04"</f>
        <v>ST-614-12.04</v>
      </c>
      <c r="B22" s="45">
        <v>4</v>
      </c>
      <c r="C22" s="45">
        <v>12</v>
      </c>
      <c r="D22" s="45">
        <v>23</v>
      </c>
      <c r="E22" s="45" t="s">
        <v>642</v>
      </c>
      <c r="F22" s="45">
        <v>3</v>
      </c>
      <c r="H22" s="45">
        <v>13</v>
      </c>
      <c r="I22" s="45">
        <v>15</v>
      </c>
      <c r="J22" s="45">
        <v>20</v>
      </c>
    </row>
    <row r="23" spans="1:10">
      <c r="A23" s="45" t="str">
        <f>"ST-614-"&amp;IF(C23&lt;10, "0"&amp;C23, C23)&amp;".05"</f>
        <v>ST-614-12.05</v>
      </c>
      <c r="B23" s="45">
        <v>5</v>
      </c>
      <c r="C23" s="45">
        <v>12</v>
      </c>
      <c r="D23" s="45">
        <v>23</v>
      </c>
      <c r="E23" s="45" t="s">
        <v>645</v>
      </c>
      <c r="F23" s="45">
        <v>3</v>
      </c>
    </row>
    <row r="24" spans="1:10">
      <c r="A24" s="45" t="str">
        <f>"ST-614-"&amp;IF(C24&lt;10, "0"&amp;C24, C24)&amp;".07"</f>
        <v>ST-614-12.07</v>
      </c>
      <c r="B24" s="45">
        <v>7</v>
      </c>
      <c r="C24" s="45">
        <v>12</v>
      </c>
      <c r="D24" s="45">
        <v>24</v>
      </c>
      <c r="E24" s="45" t="s">
        <v>642</v>
      </c>
      <c r="F24" s="45">
        <v>3</v>
      </c>
    </row>
    <row r="25" spans="1:10">
      <c r="A25" s="45" t="str">
        <f>"ST-614-"&amp;IF(C25&lt;10, "0"&amp;C25, C25)&amp;".08"</f>
        <v>ST-614-12.08</v>
      </c>
      <c r="B25" s="45">
        <v>8</v>
      </c>
      <c r="C25" s="45">
        <v>12</v>
      </c>
      <c r="D25" s="45">
        <v>25</v>
      </c>
      <c r="E25" s="45" t="s">
        <v>645</v>
      </c>
      <c r="F25" s="45">
        <v>4</v>
      </c>
    </row>
    <row r="26" spans="1:10">
      <c r="A26" s="45" t="str">
        <f>"ST-614-"&amp;IF(C26&lt;10, "0"&amp;C26, C26)&amp;".09"</f>
        <v>ST-614-12.09</v>
      </c>
      <c r="B26" s="45">
        <v>9</v>
      </c>
      <c r="C26" s="45">
        <v>12</v>
      </c>
      <c r="D26" s="45">
        <v>26</v>
      </c>
      <c r="E26" s="45" t="s">
        <v>642</v>
      </c>
      <c r="F26" s="45">
        <v>4</v>
      </c>
    </row>
    <row r="27" spans="1:10">
      <c r="A27" s="45" t="str">
        <f>"ST-614-"&amp;IF(C27&lt;10, "0"&amp;C27, C27)&amp;".10"</f>
        <v>ST-614-12.10</v>
      </c>
      <c r="B27" s="45">
        <v>10</v>
      </c>
      <c r="C27" s="45">
        <v>12</v>
      </c>
      <c r="D27" s="45">
        <v>26</v>
      </c>
      <c r="E27" s="45" t="s">
        <v>645</v>
      </c>
      <c r="F27" s="45">
        <v>4</v>
      </c>
    </row>
    <row r="29" spans="1:10">
      <c r="A29" s="45" t="str">
        <f>"ST-614-"&amp;IF(C29&lt;10, "0"&amp;C29, C29)&amp;".01"</f>
        <v>ST-614-14.01</v>
      </c>
      <c r="B29" s="45">
        <v>1</v>
      </c>
      <c r="C29" s="45">
        <v>14</v>
      </c>
      <c r="D29" s="45">
        <f>D27+1</f>
        <v>27</v>
      </c>
      <c r="E29" s="45" t="s">
        <v>642</v>
      </c>
      <c r="F29" s="45">
        <v>4</v>
      </c>
    </row>
    <row r="30" spans="1:10">
      <c r="A30" s="45" t="str">
        <f>"ST-614-"&amp;IF(C30&lt;10, "0"&amp;C30, C30)&amp;".02"</f>
        <v>ST-614-14.02</v>
      </c>
      <c r="B30" s="45">
        <v>2</v>
      </c>
      <c r="C30" s="45">
        <v>14</v>
      </c>
      <c r="D30" s="45">
        <f>D29+1</f>
        <v>28</v>
      </c>
      <c r="E30" s="45" t="s">
        <v>645</v>
      </c>
      <c r="F30" s="45">
        <v>5</v>
      </c>
    </row>
    <row r="31" spans="1:10">
      <c r="A31" s="45" t="str">
        <f>"ST-614-"&amp;IF(C31&lt;10, "0"&amp;C31, C31)&amp;".04"</f>
        <v>ST-614-14.04</v>
      </c>
      <c r="B31" s="45">
        <v>4</v>
      </c>
      <c r="C31" s="45">
        <v>14</v>
      </c>
      <c r="D31" s="45">
        <f>D30+1</f>
        <v>29</v>
      </c>
      <c r="E31" s="45" t="s">
        <v>642</v>
      </c>
      <c r="F31" s="45">
        <v>5</v>
      </c>
    </row>
    <row r="32" spans="1:10">
      <c r="A32" s="45" t="str">
        <f>"ST-614-"&amp;IF(C32&lt;10, "0"&amp;C32, C32)&amp;".05"</f>
        <v>ST-614-14.05</v>
      </c>
      <c r="B32" s="45">
        <v>5</v>
      </c>
      <c r="C32" s="45">
        <v>14</v>
      </c>
      <c r="D32" s="45">
        <f>D31+0</f>
        <v>29</v>
      </c>
      <c r="E32" s="45" t="s">
        <v>645</v>
      </c>
      <c r="F32" s="45">
        <v>5</v>
      </c>
    </row>
    <row r="33" spans="1:6">
      <c r="A33" s="45" t="str">
        <f>"ST-614-"&amp;IF(C33&lt;10, "0"&amp;C33, C33)&amp;".07"</f>
        <v>ST-614-14.07</v>
      </c>
      <c r="B33" s="45">
        <v>7</v>
      </c>
      <c r="C33" s="45">
        <v>14</v>
      </c>
      <c r="D33" s="45">
        <f>D32+1</f>
        <v>30</v>
      </c>
      <c r="E33" s="45" t="s">
        <v>642</v>
      </c>
      <c r="F33" s="45">
        <v>5</v>
      </c>
    </row>
    <row r="34" spans="1:6">
      <c r="A34" s="45" t="str">
        <f>"ST-614-"&amp;IF(C34&lt;10, "0"&amp;C34, C34)&amp;".08"</f>
        <v>ST-614-14.08</v>
      </c>
      <c r="B34" s="45">
        <v>8</v>
      </c>
      <c r="C34" s="45">
        <v>14</v>
      </c>
      <c r="D34" s="45">
        <f>D33+1</f>
        <v>31</v>
      </c>
      <c r="E34" s="45" t="s">
        <v>645</v>
      </c>
      <c r="F34" s="45">
        <v>6</v>
      </c>
    </row>
    <row r="35" spans="1:6">
      <c r="A35" s="45" t="str">
        <f>"ST-614-"&amp;IF(C35&lt;10, "0"&amp;C35, C35)&amp;".09"</f>
        <v>ST-614-14.09</v>
      </c>
      <c r="B35" s="45">
        <v>9</v>
      </c>
      <c r="C35" s="45">
        <v>14</v>
      </c>
      <c r="D35" s="45">
        <f>D34+1</f>
        <v>32</v>
      </c>
      <c r="E35" s="45" t="s">
        <v>642</v>
      </c>
      <c r="F35" s="45">
        <v>6</v>
      </c>
    </row>
    <row r="36" spans="1:6">
      <c r="A36" s="45" t="str">
        <f>"ST-614-"&amp;IF(C36&lt;10, "0"&amp;C36, C36)&amp;".10"</f>
        <v>ST-614-14.10</v>
      </c>
      <c r="B36" s="45">
        <v>10</v>
      </c>
      <c r="C36" s="45">
        <v>14</v>
      </c>
      <c r="D36" s="45">
        <f>D35</f>
        <v>32</v>
      </c>
      <c r="E36" s="45" t="s">
        <v>645</v>
      </c>
      <c r="F36" s="45">
        <v>6</v>
      </c>
    </row>
    <row r="38" spans="1:6">
      <c r="A38" s="45" t="str">
        <f>"ST-614-"&amp;IF(C38&lt;10, "0"&amp;C38, C38)&amp;".01"</f>
        <v>ST-614-16.01</v>
      </c>
      <c r="B38" s="45">
        <v>1</v>
      </c>
      <c r="C38" s="45">
        <v>16</v>
      </c>
      <c r="D38" s="45">
        <f>D36+1</f>
        <v>33</v>
      </c>
      <c r="E38" s="45" t="s">
        <v>642</v>
      </c>
      <c r="F38" s="45">
        <v>6</v>
      </c>
    </row>
    <row r="39" spans="1:6">
      <c r="A39" s="45" t="str">
        <f>"ST-614-"&amp;IF(C39&lt;10, "0"&amp;C39, C39)&amp;".02"</f>
        <v>ST-614-16.02</v>
      </c>
      <c r="B39" s="45">
        <v>2</v>
      </c>
      <c r="C39" s="45">
        <v>16</v>
      </c>
      <c r="D39" s="45">
        <f>D38+1</f>
        <v>34</v>
      </c>
      <c r="E39" s="45" t="s">
        <v>645</v>
      </c>
      <c r="F39" s="45">
        <v>7</v>
      </c>
    </row>
    <row r="40" spans="1:6">
      <c r="A40" s="45" t="str">
        <f>"ST-614-"&amp;IF(C40&lt;10, "0"&amp;C40, C40)&amp;".04"</f>
        <v>ST-614-16.04</v>
      </c>
      <c r="B40" s="45">
        <v>4</v>
      </c>
      <c r="C40" s="45">
        <v>16</v>
      </c>
      <c r="D40" s="45">
        <f>D39+1</f>
        <v>35</v>
      </c>
      <c r="E40" s="45" t="s">
        <v>642</v>
      </c>
      <c r="F40" s="45">
        <v>7</v>
      </c>
    </row>
    <row r="41" spans="1:6">
      <c r="A41" s="45" t="str">
        <f>"ST-614-"&amp;IF(C41&lt;10, "0"&amp;C41, C41)&amp;".05"</f>
        <v>ST-614-16.05</v>
      </c>
      <c r="B41" s="45">
        <v>5</v>
      </c>
      <c r="C41" s="45">
        <v>16</v>
      </c>
      <c r="D41" s="45">
        <f>D40</f>
        <v>35</v>
      </c>
      <c r="E41" s="45" t="s">
        <v>645</v>
      </c>
      <c r="F41" s="45">
        <v>7</v>
      </c>
    </row>
    <row r="42" spans="1:6">
      <c r="A42" s="45" t="str">
        <f>"ST-614-"&amp;IF(C42&lt;10, "0"&amp;C42, C42)&amp;".07"</f>
        <v>ST-614-16.07</v>
      </c>
      <c r="B42" s="45">
        <v>7</v>
      </c>
      <c r="C42" s="45">
        <v>16</v>
      </c>
      <c r="D42" s="45">
        <f>D41+1</f>
        <v>36</v>
      </c>
      <c r="E42" s="45" t="s">
        <v>642</v>
      </c>
      <c r="F42" s="45">
        <v>7</v>
      </c>
    </row>
    <row r="43" spans="1:6">
      <c r="A43" s="45" t="str">
        <f>"ST-614-"&amp;IF(C43&lt;10, "0"&amp;C43, C43)&amp;".08"</f>
        <v>ST-614-16.08</v>
      </c>
      <c r="B43" s="45">
        <v>8</v>
      </c>
      <c r="C43" s="45">
        <v>16</v>
      </c>
      <c r="D43" s="45">
        <f>D42+1</f>
        <v>37</v>
      </c>
      <c r="E43" s="45" t="s">
        <v>645</v>
      </c>
      <c r="F43" s="45">
        <v>8</v>
      </c>
    </row>
    <row r="44" spans="1:6">
      <c r="A44" s="45" t="str">
        <f>"ST-614-"&amp;IF(C44&lt;10, "0"&amp;C44, C44)&amp;".09"</f>
        <v>ST-614-16.09</v>
      </c>
      <c r="B44" s="45">
        <v>9</v>
      </c>
      <c r="C44" s="45">
        <v>16</v>
      </c>
      <c r="D44" s="45">
        <f>D43+1</f>
        <v>38</v>
      </c>
      <c r="E44" s="45" t="s">
        <v>642</v>
      </c>
      <c r="F44" s="45">
        <v>8</v>
      </c>
    </row>
    <row r="45" spans="1:6">
      <c r="A45" s="45" t="str">
        <f>"ST-614-"&amp;IF(C45&lt;10, "0"&amp;C45, C45)&amp;".10"</f>
        <v>ST-614-16.10</v>
      </c>
      <c r="B45" s="45">
        <v>10</v>
      </c>
      <c r="C45" s="45">
        <v>16</v>
      </c>
      <c r="D45" s="45">
        <f>D44</f>
        <v>38</v>
      </c>
      <c r="E45" s="45" t="s">
        <v>645</v>
      </c>
      <c r="F45" s="45">
        <v>8</v>
      </c>
    </row>
    <row r="47" spans="1:6">
      <c r="A47" s="45" t="str">
        <f>"ST-614-"&amp;IF(C47&lt;10, "0"&amp;C47, C47)&amp;".01"</f>
        <v>ST-614-17.01</v>
      </c>
      <c r="B47" s="45">
        <v>1</v>
      </c>
      <c r="C47" s="45">
        <v>17</v>
      </c>
      <c r="D47" s="45">
        <f>D45+1</f>
        <v>39</v>
      </c>
      <c r="E47" s="45" t="s">
        <v>642</v>
      </c>
      <c r="F47" s="45">
        <v>8</v>
      </c>
    </row>
    <row r="48" spans="1:6">
      <c r="A48" s="45" t="str">
        <f>"ST-614-"&amp;IF(C48&lt;10, "0"&amp;C48, C48)&amp;".02"</f>
        <v>ST-614-17.02</v>
      </c>
      <c r="B48" s="45">
        <v>2</v>
      </c>
      <c r="C48" s="45">
        <v>17</v>
      </c>
      <c r="D48" s="45">
        <f>D47+1</f>
        <v>40</v>
      </c>
      <c r="E48" s="45" t="s">
        <v>645</v>
      </c>
      <c r="F48" s="45">
        <v>9</v>
      </c>
    </row>
    <row r="49" spans="1:6">
      <c r="A49" s="45" t="str">
        <f>"ST-614-"&amp;IF(C49&lt;10, "0"&amp;C49, C49)&amp;".04"</f>
        <v>ST-614-17.04</v>
      </c>
      <c r="B49" s="45">
        <v>4</v>
      </c>
      <c r="C49" s="45">
        <v>17</v>
      </c>
      <c r="D49" s="45">
        <f>D48+1</f>
        <v>41</v>
      </c>
      <c r="E49" s="45" t="s">
        <v>642</v>
      </c>
      <c r="F49" s="45">
        <v>9</v>
      </c>
    </row>
    <row r="50" spans="1:6">
      <c r="A50" s="45" t="str">
        <f>"ST-614-"&amp;IF(C50&lt;10, "0"&amp;C50, C50)&amp;".05"</f>
        <v>ST-614-17.05</v>
      </c>
      <c r="B50" s="45">
        <v>5</v>
      </c>
      <c r="C50" s="45">
        <v>17</v>
      </c>
      <c r="D50" s="45">
        <f>D49</f>
        <v>41</v>
      </c>
      <c r="E50" s="45" t="s">
        <v>645</v>
      </c>
      <c r="F50" s="45">
        <v>9</v>
      </c>
    </row>
    <row r="51" spans="1:6">
      <c r="A51" s="45" t="str">
        <f>"ST-614-"&amp;IF(C51&lt;10, "0"&amp;C51, C51)&amp;".07"</f>
        <v>ST-614-17.07</v>
      </c>
      <c r="B51" s="45">
        <v>7</v>
      </c>
      <c r="C51" s="45">
        <v>17</v>
      </c>
      <c r="D51" s="45">
        <f>D50+1</f>
        <v>42</v>
      </c>
      <c r="E51" s="45" t="s">
        <v>642</v>
      </c>
      <c r="F51" s="45">
        <v>9</v>
      </c>
    </row>
    <row r="52" spans="1:6">
      <c r="A52" s="45" t="str">
        <f>"ST-614-"&amp;IF(C52&lt;10, "0"&amp;C52, C52)&amp;".08"</f>
        <v>ST-614-17.08</v>
      </c>
      <c r="B52" s="45">
        <v>8</v>
      </c>
      <c r="C52" s="45">
        <v>17</v>
      </c>
      <c r="D52" s="45">
        <f>D51+1</f>
        <v>43</v>
      </c>
      <c r="E52" s="45" t="s">
        <v>645</v>
      </c>
      <c r="F52" s="45">
        <v>10</v>
      </c>
    </row>
    <row r="53" spans="1:6">
      <c r="A53" s="45" t="str">
        <f>"ST-614-"&amp;IF(C53&lt;10, "0"&amp;C53, C53)&amp;".09"</f>
        <v>ST-614-17.09</v>
      </c>
      <c r="B53" s="45">
        <v>9</v>
      </c>
      <c r="C53" s="45">
        <v>17</v>
      </c>
      <c r="D53" s="45">
        <f>D52+1</f>
        <v>44</v>
      </c>
      <c r="E53" s="45" t="s">
        <v>642</v>
      </c>
      <c r="F53" s="45">
        <v>10</v>
      </c>
    </row>
    <row r="54" spans="1:6">
      <c r="A54" s="45" t="str">
        <f>"ST-614-"&amp;IF(C54&lt;10, "0"&amp;C54, C54)&amp;".10"</f>
        <v>ST-614-17.10</v>
      </c>
      <c r="B54" s="45">
        <v>10</v>
      </c>
      <c r="C54" s="45">
        <v>17</v>
      </c>
      <c r="D54" s="45">
        <f>D53</f>
        <v>44</v>
      </c>
      <c r="E54" s="45" t="s">
        <v>645</v>
      </c>
      <c r="F54" s="45">
        <v>10</v>
      </c>
    </row>
    <row r="56" spans="1:6">
      <c r="A56" s="45" t="str">
        <f>"ST-614-"&amp;IF(C56&lt;10, "0"&amp;C56, C56)&amp;".01"</f>
        <v>ST-614-19.01</v>
      </c>
      <c r="B56" s="45">
        <v>1</v>
      </c>
      <c r="C56" s="45">
        <v>19</v>
      </c>
      <c r="D56" s="45">
        <f>D54+1</f>
        <v>45</v>
      </c>
      <c r="E56" s="45" t="s">
        <v>642</v>
      </c>
      <c r="F56" s="45">
        <v>10</v>
      </c>
    </row>
    <row r="57" spans="1:6">
      <c r="A57" s="45" t="str">
        <f>"ST-614-"&amp;IF(C57&lt;10, "0"&amp;C57, C57)&amp;".02"</f>
        <v>ST-614-19.02</v>
      </c>
      <c r="B57" s="45">
        <v>2</v>
      </c>
      <c r="C57" s="45">
        <v>19</v>
      </c>
      <c r="D57" s="45">
        <f>D56+1</f>
        <v>46</v>
      </c>
      <c r="E57" s="45" t="s">
        <v>645</v>
      </c>
      <c r="F57" s="45">
        <v>11</v>
      </c>
    </row>
    <row r="58" spans="1:6">
      <c r="A58" s="45" t="str">
        <f>"ST-614-"&amp;IF(C58&lt;10, "0"&amp;C58, C58)&amp;".04"</f>
        <v>ST-614-19.04</v>
      </c>
      <c r="B58" s="45">
        <v>4</v>
      </c>
      <c r="C58" s="45">
        <v>19</v>
      </c>
      <c r="D58" s="45">
        <f>D57+1</f>
        <v>47</v>
      </c>
      <c r="E58" s="45" t="s">
        <v>642</v>
      </c>
      <c r="F58" s="45">
        <v>11</v>
      </c>
    </row>
    <row r="59" spans="1:6">
      <c r="A59" s="45" t="str">
        <f>"ST-614-"&amp;IF(C59&lt;10, "0"&amp;C59, C59)&amp;".05"</f>
        <v>ST-614-19.05</v>
      </c>
      <c r="B59" s="45">
        <v>5</v>
      </c>
      <c r="C59" s="45">
        <v>19</v>
      </c>
      <c r="D59" s="45">
        <f>D58</f>
        <v>47</v>
      </c>
      <c r="E59" s="45" t="s">
        <v>645</v>
      </c>
      <c r="F59" s="45">
        <v>11</v>
      </c>
    </row>
    <row r="60" spans="1:6">
      <c r="A60" s="45" t="str">
        <f>"ST-614-"&amp;IF(C60&lt;10, "0"&amp;C60, C60)&amp;".07"</f>
        <v>ST-614-19.07</v>
      </c>
      <c r="B60" s="45">
        <v>7</v>
      </c>
      <c r="C60" s="45">
        <v>19</v>
      </c>
      <c r="D60" s="45">
        <f>D59+1</f>
        <v>48</v>
      </c>
      <c r="E60" s="45" t="s">
        <v>642</v>
      </c>
      <c r="F60" s="45">
        <v>11</v>
      </c>
    </row>
    <row r="61" spans="1:6">
      <c r="A61" s="45" t="str">
        <f>"ST-614-"&amp;IF(C61&lt;10, "0"&amp;C61, C61)&amp;".08"</f>
        <v>ST-614-19.08</v>
      </c>
      <c r="B61" s="45">
        <v>8</v>
      </c>
      <c r="C61" s="45">
        <v>19</v>
      </c>
      <c r="D61" s="45">
        <f>D60+1</f>
        <v>49</v>
      </c>
      <c r="E61" s="45" t="s">
        <v>645</v>
      </c>
      <c r="F61" s="45">
        <v>12</v>
      </c>
    </row>
    <row r="62" spans="1:6">
      <c r="A62" s="45" t="str">
        <f>"ST-614-"&amp;IF(C62&lt;10, "0"&amp;C62, C62)&amp;".09"</f>
        <v>ST-614-19.09</v>
      </c>
      <c r="B62" s="45">
        <v>9</v>
      </c>
      <c r="C62" s="45">
        <v>19</v>
      </c>
      <c r="D62" s="45">
        <f>D61+1</f>
        <v>50</v>
      </c>
      <c r="E62" s="45" t="s">
        <v>642</v>
      </c>
      <c r="F62" s="45">
        <v>12</v>
      </c>
    </row>
    <row r="63" spans="1:6">
      <c r="A63" s="45" t="str">
        <f>"ST-614-"&amp;IF(C63&lt;10, "0"&amp;C63, C63)&amp;".10"</f>
        <v>ST-614-19.10</v>
      </c>
      <c r="B63" s="45">
        <v>10</v>
      </c>
      <c r="C63" s="45">
        <v>19</v>
      </c>
      <c r="D63" s="45">
        <f>D62</f>
        <v>50</v>
      </c>
      <c r="E63" s="45" t="s">
        <v>645</v>
      </c>
      <c r="F63" s="45">
        <v>12</v>
      </c>
    </row>
    <row r="65" spans="1:6">
      <c r="A65" s="45" t="str">
        <f>"ST-614-"&amp;IF(C65&lt;10, "0"&amp;C65, C65)&amp;".01"</f>
        <v>ST-614-02.01</v>
      </c>
      <c r="B65" s="45">
        <v>1</v>
      </c>
      <c r="C65" s="45">
        <v>2</v>
      </c>
      <c r="D65" s="45">
        <f>D63+1</f>
        <v>51</v>
      </c>
      <c r="E65" s="45" t="s">
        <v>642</v>
      </c>
      <c r="F65" s="45">
        <v>12</v>
      </c>
    </row>
    <row r="66" spans="1:6">
      <c r="A66" s="45" t="str">
        <f>"ST-614-"&amp;IF(C66&lt;10, "0"&amp;C66, C66)&amp;".02"</f>
        <v>ST-614-02.02</v>
      </c>
      <c r="B66" s="45">
        <v>2</v>
      </c>
      <c r="C66" s="45">
        <v>2</v>
      </c>
      <c r="D66" s="45">
        <f>D65+1</f>
        <v>52</v>
      </c>
      <c r="E66" s="45" t="s">
        <v>645</v>
      </c>
      <c r="F66" s="45">
        <v>13</v>
      </c>
    </row>
    <row r="67" spans="1:6">
      <c r="A67" s="45" t="str">
        <f>"ST-614-"&amp;IF(C67&lt;10, "0"&amp;C67, C67)&amp;".04"</f>
        <v>ST-614-02.04</v>
      </c>
      <c r="B67" s="45">
        <v>4</v>
      </c>
      <c r="C67" s="45">
        <v>2</v>
      </c>
      <c r="D67" s="45">
        <f>D66+1</f>
        <v>53</v>
      </c>
      <c r="E67" s="45" t="s">
        <v>642</v>
      </c>
      <c r="F67" s="45">
        <v>13</v>
      </c>
    </row>
    <row r="68" spans="1:6">
      <c r="A68" s="45" t="str">
        <f>"ST-614-"&amp;IF(C68&lt;10, "0"&amp;C68, C68)&amp;".05"</f>
        <v>ST-614-02.05</v>
      </c>
      <c r="B68" s="45">
        <v>5</v>
      </c>
      <c r="C68" s="45">
        <v>2</v>
      </c>
      <c r="D68" s="45">
        <f>D67</f>
        <v>53</v>
      </c>
      <c r="E68" s="45" t="s">
        <v>645</v>
      </c>
      <c r="F68" s="45">
        <v>13</v>
      </c>
    </row>
    <row r="69" spans="1:6">
      <c r="A69" s="45" t="str">
        <f>"ST-614-"&amp;IF(C69&lt;10, "0"&amp;C69, C69)&amp;".07"</f>
        <v>ST-614-02.07</v>
      </c>
      <c r="B69" s="45">
        <v>7</v>
      </c>
      <c r="C69" s="45">
        <v>2</v>
      </c>
      <c r="D69" s="45">
        <f>D68+1</f>
        <v>54</v>
      </c>
      <c r="E69" s="45" t="s">
        <v>642</v>
      </c>
      <c r="F69" s="45">
        <v>13</v>
      </c>
    </row>
    <row r="70" spans="1:6">
      <c r="A70" s="45" t="str">
        <f>"ST-614-"&amp;IF(C70&lt;10, "0"&amp;C70, C70)&amp;".08"</f>
        <v>ST-614-02.08</v>
      </c>
      <c r="B70" s="45">
        <v>8</v>
      </c>
      <c r="C70" s="45">
        <v>2</v>
      </c>
      <c r="D70" s="45">
        <f>D69+1</f>
        <v>55</v>
      </c>
      <c r="E70" s="45" t="s">
        <v>645</v>
      </c>
      <c r="F70" s="45">
        <v>14</v>
      </c>
    </row>
    <row r="71" spans="1:6">
      <c r="A71" s="45" t="str">
        <f>"ST-614-"&amp;IF(C71&lt;10, "0"&amp;C71, C71)&amp;".09"</f>
        <v>ST-614-02.09</v>
      </c>
      <c r="B71" s="45">
        <v>9</v>
      </c>
      <c r="C71" s="45">
        <v>2</v>
      </c>
      <c r="D71" s="45">
        <f>D70+1</f>
        <v>56</v>
      </c>
      <c r="E71" s="45" t="s">
        <v>642</v>
      </c>
      <c r="F71" s="45">
        <v>14</v>
      </c>
    </row>
    <row r="72" spans="1:6">
      <c r="A72" s="45" t="str">
        <f>"ST-614-"&amp;IF(C72&lt;10, "0"&amp;C72, C72)&amp;".10"</f>
        <v>ST-614-02.10</v>
      </c>
      <c r="B72" s="45">
        <v>10</v>
      </c>
      <c r="C72" s="45">
        <v>2</v>
      </c>
      <c r="D72" s="45">
        <f>D71</f>
        <v>56</v>
      </c>
      <c r="E72" s="45" t="s">
        <v>645</v>
      </c>
      <c r="F72" s="45">
        <v>14</v>
      </c>
    </row>
    <row r="74" spans="1:6">
      <c r="A74" s="45" t="str">
        <f>"ST-614-"&amp;IF(C74&lt;10, "0"&amp;C74, C74)&amp;".01"</f>
        <v>ST-614-04.01</v>
      </c>
      <c r="B74" s="45">
        <v>1</v>
      </c>
      <c r="C74" s="45">
        <v>4</v>
      </c>
      <c r="D74" s="45">
        <f>D72+1</f>
        <v>57</v>
      </c>
      <c r="E74" s="45" t="s">
        <v>642</v>
      </c>
      <c r="F74" s="45">
        <v>14</v>
      </c>
    </row>
    <row r="75" spans="1:6">
      <c r="A75" s="45" t="str">
        <f>"ST-614-"&amp;IF(C75&lt;10, "0"&amp;C75, C75)&amp;".02"</f>
        <v>ST-614-04.02</v>
      </c>
      <c r="B75" s="45">
        <v>2</v>
      </c>
      <c r="C75" s="45">
        <v>4</v>
      </c>
      <c r="D75" s="45">
        <f>D74+1</f>
        <v>58</v>
      </c>
      <c r="E75" s="45" t="s">
        <v>645</v>
      </c>
      <c r="F75" s="45">
        <v>15</v>
      </c>
    </row>
    <row r="76" spans="1:6">
      <c r="A76" s="45" t="str">
        <f>"ST-614-"&amp;IF(C76&lt;10, "0"&amp;C76, C76)&amp;".04"</f>
        <v>ST-614-04.04</v>
      </c>
      <c r="B76" s="45">
        <v>4</v>
      </c>
      <c r="C76" s="45">
        <v>4</v>
      </c>
      <c r="D76" s="45">
        <f>D75+1</f>
        <v>59</v>
      </c>
      <c r="E76" s="45" t="s">
        <v>642</v>
      </c>
      <c r="F76" s="45">
        <v>15</v>
      </c>
    </row>
    <row r="77" spans="1:6">
      <c r="A77" s="45" t="str">
        <f>"ST-614-"&amp;IF(C77&lt;10, "0"&amp;C77, C77)&amp;".05"</f>
        <v>ST-614-04.05</v>
      </c>
      <c r="B77" s="45">
        <v>5</v>
      </c>
      <c r="C77" s="45">
        <v>4</v>
      </c>
      <c r="D77" s="45">
        <f>D76</f>
        <v>59</v>
      </c>
      <c r="E77" s="45" t="s">
        <v>645</v>
      </c>
      <c r="F77" s="45">
        <v>15</v>
      </c>
    </row>
    <row r="78" spans="1:6">
      <c r="A78" s="45" t="str">
        <f>"ST-614-"&amp;IF(C78&lt;10, "0"&amp;C78, C78)&amp;".07"</f>
        <v>ST-614-04.07</v>
      </c>
      <c r="B78" s="45">
        <v>7</v>
      </c>
      <c r="C78" s="45">
        <v>4</v>
      </c>
      <c r="D78" s="45">
        <f>D77+1</f>
        <v>60</v>
      </c>
      <c r="E78" s="45" t="s">
        <v>642</v>
      </c>
      <c r="F78" s="45">
        <v>15</v>
      </c>
    </row>
    <row r="79" spans="1:6">
      <c r="A79" s="45" t="str">
        <f>"ST-614-"&amp;IF(C79&lt;10, "0"&amp;C79, C79)&amp;".08"</f>
        <v>ST-614-04.08</v>
      </c>
      <c r="B79" s="45">
        <v>8</v>
      </c>
      <c r="C79" s="45">
        <v>4</v>
      </c>
      <c r="D79" s="45">
        <v>1</v>
      </c>
      <c r="E79" s="45" t="s">
        <v>645</v>
      </c>
      <c r="F79" s="45">
        <v>16</v>
      </c>
    </row>
    <row r="80" spans="1:6">
      <c r="A80" s="45" t="str">
        <f>"ST-614-"&amp;IF(C80&lt;10, "0"&amp;C80, C80)&amp;".09"</f>
        <v>ST-614-04.09</v>
      </c>
      <c r="B80" s="45">
        <v>9</v>
      </c>
      <c r="C80" s="45">
        <v>4</v>
      </c>
      <c r="D80" s="45">
        <f>D79+1</f>
        <v>2</v>
      </c>
      <c r="E80" s="45" t="s">
        <v>642</v>
      </c>
      <c r="F80" s="45">
        <v>16</v>
      </c>
    </row>
    <row r="81" spans="1:6">
      <c r="A81" s="45" t="str">
        <f>"ST-614-"&amp;IF(C81&lt;10, "0"&amp;C81, C81)&amp;".10"</f>
        <v>ST-614-04.10</v>
      </c>
      <c r="B81" s="45">
        <v>10</v>
      </c>
      <c r="C81" s="45">
        <v>4</v>
      </c>
      <c r="D81" s="45">
        <f>D80</f>
        <v>2</v>
      </c>
      <c r="E81" s="45" t="s">
        <v>645</v>
      </c>
      <c r="F81" s="45">
        <v>16</v>
      </c>
    </row>
    <row r="83" spans="1:6">
      <c r="A83" s="45" t="str">
        <f>"ST-614-"&amp;IF(C83&lt;10, "0"&amp;C83, C83)&amp;".01"</f>
        <v>ST-614-06.01</v>
      </c>
      <c r="B83" s="45">
        <v>1</v>
      </c>
      <c r="C83" s="45">
        <v>6</v>
      </c>
      <c r="D83" s="45">
        <f>D81+1</f>
        <v>3</v>
      </c>
      <c r="E83" s="45" t="s">
        <v>642</v>
      </c>
      <c r="F83" s="45">
        <v>16</v>
      </c>
    </row>
    <row r="84" spans="1:6">
      <c r="A84" s="45" t="str">
        <f>"ST-614-"&amp;IF(C84&lt;10, "0"&amp;C84, C84)&amp;".02"</f>
        <v>ST-614-06.02</v>
      </c>
      <c r="B84" s="45">
        <v>2</v>
      </c>
      <c r="C84" s="45">
        <v>6</v>
      </c>
      <c r="D84" s="45">
        <f>D83+1</f>
        <v>4</v>
      </c>
      <c r="E84" s="45" t="s">
        <v>645</v>
      </c>
      <c r="F84" s="45">
        <v>17</v>
      </c>
    </row>
    <row r="85" spans="1:6">
      <c r="A85" s="45" t="str">
        <f>"ST-614-"&amp;IF(C85&lt;10, "0"&amp;C85, C85)&amp;".04"</f>
        <v>ST-614-06.04</v>
      </c>
      <c r="B85" s="45">
        <v>4</v>
      </c>
      <c r="C85" s="45">
        <v>6</v>
      </c>
      <c r="D85" s="45">
        <f>D84+1</f>
        <v>5</v>
      </c>
      <c r="E85" s="45" t="s">
        <v>642</v>
      </c>
      <c r="F85" s="45">
        <v>17</v>
      </c>
    </row>
    <row r="86" spans="1:6">
      <c r="A86" s="45" t="str">
        <f>"ST-614-"&amp;IF(C86&lt;10, "0"&amp;C86, C86)&amp;".05"</f>
        <v>ST-614-06.05</v>
      </c>
      <c r="B86" s="45">
        <v>5</v>
      </c>
      <c r="C86" s="45">
        <v>6</v>
      </c>
      <c r="D86" s="45">
        <f>D85</f>
        <v>5</v>
      </c>
      <c r="E86" s="45" t="s">
        <v>645</v>
      </c>
      <c r="F86" s="45">
        <v>17</v>
      </c>
    </row>
    <row r="87" spans="1:6">
      <c r="A87" s="45" t="str">
        <f>"ST-614-"&amp;IF(C87&lt;10, "0"&amp;C87, C87)&amp;".07"</f>
        <v>ST-614-06.07</v>
      </c>
      <c r="B87" s="45">
        <v>7</v>
      </c>
      <c r="C87" s="45">
        <v>6</v>
      </c>
      <c r="D87" s="45">
        <f>D86+1</f>
        <v>6</v>
      </c>
      <c r="E87" s="45" t="s">
        <v>642</v>
      </c>
      <c r="F87" s="45">
        <v>17</v>
      </c>
    </row>
    <row r="88" spans="1:6">
      <c r="A88" s="45" t="str">
        <f>"ST-614-"&amp;IF(C88&lt;10, "0"&amp;C88, C88)&amp;".08"</f>
        <v>ST-614-06.08</v>
      </c>
      <c r="B88" s="45">
        <v>8</v>
      </c>
      <c r="C88" s="45">
        <v>6</v>
      </c>
      <c r="D88" s="45">
        <f>D87+1</f>
        <v>7</v>
      </c>
      <c r="E88" s="45" t="s">
        <v>645</v>
      </c>
      <c r="F88" s="45">
        <v>18</v>
      </c>
    </row>
    <row r="89" spans="1:6">
      <c r="A89" s="45" t="str">
        <f>"ST-614-"&amp;IF(C89&lt;10, "0"&amp;C89, C89)&amp;".09"</f>
        <v>ST-614-06.09</v>
      </c>
      <c r="B89" s="45">
        <v>9</v>
      </c>
      <c r="C89" s="45">
        <v>6</v>
      </c>
      <c r="D89" s="45">
        <f>D88+1</f>
        <v>8</v>
      </c>
      <c r="E89" s="45" t="s">
        <v>642</v>
      </c>
      <c r="F89" s="45">
        <v>18</v>
      </c>
    </row>
    <row r="90" spans="1:6">
      <c r="A90" s="45" t="str">
        <f>"ST-614-"&amp;IF(C90&lt;10, "0"&amp;C90, C90)&amp;".10"</f>
        <v>ST-614-06.10</v>
      </c>
      <c r="B90" s="45">
        <v>10</v>
      </c>
      <c r="C90" s="45">
        <v>6</v>
      </c>
      <c r="D90" s="45">
        <f>D89</f>
        <v>8</v>
      </c>
      <c r="E90" s="45" t="s">
        <v>645</v>
      </c>
      <c r="F90" s="45">
        <v>18</v>
      </c>
    </row>
  </sheetData>
  <mergeCells count="2">
    <mergeCell ref="J1:J2"/>
    <mergeCell ref="H1:I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Props1.xml><?xml version="1.0" encoding="utf-8"?>
<ds:datastoreItem xmlns:ds="http://schemas.openxmlformats.org/officeDocument/2006/customXml" ds:itemID="{37CAFCCB-79BC-46EE-B295-ED437D5AD1F9}"/>
</file>

<file path=customXml/itemProps2.xml><?xml version="1.0" encoding="utf-8"?>
<ds:datastoreItem xmlns:ds="http://schemas.openxmlformats.org/officeDocument/2006/customXml" ds:itemID="{372605BC-1AB9-4D2C-BBC5-3A46966356DD}"/>
</file>

<file path=customXml/itemProps3.xml><?xml version="1.0" encoding="utf-8"?>
<ds:datastoreItem xmlns:ds="http://schemas.openxmlformats.org/officeDocument/2006/customXml" ds:itemID="{F73AECD0-D97F-4072-8B5A-ACBE5E9143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/>
  <cp:revision/>
  <dcterms:created xsi:type="dcterms:W3CDTF">2022-08-29T13:54:41Z</dcterms:created>
  <dcterms:modified xsi:type="dcterms:W3CDTF">2022-10-18T16:14:00Z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