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997D148-5217-4449-ACCF-083B313BAA8E}" xr6:coauthVersionLast="47" xr6:coauthVersionMax="47" xr10:uidLastSave="{00000000-0000-0000-0000-000000000000}"/>
  <bookViews>
    <workbookView xWindow="-120" yWindow="-120" windowWidth="29040" windowHeight="15840" activeTab="3" xr2:uid="{CC45857C-43CA-4FE8-B43A-A3E2BD5298BB}"/>
  </bookViews>
  <sheets>
    <sheet name="Hall" sheetId="5" r:id="rId1"/>
    <sheet name="plc1" sheetId="6" r:id="rId2"/>
    <sheet name="plc2" sheetId="7" r:id="rId3"/>
    <sheet name="plc3" sheetId="8" r:id="rId4"/>
    <sheet name="Túnel" sheetId="9" r:id="rId5"/>
    <sheet name="Tunel-infos" sheetId="1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" i="6" l="1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29" i="6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38" i="7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29" i="8"/>
  <c r="L46" i="8"/>
  <c r="L47" i="8"/>
  <c r="L48" i="8"/>
  <c r="L49" i="8"/>
  <c r="L50" i="8"/>
  <c r="L51" i="8"/>
  <c r="L52" i="8"/>
  <c r="L45" i="8"/>
  <c r="L38" i="8"/>
  <c r="L39" i="8"/>
  <c r="L40" i="8"/>
  <c r="L41" i="8"/>
  <c r="L42" i="8"/>
  <c r="L43" i="8"/>
  <c r="L44" i="8"/>
  <c r="L37" i="8"/>
  <c r="L30" i="8"/>
  <c r="L31" i="8"/>
  <c r="L32" i="8"/>
  <c r="L33" i="8"/>
  <c r="L34" i="8"/>
  <c r="L35" i="8"/>
  <c r="L36" i="8"/>
  <c r="L29" i="8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46" i="6"/>
  <c r="L47" i="6"/>
  <c r="L48" i="6"/>
  <c r="L49" i="6"/>
  <c r="L50" i="6"/>
  <c r="L51" i="6"/>
  <c r="L52" i="6"/>
  <c r="L45" i="6"/>
  <c r="L38" i="6"/>
  <c r="L39" i="6"/>
  <c r="L40" i="6"/>
  <c r="L41" i="6"/>
  <c r="L42" i="6"/>
  <c r="L43" i="6"/>
  <c r="L44" i="6"/>
  <c r="L37" i="6"/>
  <c r="L36" i="6"/>
  <c r="L30" i="6"/>
  <c r="L31" i="6"/>
  <c r="L32" i="6"/>
  <c r="L33" i="6"/>
  <c r="L34" i="6"/>
  <c r="L35" i="6"/>
  <c r="L29" i="6"/>
  <c r="G69" i="7"/>
  <c r="D69" i="7"/>
  <c r="G68" i="7"/>
  <c r="D68" i="7"/>
  <c r="G67" i="7"/>
  <c r="D67" i="7"/>
  <c r="G66" i="7"/>
  <c r="D66" i="7"/>
  <c r="G65" i="7"/>
  <c r="D65" i="7"/>
  <c r="G64" i="7"/>
  <c r="D64" i="7"/>
  <c r="G63" i="7"/>
  <c r="D63" i="7"/>
  <c r="G62" i="7"/>
  <c r="D62" i="7"/>
  <c r="G61" i="7"/>
  <c r="D61" i="7"/>
  <c r="G60" i="7"/>
  <c r="D60" i="7"/>
  <c r="G59" i="7"/>
  <c r="D59" i="7"/>
  <c r="G58" i="7"/>
  <c r="D58" i="7"/>
  <c r="G57" i="7"/>
  <c r="D57" i="7"/>
  <c r="G56" i="7"/>
  <c r="D56" i="7"/>
  <c r="G55" i="7"/>
  <c r="D55" i="7"/>
  <c r="G54" i="7"/>
  <c r="D54" i="7"/>
  <c r="G52" i="6"/>
  <c r="D52" i="6"/>
  <c r="G51" i="6"/>
  <c r="D51" i="6"/>
  <c r="G50" i="6"/>
  <c r="D50" i="6"/>
  <c r="G49" i="6"/>
  <c r="D49" i="6"/>
  <c r="G48" i="6"/>
  <c r="D48" i="6"/>
  <c r="G47" i="6"/>
  <c r="D47" i="6"/>
  <c r="G46" i="6"/>
  <c r="D46" i="6"/>
  <c r="G45" i="6"/>
  <c r="D45" i="6"/>
  <c r="G44" i="6"/>
  <c r="D44" i="6"/>
  <c r="G43" i="6"/>
  <c r="D43" i="6"/>
  <c r="G42" i="6"/>
  <c r="D42" i="6"/>
  <c r="G41" i="6"/>
  <c r="D41" i="6"/>
  <c r="G40" i="6"/>
  <c r="D40" i="6"/>
  <c r="G39" i="6"/>
  <c r="D39" i="6"/>
  <c r="G38" i="6"/>
  <c r="D38" i="6"/>
  <c r="G37" i="6"/>
  <c r="D37" i="6"/>
  <c r="G36" i="6"/>
  <c r="D36" i="6"/>
  <c r="G35" i="6"/>
  <c r="D35" i="6"/>
  <c r="G34" i="6"/>
  <c r="D34" i="6"/>
  <c r="G33" i="6"/>
  <c r="D33" i="6"/>
  <c r="G32" i="6"/>
  <c r="D32" i="6"/>
  <c r="G31" i="6"/>
  <c r="D31" i="6"/>
  <c r="G30" i="6"/>
  <c r="D30" i="6"/>
  <c r="G29" i="6"/>
  <c r="D29" i="6"/>
  <c r="G52" i="8"/>
  <c r="D52" i="8"/>
  <c r="G51" i="8"/>
  <c r="D51" i="8"/>
  <c r="G50" i="8"/>
  <c r="D50" i="8"/>
  <c r="G49" i="8"/>
  <c r="D49" i="8"/>
  <c r="G48" i="8"/>
  <c r="D48" i="8"/>
  <c r="G47" i="8"/>
  <c r="D47" i="8"/>
  <c r="G46" i="8"/>
  <c r="D46" i="8"/>
  <c r="G45" i="8"/>
  <c r="D45" i="8"/>
  <c r="G44" i="8"/>
  <c r="D44" i="8"/>
  <c r="G43" i="8"/>
  <c r="D43" i="8"/>
  <c r="G42" i="8"/>
  <c r="D42" i="8"/>
  <c r="G41" i="8"/>
  <c r="D41" i="8"/>
  <c r="G40" i="8"/>
  <c r="D40" i="8"/>
  <c r="G39" i="8"/>
  <c r="D39" i="8"/>
  <c r="G38" i="8"/>
  <c r="D38" i="8"/>
  <c r="G37" i="8"/>
  <c r="D37" i="8"/>
  <c r="G36" i="8"/>
  <c r="D36" i="8"/>
  <c r="G35" i="8"/>
  <c r="D35" i="8"/>
  <c r="G34" i="8"/>
  <c r="D34" i="8"/>
  <c r="G33" i="8"/>
  <c r="D33" i="8"/>
  <c r="G32" i="8"/>
  <c r="D32" i="8"/>
  <c r="G31" i="8"/>
  <c r="D31" i="8"/>
  <c r="G30" i="8"/>
  <c r="D30" i="8"/>
  <c r="G29" i="8"/>
  <c r="D29" i="8"/>
  <c r="G53" i="7"/>
  <c r="D53" i="7"/>
  <c r="G52" i="7"/>
  <c r="D52" i="7"/>
  <c r="G51" i="7"/>
  <c r="D51" i="7"/>
  <c r="G50" i="7"/>
  <c r="D50" i="7"/>
  <c r="G49" i="7"/>
  <c r="D49" i="7"/>
  <c r="G48" i="7"/>
  <c r="D48" i="7"/>
  <c r="G47" i="7"/>
  <c r="D47" i="7"/>
  <c r="G46" i="7"/>
  <c r="D46" i="7"/>
  <c r="G45" i="7"/>
  <c r="D45" i="7"/>
  <c r="G44" i="7"/>
  <c r="D44" i="7"/>
  <c r="G43" i="7"/>
  <c r="D43" i="7"/>
  <c r="G42" i="7"/>
  <c r="D42" i="7"/>
  <c r="G41" i="7"/>
  <c r="D41" i="7"/>
  <c r="G40" i="7"/>
  <c r="D40" i="7"/>
  <c r="G39" i="7"/>
  <c r="D39" i="7"/>
  <c r="G38" i="7"/>
  <c r="D38" i="7"/>
  <c r="R81" i="9"/>
  <c r="R80" i="9"/>
  <c r="R79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3" i="9"/>
  <c r="R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2" i="9"/>
  <c r="J3" i="5"/>
  <c r="J2" i="5"/>
  <c r="A90" i="11"/>
  <c r="A89" i="11"/>
  <c r="A88" i="11"/>
  <c r="A87" i="11"/>
  <c r="A86" i="11"/>
  <c r="A85" i="11"/>
  <c r="A84" i="11"/>
  <c r="A83" i="11"/>
  <c r="A81" i="11"/>
  <c r="A80" i="11"/>
  <c r="A79" i="11"/>
  <c r="A78" i="11"/>
  <c r="A77" i="11"/>
  <c r="A76" i="11"/>
  <c r="A75" i="11"/>
  <c r="A74" i="11"/>
  <c r="A72" i="11"/>
  <c r="A71" i="11"/>
  <c r="A70" i="11"/>
  <c r="A69" i="11"/>
  <c r="A68" i="11"/>
  <c r="A67" i="11"/>
  <c r="A66" i="11"/>
  <c r="A65" i="11"/>
  <c r="A63" i="11"/>
  <c r="A62" i="11"/>
  <c r="A61" i="11"/>
  <c r="A60" i="11"/>
  <c r="A59" i="11"/>
  <c r="A58" i="11"/>
  <c r="A57" i="11"/>
  <c r="A56" i="11"/>
  <c r="A54" i="11"/>
  <c r="A53" i="11"/>
  <c r="A52" i="11"/>
  <c r="A51" i="11"/>
  <c r="A50" i="11"/>
  <c r="A49" i="11"/>
  <c r="A48" i="11"/>
  <c r="A47" i="11"/>
  <c r="A45" i="11"/>
  <c r="A44" i="11"/>
  <c r="A43" i="11"/>
  <c r="A42" i="11"/>
  <c r="A41" i="11"/>
  <c r="A40" i="11"/>
  <c r="A39" i="11"/>
  <c r="A38" i="11"/>
  <c r="C29" i="11"/>
  <c r="C30" i="11" s="1"/>
  <c r="C31" i="11" s="1"/>
  <c r="C32" i="11" s="1"/>
  <c r="C33" i="11" s="1"/>
  <c r="C34" i="11" s="1"/>
  <c r="C35" i="11" s="1"/>
  <c r="C36" i="11" s="1"/>
  <c r="C38" i="11" s="1"/>
  <c r="C39" i="11" s="1"/>
  <c r="C40" i="11" s="1"/>
  <c r="C41" i="11" s="1"/>
  <c r="A36" i="11"/>
  <c r="A35" i="11"/>
  <c r="A34" i="11"/>
  <c r="A33" i="11"/>
  <c r="A32" i="11"/>
  <c r="A31" i="11"/>
  <c r="A30" i="11"/>
  <c r="A29" i="11"/>
  <c r="A27" i="11"/>
  <c r="A26" i="11"/>
  <c r="A25" i="11"/>
  <c r="A24" i="11"/>
  <c r="A23" i="11"/>
  <c r="A22" i="11"/>
  <c r="A21" i="11"/>
  <c r="A20" i="11"/>
  <c r="A18" i="11"/>
  <c r="A17" i="11"/>
  <c r="A16" i="11"/>
  <c r="A15" i="11"/>
  <c r="A14" i="11"/>
  <c r="A13" i="11"/>
  <c r="A12" i="11"/>
  <c r="A11" i="11"/>
  <c r="A9" i="11"/>
  <c r="A8" i="11"/>
  <c r="A7" i="11"/>
  <c r="A6" i="11"/>
  <c r="A5" i="11"/>
  <c r="A4" i="11"/>
  <c r="A3" i="11"/>
  <c r="A2" i="11"/>
  <c r="J10" i="5"/>
  <c r="R10" i="5"/>
  <c r="J76" i="5"/>
  <c r="J77" i="5"/>
  <c r="J78" i="5"/>
  <c r="J79" i="5"/>
  <c r="J80" i="5"/>
  <c r="J81" i="5"/>
  <c r="J82" i="5"/>
  <c r="R76" i="5"/>
  <c r="R77" i="5"/>
  <c r="R78" i="5"/>
  <c r="R79" i="5"/>
  <c r="R80" i="5"/>
  <c r="R81" i="5"/>
  <c r="R82" i="5"/>
  <c r="J75" i="5"/>
  <c r="R75" i="5"/>
  <c r="J68" i="5"/>
  <c r="J69" i="5"/>
  <c r="J70" i="5"/>
  <c r="J71" i="5"/>
  <c r="J72" i="5"/>
  <c r="J73" i="5"/>
  <c r="J74" i="5"/>
  <c r="R68" i="5"/>
  <c r="R69" i="5"/>
  <c r="R70" i="5"/>
  <c r="R71" i="5"/>
  <c r="R72" i="5"/>
  <c r="R73" i="5"/>
  <c r="R74" i="5"/>
  <c r="J67" i="5"/>
  <c r="R67" i="5"/>
  <c r="J60" i="5"/>
  <c r="J61" i="5"/>
  <c r="J62" i="5"/>
  <c r="J63" i="5"/>
  <c r="J64" i="5"/>
  <c r="J65" i="5"/>
  <c r="J66" i="5"/>
  <c r="R60" i="5"/>
  <c r="R61" i="5"/>
  <c r="R62" i="5"/>
  <c r="R63" i="5"/>
  <c r="R64" i="5"/>
  <c r="R65" i="5"/>
  <c r="R66" i="5"/>
  <c r="J59" i="5"/>
  <c r="R59" i="5"/>
  <c r="J52" i="5"/>
  <c r="J53" i="5"/>
  <c r="J54" i="5"/>
  <c r="J55" i="5"/>
  <c r="J56" i="5"/>
  <c r="J57" i="5"/>
  <c r="J58" i="5"/>
  <c r="R52" i="5"/>
  <c r="R53" i="5"/>
  <c r="R54" i="5"/>
  <c r="R55" i="5"/>
  <c r="R56" i="5"/>
  <c r="R57" i="5"/>
  <c r="R58" i="5"/>
  <c r="J51" i="5"/>
  <c r="R51" i="5"/>
  <c r="J43" i="5"/>
  <c r="J44" i="5"/>
  <c r="J45" i="5"/>
  <c r="J46" i="5"/>
  <c r="J47" i="5"/>
  <c r="J48" i="5"/>
  <c r="J49" i="5"/>
  <c r="J50" i="5"/>
  <c r="R43" i="5"/>
  <c r="R44" i="5"/>
  <c r="R45" i="5"/>
  <c r="R46" i="5"/>
  <c r="R47" i="5"/>
  <c r="R48" i="5"/>
  <c r="R49" i="5"/>
  <c r="R50" i="5"/>
  <c r="J35" i="5"/>
  <c r="J36" i="5"/>
  <c r="J37" i="5"/>
  <c r="J38" i="5"/>
  <c r="J39" i="5"/>
  <c r="J40" i="5"/>
  <c r="J41" i="5"/>
  <c r="J42" i="5"/>
  <c r="R35" i="5"/>
  <c r="R36" i="5"/>
  <c r="R37" i="5"/>
  <c r="R38" i="5"/>
  <c r="R39" i="5"/>
  <c r="R40" i="5"/>
  <c r="R41" i="5"/>
  <c r="R42" i="5"/>
  <c r="J33" i="5"/>
  <c r="J34" i="5"/>
  <c r="R33" i="5"/>
  <c r="R34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J11" i="5"/>
  <c r="J12" i="5"/>
  <c r="J13" i="5"/>
  <c r="J14" i="5"/>
  <c r="J15" i="5"/>
  <c r="J16" i="5"/>
  <c r="J17" i="5"/>
  <c r="J18" i="5"/>
  <c r="R11" i="5"/>
  <c r="R12" i="5"/>
  <c r="R13" i="5"/>
  <c r="R14" i="5"/>
  <c r="R15" i="5"/>
  <c r="R16" i="5"/>
  <c r="R17" i="5"/>
  <c r="R18" i="5"/>
  <c r="J4" i="5"/>
  <c r="J5" i="5"/>
  <c r="J6" i="5"/>
  <c r="J7" i="5"/>
  <c r="J8" i="5"/>
  <c r="J9" i="5"/>
  <c r="R3" i="5"/>
  <c r="R4" i="5"/>
  <c r="R5" i="5"/>
  <c r="R6" i="5"/>
  <c r="R7" i="5"/>
  <c r="R8" i="5"/>
  <c r="R9" i="5"/>
  <c r="K62" i="7" l="1"/>
  <c r="K63" i="7"/>
  <c r="K64" i="7"/>
  <c r="K65" i="7"/>
  <c r="K66" i="7"/>
  <c r="K67" i="7"/>
  <c r="K68" i="7"/>
  <c r="K69" i="7"/>
  <c r="K54" i="7"/>
  <c r="K55" i="7"/>
  <c r="K56" i="7"/>
  <c r="K57" i="7"/>
  <c r="K58" i="7"/>
  <c r="K59" i="7"/>
  <c r="K60" i="7"/>
  <c r="K61" i="7"/>
  <c r="J45" i="6"/>
  <c r="J46" i="6"/>
  <c r="J47" i="6"/>
  <c r="J48" i="6"/>
  <c r="J49" i="6"/>
  <c r="J50" i="6"/>
  <c r="J51" i="6"/>
  <c r="J52" i="6"/>
  <c r="J37" i="6"/>
  <c r="J38" i="6"/>
  <c r="J39" i="6"/>
  <c r="J40" i="6"/>
  <c r="J41" i="6"/>
  <c r="J42" i="6"/>
  <c r="J43" i="6"/>
  <c r="J44" i="6"/>
  <c r="J29" i="6"/>
  <c r="J30" i="6"/>
  <c r="J31" i="6"/>
  <c r="J32" i="6"/>
  <c r="J33" i="6"/>
  <c r="J34" i="6"/>
  <c r="J35" i="6"/>
  <c r="J36" i="6"/>
  <c r="J45" i="8"/>
  <c r="J46" i="8"/>
  <c r="J47" i="8"/>
  <c r="J48" i="8"/>
  <c r="J49" i="8"/>
  <c r="J50" i="8"/>
  <c r="J51" i="8"/>
  <c r="J52" i="8"/>
  <c r="J37" i="8"/>
  <c r="J38" i="8"/>
  <c r="J39" i="8"/>
  <c r="J40" i="8"/>
  <c r="J41" i="8"/>
  <c r="J42" i="8"/>
  <c r="J43" i="8"/>
  <c r="J44" i="8"/>
  <c r="J29" i="8"/>
  <c r="J30" i="8"/>
  <c r="J31" i="8"/>
  <c r="J32" i="8"/>
  <c r="J33" i="8"/>
  <c r="J34" i="8"/>
  <c r="J35" i="8"/>
  <c r="J36" i="8"/>
  <c r="K46" i="7"/>
  <c r="K47" i="7"/>
  <c r="K48" i="7"/>
  <c r="K49" i="7"/>
  <c r="K50" i="7"/>
  <c r="K51" i="7"/>
  <c r="K52" i="7"/>
  <c r="K53" i="7"/>
  <c r="K38" i="7"/>
  <c r="K39" i="7"/>
  <c r="K40" i="7"/>
  <c r="K41" i="7"/>
  <c r="K42" i="7"/>
  <c r="K43" i="7"/>
  <c r="K44" i="7"/>
  <c r="K45" i="7"/>
  <c r="J17" i="9"/>
  <c r="J32" i="9"/>
  <c r="J72" i="9"/>
  <c r="J59" i="9"/>
  <c r="J51" i="9"/>
  <c r="J2" i="9"/>
  <c r="J50" i="9"/>
  <c r="J26" i="9"/>
  <c r="J75" i="9"/>
  <c r="J67" i="9"/>
  <c r="C42" i="11"/>
  <c r="C43" i="11" s="1"/>
  <c r="C44" i="11" s="1"/>
  <c r="C45" i="11" s="1"/>
  <c r="C47" i="11" s="1"/>
  <c r="C48" i="11" s="1"/>
  <c r="C49" i="11" s="1"/>
  <c r="C50" i="11" s="1"/>
  <c r="C51" i="11" s="1"/>
  <c r="C52" i="11" s="1"/>
  <c r="C53" i="11" s="1"/>
  <c r="C54" i="11" s="1"/>
  <c r="C56" i="11" s="1"/>
  <c r="C57" i="11" s="1"/>
  <c r="C58" i="11" s="1"/>
  <c r="C59" i="11" s="1"/>
  <c r="C60" i="11" s="1"/>
  <c r="C61" i="11" s="1"/>
  <c r="C62" i="11" s="1"/>
  <c r="C63" i="11" s="1"/>
  <c r="C65" i="11" s="1"/>
  <c r="C66" i="11" s="1"/>
  <c r="C67" i="11" s="1"/>
  <c r="C68" i="11" s="1"/>
  <c r="C69" i="11" s="1"/>
  <c r="C70" i="11" s="1"/>
  <c r="C71" i="11" s="1"/>
  <c r="C72" i="11" s="1"/>
  <c r="C74" i="11" s="1"/>
  <c r="C75" i="11" s="1"/>
  <c r="C76" i="11" s="1"/>
  <c r="C77" i="11" s="1"/>
  <c r="C78" i="11" s="1"/>
  <c r="C80" i="11" s="1"/>
  <c r="C81" i="11" s="1"/>
  <c r="C83" i="11" s="1"/>
  <c r="C84" i="11" s="1"/>
  <c r="C85" i="11" s="1"/>
  <c r="C86" i="11" s="1"/>
  <c r="C87" i="11" s="1"/>
  <c r="C88" i="11" s="1"/>
  <c r="C89" i="11" s="1"/>
  <c r="C90" i="11" s="1"/>
  <c r="R2" i="5"/>
  <c r="J58" i="9" l="1"/>
  <c r="J41" i="9"/>
  <c r="J34" i="9"/>
  <c r="J24" i="9"/>
  <c r="J8" i="9"/>
  <c r="J42" i="9"/>
  <c r="J5" i="9"/>
  <c r="J39" i="9"/>
  <c r="J60" i="9"/>
  <c r="J69" i="9"/>
  <c r="J14" i="9"/>
  <c r="J78" i="9"/>
  <c r="J9" i="9"/>
  <c r="J57" i="9"/>
  <c r="J4" i="9"/>
  <c r="J47" i="9"/>
  <c r="J11" i="9"/>
  <c r="J65" i="9"/>
  <c r="J66" i="9"/>
  <c r="J29" i="9"/>
  <c r="J48" i="9"/>
  <c r="J80" i="9"/>
  <c r="J20" i="9"/>
  <c r="J16" i="9"/>
  <c r="J35" i="9"/>
  <c r="J43" i="9"/>
  <c r="J52" i="9"/>
  <c r="J61" i="9"/>
  <c r="J6" i="9"/>
  <c r="J70" i="9"/>
  <c r="J31" i="9"/>
  <c r="J56" i="9"/>
  <c r="J49" i="9"/>
  <c r="J13" i="9"/>
  <c r="J3" i="9"/>
  <c r="J12" i="9"/>
  <c r="J76" i="9"/>
  <c r="J21" i="9"/>
  <c r="J30" i="9"/>
  <c r="J55" i="9"/>
  <c r="J73" i="9"/>
  <c r="J38" i="9"/>
  <c r="J63" i="9"/>
  <c r="J81" i="9"/>
  <c r="J10" i="9"/>
  <c r="J19" i="9"/>
  <c r="J28" i="9"/>
  <c r="J37" i="9"/>
  <c r="J46" i="9"/>
  <c r="J7" i="9"/>
  <c r="J71" i="9"/>
  <c r="J25" i="9"/>
  <c r="J68" i="9"/>
  <c r="J22" i="9"/>
  <c r="J74" i="9"/>
  <c r="J18" i="9"/>
  <c r="J27" i="9"/>
  <c r="J36" i="9"/>
  <c r="J64" i="9"/>
  <c r="J45" i="9"/>
  <c r="J54" i="9"/>
  <c r="J15" i="9"/>
  <c r="J79" i="9"/>
  <c r="J33" i="9"/>
  <c r="J77" i="9"/>
  <c r="J44" i="9"/>
  <c r="J53" i="9"/>
  <c r="J62" i="9"/>
  <c r="J23" i="9"/>
  <c r="J40" i="9"/>
</calcChain>
</file>

<file path=xl/sharedStrings.xml><?xml version="1.0" encoding="utf-8"?>
<sst xmlns="http://schemas.openxmlformats.org/spreadsheetml/2006/main" count="4630" uniqueCount="518">
  <si>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</si>
  <si>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</si>
  <si>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</si>
  <si>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</si>
  <si>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</si>
  <si>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</si>
  <si>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</si>
  <si>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</si>
  <si>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</si>
  <si>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</si>
  <si>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RS Logic</t>
  </si>
  <si>
    <t>Nota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</si>
  <si>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</si>
  <si>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</si>
  <si>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</si>
  <si>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</si>
  <si>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</si>
  <si>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</si>
  <si>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</si>
  <si>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</si>
  <si>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FC-614-01/02/03/04 pt100 input 1</t>
  </si>
  <si>
    <t>UA</t>
  </si>
  <si>
    <t>Hall-52C</t>
  </si>
  <si>
    <t>HVAC</t>
  </si>
  <si>
    <t>PT100-FC1</t>
  </si>
  <si>
    <t>Temperature</t>
  </si>
  <si>
    <t>Mon</t>
  </si>
  <si>
    <t>TEAMB01_ST_614_01_1.val</t>
  </si>
  <si>
    <t>Analog</t>
  </si>
  <si>
    <t>Input</t>
  </si>
  <si>
    <t>C</t>
  </si>
  <si>
    <t>.1</t>
  </si>
  <si>
    <t>FC-614-01/02/03/04 pt100 input 2</t>
  </si>
  <si>
    <t>Hall-54C</t>
  </si>
  <si>
    <t>TEAMB02_ST_614_01_2.val</t>
  </si>
  <si>
    <t>FC-614-01/02/03/04 pt100 input 3</t>
  </si>
  <si>
    <t>Hall-55C</t>
  </si>
  <si>
    <t>TEAMB03_ST_614_01_3.val</t>
  </si>
  <si>
    <t>FC-614-01/02/03/04 pt100 input 4</t>
  </si>
  <si>
    <t>Hall-56C</t>
  </si>
  <si>
    <t>TEAMB04_ST_614_01_4.val</t>
  </si>
  <si>
    <t>FC-614-01/02/03/04 pt100 input 5</t>
  </si>
  <si>
    <t>Hall-53B</t>
  </si>
  <si>
    <t>TEAMB05_ST_614_01_5.val</t>
  </si>
  <si>
    <t>Corrigir localização</t>
  </si>
  <si>
    <t>FC-614-01/02/03/04 pt100 input 6</t>
  </si>
  <si>
    <t>Hall-57B</t>
  </si>
  <si>
    <t>TEAMB06_ST_614_01_6.val</t>
  </si>
  <si>
    <t>FC-614-01/02/03/04 pt100 input 7</t>
  </si>
  <si>
    <t>Hall-52D</t>
  </si>
  <si>
    <t>TEAMB07_ST_614_01_7.val</t>
  </si>
  <si>
    <t>FC-614-01/02/03/04 pt100 input 8</t>
  </si>
  <si>
    <t>Hall-55D</t>
  </si>
  <si>
    <t>PT100-FC2</t>
  </si>
  <si>
    <t>TEAMB08_ST_614_01_8.val</t>
  </si>
  <si>
    <t>FC-614-06/07/08/09 pt100  input 1</t>
  </si>
  <si>
    <t>Hall-58C</t>
  </si>
  <si>
    <t>TEAMB01_ST_614_03_1.val</t>
  </si>
  <si>
    <t>Inibido - mau contato</t>
  </si>
  <si>
    <t>FC-614-06/07/08/09 pt100  input 2</t>
  </si>
  <si>
    <t>Hall-60C</t>
  </si>
  <si>
    <t>TEAMB02_ST_614_03_2.val</t>
  </si>
  <si>
    <t>FC-614-06/07/08/09 pt100  input 3</t>
  </si>
  <si>
    <t>Hall-01C</t>
  </si>
  <si>
    <t>TEAMB03_ST_614_03_3.val</t>
  </si>
  <si>
    <t>FC-614-06/07/08/09 pt100  input 4</t>
  </si>
  <si>
    <t>Hall-02C</t>
  </si>
  <si>
    <t>TEAMB04_ST_614_03_4.val</t>
  </si>
  <si>
    <t>FC-614-06/07/08/09 pt100  input 5</t>
  </si>
  <si>
    <t>Hall-03B</t>
  </si>
  <si>
    <t>TEAMB05_ST_614_03_5.val</t>
  </si>
  <si>
    <t>FC-614-06/07/08/09 pt100  input 6</t>
  </si>
  <si>
    <t>Hall-58D</t>
  </si>
  <si>
    <t>TEAMB06_ST_614_03_6.val</t>
  </si>
  <si>
    <t>FC-614-06/07/08/09 pt100  input 7</t>
  </si>
  <si>
    <t>TEAMB07_ST_614_03_7.val</t>
  </si>
  <si>
    <t>FC-614-06/07/08/09 pt100  input 8</t>
  </si>
  <si>
    <t>-</t>
  </si>
  <si>
    <t>TEAMB08_ST_614_03_8.val</t>
  </si>
  <si>
    <t>Inibido - BMS não lê</t>
  </si>
  <si>
    <t>FC-614-11/12/13/14 pt100 input 1</t>
  </si>
  <si>
    <t>Hall-04C</t>
  </si>
  <si>
    <t>PT100-FC3</t>
  </si>
  <si>
    <t>TEAMB01_ST_614_05_1.val</t>
  </si>
  <si>
    <t>FC-614-11/12/13/14 pt100 input 2</t>
  </si>
  <si>
    <t>Hall-05C</t>
  </si>
  <si>
    <t>TEAMB02_ST_614_05_2.val</t>
  </si>
  <si>
    <t>FC-614-11/12/13/14 pt100 input 3</t>
  </si>
  <si>
    <t>Hall-07C</t>
  </si>
  <si>
    <t>TEAMB03_ST_614_05_3.val</t>
  </si>
  <si>
    <t>FC-614-11/12/13/14 pt100 input 4</t>
  </si>
  <si>
    <t>Hall-08C</t>
  </si>
  <si>
    <t>TEAMB04_ST_614_05_4.val</t>
  </si>
  <si>
    <t>FC-614-11/12/13/14 pt100 input 5</t>
  </si>
  <si>
    <t>Halll-06B</t>
  </si>
  <si>
    <t>TEAMB05_ST_614_05_5.val</t>
  </si>
  <si>
    <t>FC-614-11/12/13/14 pt100 input 6</t>
  </si>
  <si>
    <t>Hall-08B</t>
  </si>
  <si>
    <t>TEAMB06_ST_614_05_6.val</t>
  </si>
  <si>
    <t>FC-614-11/12/13/14 pt100 input 7</t>
  </si>
  <si>
    <t>Hall-04D</t>
  </si>
  <si>
    <t>TEAMB07_ST_614_05_7.val</t>
  </si>
  <si>
    <t>FC-614-11/12/13/14 pt100 input 8</t>
  </si>
  <si>
    <t>Hall-07D</t>
  </si>
  <si>
    <t>TEAMB08_ST_614_05_8.val</t>
  </si>
  <si>
    <t>FC-614-16/17/18/19 pt100 input 1</t>
  </si>
  <si>
    <t>Hall-10B</t>
  </si>
  <si>
    <t>PT100-FC4</t>
  </si>
  <si>
    <t>TEAMB01_ST_614_07_1.val</t>
  </si>
  <si>
    <t>FC-614-16/17/18/19 pt100 input 2</t>
  </si>
  <si>
    <t>Hall-11B</t>
  </si>
  <si>
    <t>TEAMB02_ST_614_07_2.val</t>
  </si>
  <si>
    <t>FC-614-16/17/18/19 pt100 input 3</t>
  </si>
  <si>
    <t>Hall-13B</t>
  </si>
  <si>
    <t>TEAMB03_ST_614_07_3.val</t>
  </si>
  <si>
    <t>FC-614-16/17/18/19 pt100 input 4</t>
  </si>
  <si>
    <t>Hall-13C</t>
  </si>
  <si>
    <t>TEAMB04_ST_614_07_4.val</t>
  </si>
  <si>
    <t>FC-614-16/17/18/19 pt100 input 5</t>
  </si>
  <si>
    <t>Hall-15C</t>
  </si>
  <si>
    <t>TEAMB05_ST_614_07_5.val</t>
  </si>
  <si>
    <t>FC-614-16/17/18/19 pt100 input 6</t>
  </si>
  <si>
    <t>Hall-12C</t>
  </si>
  <si>
    <t>TEAMB06_ST_614_07_6.val</t>
  </si>
  <si>
    <t>FC-614-16/17/18/19 pt100 input 7</t>
  </si>
  <si>
    <t>Hall-10D</t>
  </si>
  <si>
    <t>TEAMB07_ST_614_07_7.val</t>
  </si>
  <si>
    <t>FC-614-16/17/18/19 pt100 input 8</t>
  </si>
  <si>
    <t>Hall-13D</t>
  </si>
  <si>
    <t>TEAMB08_ST_614_07_8.val</t>
  </si>
  <si>
    <t>FC-614-21/22/23/24 pt100 input 1</t>
  </si>
  <si>
    <t>PT100-FC5</t>
  </si>
  <si>
    <t>TEAMB01_ST_614_09_1.val</t>
  </si>
  <si>
    <t>FC-614-21/22/23/24 pt100 input 2</t>
  </si>
  <si>
    <t>Hall-17C</t>
  </si>
  <si>
    <t>TEAMB02_ST_614_09_2.val</t>
  </si>
  <si>
    <t>FC-614-21/22/23/24 pt100 input 3</t>
  </si>
  <si>
    <t>Hall-19C</t>
  </si>
  <si>
    <t>TEAMB03_ST_614_09_3.val</t>
  </si>
  <si>
    <t>FC-614-21/22/23/24 pt100 input 4</t>
  </si>
  <si>
    <t>Hall-20C</t>
  </si>
  <si>
    <t>TEAMB04_ST_614_09_4.val</t>
  </si>
  <si>
    <t>FC-614-21/22/23/24 pt100 input 5</t>
  </si>
  <si>
    <t>Hall-17B</t>
  </si>
  <si>
    <t>TEAMB05_ST_614_09_5.val</t>
  </si>
  <si>
    <t>FC-614-21/22/23/24 pt100 input 6</t>
  </si>
  <si>
    <t>Hall-21B</t>
  </si>
  <si>
    <t>TEAMB06_ST_614_09_6.val</t>
  </si>
  <si>
    <t>FC-614-21/22/23/24 pt100 input 7</t>
  </si>
  <si>
    <t>Hall-19D</t>
  </si>
  <si>
    <t>TEAMB07_ST_614_09_7.val</t>
  </si>
  <si>
    <t>Inibido - cartão em falha &amp; Corrigir localização</t>
  </si>
  <si>
    <t>FC-614-21/22/23/24 pt100 input 8</t>
  </si>
  <si>
    <t>Hall-16D</t>
  </si>
  <si>
    <t>TEAMB08_ST_614_09_8.val</t>
  </si>
  <si>
    <t>FC-614-26/27/28/29 pt100 input 1</t>
  </si>
  <si>
    <t>Hall-22C</t>
  </si>
  <si>
    <t>PT100-FC6</t>
  </si>
  <si>
    <t>TEAMB01_ST_614_11_1.val</t>
  </si>
  <si>
    <t>FC-614-26/27/28/29 pt100 input 2</t>
  </si>
  <si>
    <t>Hall-24C</t>
  </si>
  <si>
    <t>TEAMB02_ST_614_11_2.val</t>
  </si>
  <si>
    <t>FC-614-26/27/28/29 pt100 input 3</t>
  </si>
  <si>
    <t>Hall-25C</t>
  </si>
  <si>
    <t>TEAMB03_ST_614_11_3.val</t>
  </si>
  <si>
    <t>FC-614-26/27/28/29 pt100 input 4</t>
  </si>
  <si>
    <t>Hall-26C</t>
  </si>
  <si>
    <t>TEAMB04_ST_614_11_4.val</t>
  </si>
  <si>
    <t>FC-614-26/27/28/29 pt100 input 5</t>
  </si>
  <si>
    <t>No-loca</t>
  </si>
  <si>
    <t>TEAMB05_ST_614_11_5.val</t>
  </si>
  <si>
    <t>AS-BUILT (NO FC) BMS 25°</t>
  </si>
  <si>
    <t>FC-614-26/27/28/29 pt100 input 6</t>
  </si>
  <si>
    <t>TEAMB06_ST_614_11_6.val</t>
  </si>
  <si>
    <t>FC-614-26/27/28/29 pt100 input 7</t>
  </si>
  <si>
    <t>Hall-22D</t>
  </si>
  <si>
    <t>TEAMB07_ST_614_11_7.val</t>
  </si>
  <si>
    <t>FC-614-26/27/28/29 pt100 input 8</t>
  </si>
  <si>
    <t>Hall-25D</t>
  </si>
  <si>
    <t>TEAMB08_ST_614_11_8.val</t>
  </si>
  <si>
    <t>FC-614-32/33/34/35 pt100 input 1</t>
  </si>
  <si>
    <t>Hall-32C</t>
  </si>
  <si>
    <t>PT100-FC7</t>
  </si>
  <si>
    <t>TEAMB01_ST_614_13_1.val</t>
  </si>
  <si>
    <t>FC-614-32/33/34/35 pt100 input 2</t>
  </si>
  <si>
    <t>Hall-31C</t>
  </si>
  <si>
    <t>TEAMB02_ST_614_13_2.val</t>
  </si>
  <si>
    <t>FC-614-32/33/34/35 pt100 input 3</t>
  </si>
  <si>
    <t>Hall-29C</t>
  </si>
  <si>
    <t>TEAMB03_ST_614_13_3.val</t>
  </si>
  <si>
    <t>FC-614-32/33/34/35 pt100 input 4</t>
  </si>
  <si>
    <t>Hall-28C</t>
  </si>
  <si>
    <t>TEAMB04_ST_614_13_4.val</t>
  </si>
  <si>
    <t>FC-614-32/33/34/35 pt100 input 5</t>
  </si>
  <si>
    <t>Hall-29B</t>
  </si>
  <si>
    <t>TEAMB05_ST_614_13_5.val</t>
  </si>
  <si>
    <t>FC-614-32/33/34/35 pt100 input 6</t>
  </si>
  <si>
    <t>Hall-32B</t>
  </si>
  <si>
    <t>TEAMB06_ST_614_13_6.val</t>
  </si>
  <si>
    <t>FC-614-32/33/34/35 pt100 input 7</t>
  </si>
  <si>
    <t>Hall-28D</t>
  </si>
  <si>
    <t>TEAMB07_ST_614_13_7.val</t>
  </si>
  <si>
    <t>FC-614-32/33/34/35 pt100 input 8</t>
  </si>
  <si>
    <t>Hall-31D</t>
  </si>
  <si>
    <t>TEAMB08_ST_614_13_8.val</t>
  </si>
  <si>
    <t>FC-614-37/38/39/40 pt100 input 1</t>
  </si>
  <si>
    <t>Hall-33C</t>
  </si>
  <si>
    <t>PT100-FC8</t>
  </si>
  <si>
    <t>TEAMB01_ST_614_15_1.val</t>
  </si>
  <si>
    <t>FC-614-37/38/39/40 pt100 input 2</t>
  </si>
  <si>
    <t>Hall-35C</t>
  </si>
  <si>
    <t>TEAMB02_ST_614_15_2.val</t>
  </si>
  <si>
    <t>FC-614-37/38/39/40 pt100 input 3</t>
  </si>
  <si>
    <t>Hall-37C</t>
  </si>
  <si>
    <t>TEAMB03_ST_614_15_3.val</t>
  </si>
  <si>
    <t>FC-614-37/38/39/40 pt100 input 4</t>
  </si>
  <si>
    <t>Hall-38C</t>
  </si>
  <si>
    <t>TEAMB04_ST_614_15_4.val</t>
  </si>
  <si>
    <t>FC-614-37/38/39/40 pt100 input 5</t>
  </si>
  <si>
    <t>Hall-34B</t>
  </si>
  <si>
    <t>TEAMB05_ST_614_15_5.val</t>
  </si>
  <si>
    <t>FC-614-37/38/39/40 pt100 input 6</t>
  </si>
  <si>
    <t>Hall-40B</t>
  </si>
  <si>
    <t>TEAMB06_ST_614_15_6.val</t>
  </si>
  <si>
    <t>Inibido - mau contato &amp; corrigir localização</t>
  </si>
  <si>
    <t>FC-614-37/38/39/40 pt100 input 7</t>
  </si>
  <si>
    <t>Hall-34D</t>
  </si>
  <si>
    <t>TEAMB07_ST_614_15_7.val</t>
  </si>
  <si>
    <t>FC-614-37/38/39/40 pt100 input 8</t>
  </si>
  <si>
    <t>Hall-37D</t>
  </si>
  <si>
    <t>TEAMB08_ST_614_15_8.val</t>
  </si>
  <si>
    <t>FC-614-42/43/44/45 input 1</t>
  </si>
  <si>
    <t>Hall-44C</t>
  </si>
  <si>
    <t>PT100-FC9</t>
  </si>
  <si>
    <t>TEAMB01_ST_614_18_1.val</t>
  </si>
  <si>
    <t>FC-614-42/43/44/45 input 2</t>
  </si>
  <si>
    <t>Hall-43C</t>
  </si>
  <si>
    <t>TEAMB02_ST_614_18_2.val</t>
  </si>
  <si>
    <t>FC-614-42/43/44/45 input 3</t>
  </si>
  <si>
    <t>Hall-41C</t>
  </si>
  <si>
    <t>TEAMB03_ST_614_18_3.val</t>
  </si>
  <si>
    <t>FC-614-42/43/44/45 input 4</t>
  </si>
  <si>
    <t>Hall-40C</t>
  </si>
  <si>
    <t>TEAMB04_ST_614_18_4.val</t>
  </si>
  <si>
    <t>FC-614-42/43/44/45 input 5</t>
  </si>
  <si>
    <t>Hall-43B</t>
  </si>
  <si>
    <t>TEAMB05_ST_614_18_5.val</t>
  </si>
  <si>
    <t>FC-614-42/43/44/45 input 6</t>
  </si>
  <si>
    <t>Hall-41B</t>
  </si>
  <si>
    <t>TEAMB06_ST_614_18_6.val</t>
  </si>
  <si>
    <t>FC-614-42/43/44/45 input 7</t>
  </si>
  <si>
    <t>Hall-40D</t>
  </si>
  <si>
    <t>TEAMB07_ST_614_18_7.val</t>
  </si>
  <si>
    <t>FC-614-42/43/44/45 input 8</t>
  </si>
  <si>
    <t>Hall-43D</t>
  </si>
  <si>
    <t>TEAMB08_ST_614_18_8.val</t>
  </si>
  <si>
    <t>FC-614-47/48/49/50 pt100 input 1</t>
  </si>
  <si>
    <t>Hall-51C</t>
  </si>
  <si>
    <t>PT100-FC10</t>
  </si>
  <si>
    <t>TEAMB01_ST_614_20_1.val</t>
  </si>
  <si>
    <t>FC-614-47/48/49/50 pt100 input 2</t>
  </si>
  <si>
    <t>Hall-49C</t>
  </si>
  <si>
    <t>TEAMB02_ST_614_20_2.val</t>
  </si>
  <si>
    <t>FC-614-47/48/49/50 pt100 input 3</t>
  </si>
  <si>
    <t>Hall-47C</t>
  </si>
  <si>
    <t>TEAMB03_ST_614_20_3.val</t>
  </si>
  <si>
    <t>FC-614-47/48/49/50 pt100 input 4</t>
  </si>
  <si>
    <t>Hall-46C</t>
  </si>
  <si>
    <t>TEAMB04_ST_614_20_4.val</t>
  </si>
  <si>
    <t>FC-614-47/48/49/50 pt100 input 5</t>
  </si>
  <si>
    <t>Hall-47B</t>
  </si>
  <si>
    <t>TEAMB05_ST_614_20_5.val</t>
  </si>
  <si>
    <t>FC-614-47/48/49/50 pt100 input 6</t>
  </si>
  <si>
    <t>Hall-50B</t>
  </si>
  <si>
    <t>TEAMB06_ST_614_20_6.val</t>
  </si>
  <si>
    <t>FC-614-47/48/49/50 pt100 input 7</t>
  </si>
  <si>
    <t>Hall-46D</t>
  </si>
  <si>
    <t>TEAMB07_ST_614_20_7.val</t>
  </si>
  <si>
    <t>FC-614-47/48/49/50 pt100 input 8</t>
  </si>
  <si>
    <t>Hall-49D</t>
  </si>
  <si>
    <t>TEAMB08_ST_614_20_8.val</t>
  </si>
  <si>
    <t>Aux RS Logic Name</t>
  </si>
  <si>
    <t>PLC IP</t>
  </si>
  <si>
    <t>UA-Hall-52C:HVAC-PT100-FC1-1:Temperature-Mon</t>
  </si>
  <si>
    <t> </t>
  </si>
  <si>
    <t>10.20.35.211</t>
  </si>
  <si>
    <t>UA-Hall-54C:HVAC-PT100-FC1-2:Temperature-Mon</t>
  </si>
  <si>
    <t>UA-Hall-55C:HVAC-PT100-FC1-3:Temperature-Mon</t>
  </si>
  <si>
    <t>UA-Hall-56C:HVAC-PT100-FC1-4:Temperature-Mon</t>
  </si>
  <si>
    <t>UA-Hall-53B:HVAC-PT100-FC1-5:Temperature-Mon</t>
  </si>
  <si>
    <t>UA-Hall-57B:HVAC-PT100-FC1-6:Temperature-Mon</t>
  </si>
  <si>
    <t>UA-Hall-52D:HVAC-PT100-FC1-7:Temperature-Mon</t>
  </si>
  <si>
    <t>UA-Hall-55D:HVAC-PT100-FC1-8:Temperature-Mon</t>
  </si>
  <si>
    <t>FC-614-01/02/03/04 média</t>
  </si>
  <si>
    <t>Hall-55-58</t>
  </si>
  <si>
    <t>FC1</t>
  </si>
  <si>
    <t>MeanTemperature</t>
  </si>
  <si>
    <t>UA-Hall-55-58:HVAC-FC1:MeanTemperature-Mon</t>
  </si>
  <si>
    <t>TIC1_614_01_1.PV</t>
  </si>
  <si>
    <t>UA-Hall-44C:HVAC-PT100-FC9-1:Temperature-Mon</t>
  </si>
  <si>
    <t>UA-Hall-43C:HVAC-PT100-FC9-2:Temperature-Mon</t>
  </si>
  <si>
    <t>UA-Hall-41C:HVAC-PT100-FC9-3:Temperature-Mon</t>
  </si>
  <si>
    <t>UA-Hall-40C:HVAC-PT100-FC9-4:Temperature-Mon</t>
  </si>
  <si>
    <t>UA-Hall-43B:HVAC-PT100-FC9-5:Temperature-Mon</t>
  </si>
  <si>
    <t>UA-Hall-41B:HVAC-PT100-FC9-6:Temperature-Mon</t>
  </si>
  <si>
    <t>UA-Hall-40D:HVAC-PT100-FC9-7:Temperature-Mon</t>
  </si>
  <si>
    <t>UA-Hall-43D:HVAC-PT100-FC9-8:Temperature-Mon</t>
  </si>
  <si>
    <t>FC-614-42/43/44/45 média</t>
  </si>
  <si>
    <t>Hall-40-46</t>
  </si>
  <si>
    <t>FC9</t>
  </si>
  <si>
    <t>UA-Hall-40-46:HVAC-FC9:MeanTemperature-Mon</t>
  </si>
  <si>
    <t>TIC1_614_18_1.PV</t>
  </si>
  <si>
    <t>UA-Hall-51C:HVAC-PT100-FC10-1:Temperature-Mon</t>
  </si>
  <si>
    <t>UA-Hall-49C:HVAC-PT100-FC10-2:Temperature-Mon</t>
  </si>
  <si>
    <t>UA-Hall-47C:HVAC-PT100-FC10-3:Temperature-Mon</t>
  </si>
  <si>
    <t>UA-Hall-46C:HVAC-PT100-FC10-4:Temperature-Mon</t>
  </si>
  <si>
    <t>UA-Hall-47B:HVAC-PT100-FC10-5:Temperature-Mon</t>
  </si>
  <si>
    <t>UA-Hall-50B:HVAC-PT100-FC10-6:Temperature-Mon</t>
  </si>
  <si>
    <t>UA-Hall-46D:HVAC-PT100-FC10-7:Temperature-Mon</t>
  </si>
  <si>
    <t>UA-Hall-49D:HVAC-PT100-FC10-8:Temperature-Mon</t>
  </si>
  <si>
    <t>FC-614-47/48/49/50 média</t>
  </si>
  <si>
    <t>Hall-46-52</t>
  </si>
  <si>
    <t>FC10</t>
  </si>
  <si>
    <t>UA-Hall-46-52:HVAC-FC10:Temperature-Mon</t>
  </si>
  <si>
    <t>TIC1_614_20_1.PV</t>
  </si>
  <si>
    <t>ST-614-17.01</t>
  </si>
  <si>
    <t>TU</t>
  </si>
  <si>
    <t>PT100</t>
  </si>
  <si>
    <t>Temp</t>
  </si>
  <si>
    <t>TEAMB01</t>
  </si>
  <si>
    <t>ST-614-17.02</t>
  </si>
  <si>
    <t>TEAMB02</t>
  </si>
  <si>
    <t>ST-614-17.04</t>
  </si>
  <si>
    <t>TEAMB03</t>
  </si>
  <si>
    <t>ST-614-17.05</t>
  </si>
  <si>
    <t>TEAMB04</t>
  </si>
  <si>
    <t>ST-614-17.07</t>
  </si>
  <si>
    <t>TEAMB05</t>
  </si>
  <si>
    <t>ST-614-17.08</t>
  </si>
  <si>
    <t>TEAMB06</t>
  </si>
  <si>
    <t>ST-614-17.09</t>
  </si>
  <si>
    <t>TEAMB07</t>
  </si>
  <si>
    <t>ST-614-17.10</t>
  </si>
  <si>
    <t>TEAMB08</t>
  </si>
  <si>
    <t>ST-614-19.01</t>
  </si>
  <si>
    <t>ST-614-19.02</t>
  </si>
  <si>
    <t>ST-614-19.04</t>
  </si>
  <si>
    <t>ST-614-19.05</t>
  </si>
  <si>
    <t>ST-614-19.07</t>
  </si>
  <si>
    <t>ST-614-19.08</t>
  </si>
  <si>
    <t>ST-614-19.09</t>
  </si>
  <si>
    <t>ST-614-19.10</t>
  </si>
  <si>
    <t>ST-614-02.01</t>
  </si>
  <si>
    <t>ST-614-02.02</t>
  </si>
  <si>
    <t>ST-614-02.04</t>
  </si>
  <si>
    <t>ST-614-02.05</t>
  </si>
  <si>
    <t>ST-614-02.07</t>
  </si>
  <si>
    <t>ST-614-02.08</t>
  </si>
  <si>
    <t>ST-614-02.09</t>
  </si>
  <si>
    <t>ST-614-02.10</t>
  </si>
  <si>
    <t>UA-Hall-58C:HVAC-PT100-FC2-1:Temperature-Mon</t>
  </si>
  <si>
    <t>10.20.35.221</t>
  </si>
  <si>
    <t>UA-Hall-60C:HVAC-PT100-FC2-2:Temperature-Mon</t>
  </si>
  <si>
    <t>UA-Hall-01C:HVAC-PT100-FC2-3:Temperature-Mon</t>
  </si>
  <si>
    <t>UA-Hall-02C:HVAC-PT100-FC2-4:Temperature-Mon</t>
  </si>
  <si>
    <t>UA-Hall-03B:HVAC-PT100-FC2-5:Temperature-Mon</t>
  </si>
  <si>
    <t>UA-Hall-58D:HVAC-PT100-FC2-6:Temperature-Mon</t>
  </si>
  <si>
    <t>UA-Hall-58D:HVAC-PT100-FC2-7:Temperature-Mon</t>
  </si>
  <si>
    <t>UA--:HVAC-PT100-FC2-8:Temperature-Mon</t>
  </si>
  <si>
    <t>FC-614-FC-614-06/07/08/09 média</t>
  </si>
  <si>
    <t>Hall-58-04</t>
  </si>
  <si>
    <t>FC2</t>
  </si>
  <si>
    <t>UA-Hall-58-04:HVAC-FC2:MeanTemperature-Mon</t>
  </si>
  <si>
    <t>TIC1_614_03_1.PV</t>
  </si>
  <si>
    <t>UA-Hall-04C:HVAC-PT100-FC3-1:Temperature-Mon</t>
  </si>
  <si>
    <t>UA-Hall-05C:HVAC-PT100-FC3-2:Temperature-Mon</t>
  </si>
  <si>
    <t>UA-Hall-07C:HVAC-PT100-FC3-3:Temperature-Mon</t>
  </si>
  <si>
    <t>UA-Hall-08C:HVAC-PT100-FC3-4:Temperature-Mon</t>
  </si>
  <si>
    <t>UA-Halll-06B:HVAC-PT100-FC3-5:Temperature-Mon</t>
  </si>
  <si>
    <t>UA-Hall-08B:HVAC-PT100-FC3-6:Temperature-Mon</t>
  </si>
  <si>
    <t>UA-Hall-04D:HVAC-PT100-FC3-7:Temperature-Mon</t>
  </si>
  <si>
    <t>UA-Hall-07D:HVAC-PT100-FC3-8:Temperature-Mon</t>
  </si>
  <si>
    <t>FC-614-11/12/13/14 média</t>
  </si>
  <si>
    <t>Hall-04-10</t>
  </si>
  <si>
    <t>FC3</t>
  </si>
  <si>
    <t>UA-Hall-04-10:HVAC-FC3:MeanTemperature-Mon</t>
  </si>
  <si>
    <t>TIC1_614_05_1.PV</t>
  </si>
  <si>
    <t>UA-Hall-10B:HVAC-PT100-FC4-1:Temperature-Mon</t>
  </si>
  <si>
    <t>UA-Hall-11B:HVAC-PT100-FC4-2:Temperature-Mon</t>
  </si>
  <si>
    <t>UA-Hall-13B:HVAC-PT100-FC4-3:Temperature-Mon</t>
  </si>
  <si>
    <t>UA-Hall-13C:HVAC-PT100-FC4-4:Temperature-Mon</t>
  </si>
  <si>
    <t>UA-Hall-15C:HVAC-PT100-FC4-5:Temperature-Mon</t>
  </si>
  <si>
    <t>UA-Hall-12C:HVAC-PT100-FC4-6:Temperature-Mon</t>
  </si>
  <si>
    <t>UA-Hall-10D:HVAC-PT100-FC4-7:Temperature-Mon</t>
  </si>
  <si>
    <t>UA-Hall-13D:HVAC-PT100-FC4-8:Temperature-Mon</t>
  </si>
  <si>
    <t>FC-614-16/17/18/19 média</t>
  </si>
  <si>
    <t>Hall-10-16</t>
  </si>
  <si>
    <t>FC4</t>
  </si>
  <si>
    <t>UA-Hall-10-16:HVAC-FC4-:MeanTemperature-Mon</t>
  </si>
  <si>
    <t>TIC1_614_07_1.PV</t>
  </si>
  <si>
    <t>UA-Hall-15C:HVAC-PT100-FC5-1:Temperature-Mon</t>
  </si>
  <si>
    <t>UA-Hall-17C:HVAC-PT100-FC5-2:Temperature-Mon</t>
  </si>
  <si>
    <t>UA-Hall-19C:HVAC-PT100-FC5-3:Temperature-Mon</t>
  </si>
  <si>
    <t>UA-Hall-20C:HVAC-PT100-FC5-4:Temperature-Mon</t>
  </si>
  <si>
    <t>UA-Hall-17B:HVAC-PT100-FC5-5:Temperature-Mon</t>
  </si>
  <si>
    <t>UA-Hall-21B:HVAC-PT100-FC5-6:Temperature-Mon</t>
  </si>
  <si>
    <t>UA-Hall-19D:HVAC-PT100-FC5-7:Temperature-Mon</t>
  </si>
  <si>
    <t>UA-Hall-16D:HVAC-PT100-FC5-8:Temperature-Mon</t>
  </si>
  <si>
    <t>FC-614-21/22/23/24 média</t>
  </si>
  <si>
    <t>Hall-16-22</t>
  </si>
  <si>
    <t>FC5</t>
  </si>
  <si>
    <t>UA-Hall-16-22:HVAC-FC5-:MeanTemperature-Mon</t>
  </si>
  <si>
    <t>TIC1_614_09_1.PV</t>
  </si>
  <si>
    <t>ST-614-08.01</t>
  </si>
  <si>
    <t>ST-614-08.02</t>
  </si>
  <si>
    <t>ST-614-08.04</t>
  </si>
  <si>
    <t>ST-614-08.05</t>
  </si>
  <si>
    <t>ST-614-08.07</t>
  </si>
  <si>
    <t>ST-614-08.08</t>
  </si>
  <si>
    <t>ST-614-08.09</t>
  </si>
  <si>
    <t>ST-614-08.10</t>
  </si>
  <si>
    <t>ST-614-10.01</t>
  </si>
  <si>
    <t>ST-614-10.02</t>
  </si>
  <si>
    <t>ST-614-10.04</t>
  </si>
  <si>
    <t>ST-614-10.05</t>
  </si>
  <si>
    <t>ST-614-10.07</t>
  </si>
  <si>
    <t>ST-614-10.08</t>
  </si>
  <si>
    <t>ST-614-10.09</t>
  </si>
  <si>
    <t>ST-614-10.10</t>
  </si>
  <si>
    <t>ST-614-04.01</t>
  </si>
  <si>
    <t>ST-614-04.02</t>
  </si>
  <si>
    <t>ST-614-04.04</t>
  </si>
  <si>
    <t>ST-614-04.05</t>
  </si>
  <si>
    <t>ST-614-04.07</t>
  </si>
  <si>
    <t>ST-614-04.08</t>
  </si>
  <si>
    <t>ST-614-04.09</t>
  </si>
  <si>
    <t>ST-614-04.10</t>
  </si>
  <si>
    <t>ST-614-06.01</t>
  </si>
  <si>
    <t>ST-614-06.02</t>
  </si>
  <si>
    <t>ST-614-06.04</t>
  </si>
  <si>
    <t>ST-614-06.05</t>
  </si>
  <si>
    <t>ST-614-06.07</t>
  </si>
  <si>
    <t>ST-614-06.08</t>
  </si>
  <si>
    <t>ST-614-06.09</t>
  </si>
  <si>
    <t>ST-614-06.10</t>
  </si>
  <si>
    <t>UA-Hall-22C:HVAC-PT100-FC6-1:Temperature-Mon</t>
  </si>
  <si>
    <t>10.20.35.231</t>
  </si>
  <si>
    <t>UA-Hall-24C:HVAC-PT100-FC6-2:Temperature-Mon</t>
  </si>
  <si>
    <t>UA-Hall-25C:HVAC-PT100-FC6-3:Temperature-Mon</t>
  </si>
  <si>
    <t>UA-Hall-26C:HVAC-PT100-FC6-4:Temperature-Mon</t>
  </si>
  <si>
    <t>UA-No-loca:HVAC-PT100-FC6-5:Temperature-Mon</t>
  </si>
  <si>
    <t>UA-No-loca:HVAC-PT100-FC6-6:Temperature-Mon</t>
  </si>
  <si>
    <t>UA-Hall-22D:HVAC-PT100-FC6-7:Temperature-Mon</t>
  </si>
  <si>
    <t>UA-Hall-25D:HVAC-PT100-FC6-8:Temperature-Mon</t>
  </si>
  <si>
    <t>FC-614-26/27/28/29 média</t>
  </si>
  <si>
    <t>Hall-22-28</t>
  </si>
  <si>
    <t>FC6</t>
  </si>
  <si>
    <t>UA-Hall-22-28:HVAC-FC6:MeanTemperature-Mon</t>
  </si>
  <si>
    <t>TIC1_614_11_1.PV</t>
  </si>
  <si>
    <t>UA-Hall-32C:HVAC-PT100-FC7-1:Temperature-Mon</t>
  </si>
  <si>
    <t>UA-Hall-31C:HVAC-PT100-FC7-2:Temperature-Mon</t>
  </si>
  <si>
    <t>UA-Hall-29C:HVAC-PT100-FC7-3:Temperature-Mon</t>
  </si>
  <si>
    <t>UA-Hall-28C:HVAC-PT100-FC7-4:Temperature-Mon</t>
  </si>
  <si>
    <t>UA-Hall-29B:HVAC-PT100-FC7-5:Temperature-Mon</t>
  </si>
  <si>
    <t>UA-Hall-32B:HVAC-PT100-FC7-6:Temperature-Mon</t>
  </si>
  <si>
    <t>UA-Hall-28D:HVAC-PT100-FC7-7:Temperature-Mon</t>
  </si>
  <si>
    <t>UA-Hall-31D:HVAC-PT100-FC7-8:Temperature-Mon</t>
  </si>
  <si>
    <t>FC-614-32/33/34/35 média</t>
  </si>
  <si>
    <t>Hall-28-34</t>
  </si>
  <si>
    <t>FC7</t>
  </si>
  <si>
    <t>UA-Hall-28-34:HVAC-FC7-:MeanTemperature-Mon</t>
  </si>
  <si>
    <t>TIC1_614_13_1.PV</t>
  </si>
  <si>
    <t>UA-Hall-33C:HVAC-PT100-FC8-1:Temperature-Mon</t>
  </si>
  <si>
    <t>UA-Hall-35C:HVAC-PT100-FC8-2:Temperature-Mon</t>
  </si>
  <si>
    <t>UA-Hall-37C:HVAC-PT100-FC8-3:Temperature-Mon</t>
  </si>
  <si>
    <t>UA-Hall-38C:HVAC-PT100-FC8-4:Temperature-Mon</t>
  </si>
  <si>
    <t>UA-Hall-34B:HVAC-PT100-FC8-5:Temperature-Mon</t>
  </si>
  <si>
    <t>UA-Hall-40B:HVAC-PT100-FC8-6:Temperature-Mon</t>
  </si>
  <si>
    <t>UA-Hall-34D:HVAC-PT100-FC8-7:Temperature-Mon</t>
  </si>
  <si>
    <t>UA-Hall-37D:HVAC-PT100-FC8-8:Temperature-Mon</t>
  </si>
  <si>
    <t>FC-614-37/38/39/40 média</t>
  </si>
  <si>
    <t>Hall-37-40</t>
  </si>
  <si>
    <t>FC-8</t>
  </si>
  <si>
    <t>UA-Hall-37-40:HVAC-FC-8-:MeanTemperature-Mon</t>
  </si>
  <si>
    <t>TIC1_614_15_1.PV</t>
  </si>
  <si>
    <t>ST-614-12.01</t>
  </si>
  <si>
    <t>ST-614-12.02</t>
  </si>
  <si>
    <t>ST-614-12.04</t>
  </si>
  <si>
    <t>ST-614-12.05</t>
  </si>
  <si>
    <t>ST-614-12.07</t>
  </si>
  <si>
    <t>ST-614-12.08</t>
  </si>
  <si>
    <t>ST-614-12.09</t>
  </si>
  <si>
    <t>ST-614-12.10</t>
  </si>
  <si>
    <t>ST-614-14.01</t>
  </si>
  <si>
    <t>ST-614-14.02</t>
  </si>
  <si>
    <t>ST-614-14.04</t>
  </si>
  <si>
    <t>ST-614-14.05</t>
  </si>
  <si>
    <t>ST-614-14.07</t>
  </si>
  <si>
    <t>ST-614-14.08</t>
  </si>
  <si>
    <t>ST-614-14.09</t>
  </si>
  <si>
    <t>ST-614-14.10</t>
  </si>
  <si>
    <t>ST-614-16.01</t>
  </si>
  <si>
    <t>ST-614-16.02</t>
  </si>
  <si>
    <t>ST-614-16.04</t>
  </si>
  <si>
    <t>ST-614-16.05</t>
  </si>
  <si>
    <t>ST-614-16.07</t>
  </si>
  <si>
    <t>ST-614-16.08</t>
  </si>
  <si>
    <t>ST-614-16.09</t>
  </si>
  <si>
    <t>ST-614-16.10</t>
  </si>
  <si>
    <t>Sensor</t>
  </si>
  <si>
    <t>Painel</t>
  </si>
  <si>
    <t>Eixo</t>
  </si>
  <si>
    <t>Raio</t>
  </si>
  <si>
    <t>Setor</t>
  </si>
  <si>
    <t>BO</t>
  </si>
  <si>
    <t>inicio</t>
  </si>
  <si>
    <t>fim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</si>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</sst>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4472C4"/>
      <name val="Calibri"/>
      <family val="2"/>
    </font>
    <font>
      <u/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</font>
    <font>
      <u/>
      <sz val="11"/>
      <name val="Calibri"/>
    </font>
    <font>
      <sz val="11"/>
      <color rgb="FF4472C4"/>
      <name val="Calibri"/>
    </font>
    <font>
      <sz val="11"/>
      <name val="Calibri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 vertical="center"/>
    </xf>
    <xf numFmtId="0" fontId="3" fillId="14" borderId="11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/>
    </xf>
    <xf numFmtId="0" fontId="3" fillId="16" borderId="6" xfId="0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/>
    </xf>
    <xf numFmtId="0" fontId="0" fillId="15" borderId="8" xfId="0" applyFill="1" applyBorder="1"/>
    <xf numFmtId="0" fontId="3" fillId="17" borderId="6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7" borderId="9" xfId="0" applyFont="1" applyFill="1" applyBorder="1" applyAlignment="1">
      <alignment horizontal="center" vertical="center"/>
    </xf>
    <xf numFmtId="0" fontId="0" fillId="18" borderId="8" xfId="0" applyFill="1" applyBorder="1" applyAlignment="1">
      <alignment horizontal="center"/>
    </xf>
    <xf numFmtId="0" fontId="0" fillId="18" borderId="8" xfId="0" quotePrefix="1" applyFill="1" applyBorder="1" applyAlignment="1">
      <alignment horizontal="center"/>
    </xf>
    <xf numFmtId="0" fontId="3" fillId="18" borderId="8" xfId="0" applyFont="1" applyFill="1" applyBorder="1" applyAlignment="1">
      <alignment horizontal="center"/>
    </xf>
    <xf numFmtId="0" fontId="3" fillId="18" borderId="11" xfId="0" applyFont="1" applyFill="1" applyBorder="1" applyAlignment="1">
      <alignment horizontal="center"/>
    </xf>
    <xf numFmtId="0" fontId="0" fillId="19" borderId="10" xfId="0" quotePrefix="1" applyFill="1" applyBorder="1"/>
    <xf numFmtId="0" fontId="3" fillId="15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/>
    </xf>
    <xf numFmtId="0" fontId="3" fillId="19" borderId="10" xfId="0" quotePrefix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8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/>
    </xf>
    <xf numFmtId="0" fontId="15" fillId="26" borderId="8" xfId="0" applyFont="1" applyFill="1" applyBorder="1" applyAlignment="1">
      <alignment horizontal="center"/>
    </xf>
    <xf numFmtId="0" fontId="15" fillId="27" borderId="8" xfId="0" applyFont="1" applyFill="1" applyBorder="1" applyAlignment="1">
      <alignment horizontal="center"/>
    </xf>
    <xf numFmtId="0" fontId="15" fillId="28" borderId="8" xfId="0" applyFont="1" applyFill="1" applyBorder="1" applyAlignment="1">
      <alignment horizontal="center"/>
    </xf>
    <xf numFmtId="0" fontId="15" fillId="29" borderId="8" xfId="0" applyFont="1" applyFill="1" applyBorder="1" applyAlignment="1">
      <alignment horizontal="center"/>
    </xf>
    <xf numFmtId="0" fontId="15" fillId="29" borderId="8" xfId="0" applyFont="1" applyFill="1" applyBorder="1" applyAlignment="1">
      <alignment horizontal="center" wrapText="1"/>
    </xf>
    <xf numFmtId="0" fontId="15" fillId="30" borderId="8" xfId="0" applyFont="1" applyFill="1" applyBorder="1" applyAlignment="1">
      <alignment horizontal="center"/>
    </xf>
    <xf numFmtId="0" fontId="14" fillId="30" borderId="8" xfId="0" applyFont="1" applyFill="1" applyBorder="1" applyAlignment="1">
      <alignment horizontal="center"/>
    </xf>
    <xf numFmtId="0" fontId="13" fillId="30" borderId="8" xfId="0" applyFont="1" applyFill="1" applyBorder="1" applyAlignment="1">
      <alignment horizontal="center"/>
    </xf>
    <xf numFmtId="0" fontId="0" fillId="32" borderId="8" xfId="0" applyFill="1" applyBorder="1" applyAlignment="1">
      <alignment horizontal="center"/>
    </xf>
    <xf numFmtId="0" fontId="15" fillId="33" borderId="8" xfId="0" applyFont="1" applyFill="1" applyBorder="1" applyAlignment="1">
      <alignment horizontal="center"/>
    </xf>
    <xf numFmtId="0" fontId="16" fillId="30" borderId="8" xfId="0" applyFont="1" applyFill="1" applyBorder="1" applyAlignment="1">
      <alignment horizontal="center"/>
    </xf>
    <xf numFmtId="0" fontId="0" fillId="19" borderId="10" xfId="0" quotePrefix="1" applyFill="1" applyBorder="1" applyAlignment="1">
      <alignment horizontal="center"/>
    </xf>
    <xf numFmtId="0" fontId="6" fillId="20" borderId="1" xfId="0" applyFont="1" applyFill="1" applyBorder="1" applyAlignment="1">
      <alignment horizontal="left"/>
    </xf>
    <xf numFmtId="0" fontId="6" fillId="21" borderId="1" xfId="0" applyFont="1" applyFill="1" applyBorder="1" applyAlignment="1">
      <alignment horizontal="left"/>
    </xf>
    <xf numFmtId="0" fontId="6" fillId="22" borderId="1" xfId="0" applyFont="1" applyFill="1" applyBorder="1" applyAlignment="1">
      <alignment horizontal="left"/>
    </xf>
    <xf numFmtId="0" fontId="6" fillId="23" borderId="1" xfId="0" applyFont="1" applyFill="1" applyBorder="1" applyAlignment="1">
      <alignment horizontal="left"/>
    </xf>
    <xf numFmtId="0" fontId="6" fillId="24" borderId="1" xfId="0" applyFont="1" applyFill="1" applyBorder="1" applyAlignment="1">
      <alignment horizontal="left"/>
    </xf>
    <xf numFmtId="0" fontId="6" fillId="24" borderId="13" xfId="0" applyFont="1" applyFill="1" applyBorder="1" applyAlignment="1">
      <alignment horizontal="left"/>
    </xf>
    <xf numFmtId="0" fontId="6" fillId="24" borderId="14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39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5" fillId="25" borderId="1" xfId="0" applyFont="1" applyFill="1" applyBorder="1" applyAlignment="1">
      <alignment horizontal="left"/>
    </xf>
    <xf numFmtId="0" fontId="15" fillId="36" borderId="1" xfId="0" applyFont="1" applyFill="1" applyBorder="1" applyAlignment="1">
      <alignment horizontal="left"/>
    </xf>
    <xf numFmtId="0" fontId="15" fillId="36" borderId="15" xfId="0" applyFont="1" applyFill="1" applyBorder="1" applyAlignment="1">
      <alignment horizontal="left"/>
    </xf>
    <xf numFmtId="0" fontId="15" fillId="36" borderId="13" xfId="0" applyFont="1" applyFill="1" applyBorder="1" applyAlignment="1">
      <alignment horizontal="left"/>
    </xf>
    <xf numFmtId="0" fontId="12" fillId="36" borderId="15" xfId="0" applyFont="1" applyFill="1" applyBorder="1" applyAlignment="1">
      <alignment horizontal="left"/>
    </xf>
    <xf numFmtId="0" fontId="15" fillId="36" borderId="1" xfId="0" applyFont="1" applyFill="1" applyBorder="1" applyAlignment="1">
      <alignment horizontal="left" wrapText="1"/>
    </xf>
    <xf numFmtId="0" fontId="15" fillId="36" borderId="10" xfId="0" applyFont="1" applyFill="1" applyBorder="1" applyAlignment="1">
      <alignment horizontal="left"/>
    </xf>
    <xf numFmtId="0" fontId="14" fillId="36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8" fillId="39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7" fillId="25" borderId="1" xfId="0" applyFont="1" applyFill="1" applyBorder="1" applyAlignment="1">
      <alignment horizontal="left"/>
    </xf>
    <xf numFmtId="0" fontId="7" fillId="36" borderId="1" xfId="0" applyFont="1" applyFill="1" applyBorder="1" applyAlignment="1">
      <alignment horizontal="left"/>
    </xf>
    <xf numFmtId="0" fontId="7" fillId="36" borderId="15" xfId="0" applyFont="1" applyFill="1" applyBorder="1" applyAlignment="1">
      <alignment horizontal="left"/>
    </xf>
    <xf numFmtId="0" fontId="7" fillId="36" borderId="16" xfId="0" applyFont="1" applyFill="1" applyBorder="1" applyAlignment="1">
      <alignment horizontal="left"/>
    </xf>
    <xf numFmtId="0" fontId="8" fillId="36" borderId="15" xfId="0" applyFont="1" applyFill="1" applyBorder="1" applyAlignment="1">
      <alignment horizontal="left"/>
    </xf>
    <xf numFmtId="0" fontId="7" fillId="36" borderId="1" xfId="0" applyFont="1" applyFill="1" applyBorder="1" applyAlignment="1">
      <alignment horizontal="left" wrapText="1"/>
    </xf>
    <xf numFmtId="0" fontId="9" fillId="36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7" fillId="36" borderId="13" xfId="0" applyFont="1" applyFill="1" applyBorder="1" applyAlignment="1">
      <alignment horizontal="left"/>
    </xf>
    <xf numFmtId="0" fontId="7" fillId="36" borderId="13" xfId="0" applyFont="1" applyFill="1" applyBorder="1" applyAlignment="1">
      <alignment horizontal="left" wrapText="1"/>
    </xf>
    <xf numFmtId="0" fontId="7" fillId="36" borderId="17" xfId="0" applyFont="1" applyFill="1" applyBorder="1" applyAlignment="1">
      <alignment horizontal="left"/>
    </xf>
    <xf numFmtId="0" fontId="7" fillId="36" borderId="16" xfId="0" applyFont="1" applyFill="1" applyBorder="1" applyAlignment="1">
      <alignment horizontal="left" wrapText="1"/>
    </xf>
    <xf numFmtId="0" fontId="7" fillId="34" borderId="13" xfId="0" applyFont="1" applyFill="1" applyBorder="1" applyAlignment="1">
      <alignment horizontal="left"/>
    </xf>
    <xf numFmtId="0" fontId="7" fillId="34" borderId="1" xfId="0" applyFont="1" applyFill="1" applyBorder="1" applyAlignment="1">
      <alignment horizontal="left"/>
    </xf>
    <xf numFmtId="0" fontId="7" fillId="34" borderId="18" xfId="0" applyFont="1" applyFill="1" applyBorder="1" applyAlignment="1">
      <alignment horizontal="left"/>
    </xf>
    <xf numFmtId="0" fontId="7" fillId="34" borderId="16" xfId="0" applyFont="1" applyFill="1" applyBorder="1" applyAlignment="1">
      <alignment horizontal="left"/>
    </xf>
    <xf numFmtId="0" fontId="8" fillId="34" borderId="15" xfId="0" applyFont="1" applyFill="1" applyBorder="1" applyAlignment="1">
      <alignment horizontal="left"/>
    </xf>
    <xf numFmtId="0" fontId="7" fillId="34" borderId="16" xfId="0" applyFont="1" applyFill="1" applyBorder="1" applyAlignment="1">
      <alignment horizontal="left" wrapText="1"/>
    </xf>
    <xf numFmtId="0" fontId="7" fillId="34" borderId="15" xfId="0" applyFont="1" applyFill="1" applyBorder="1" applyAlignment="1">
      <alignment horizontal="left"/>
    </xf>
    <xf numFmtId="0" fontId="9" fillId="34" borderId="1" xfId="0" applyFont="1" applyFill="1" applyBorder="1" applyAlignment="1">
      <alignment horizontal="left"/>
    </xf>
    <xf numFmtId="0" fontId="7" fillId="34" borderId="5" xfId="0" applyFont="1" applyFill="1" applyBorder="1" applyAlignment="1">
      <alignment horizontal="left"/>
    </xf>
    <xf numFmtId="0" fontId="7" fillId="34" borderId="5" xfId="0" applyFont="1" applyFill="1" applyBorder="1" applyAlignment="1">
      <alignment horizontal="left" wrapText="1"/>
    </xf>
    <xf numFmtId="0" fontId="7" fillId="34" borderId="1" xfId="0" applyFont="1" applyFill="1" applyBorder="1" applyAlignment="1">
      <alignment horizontal="left" wrapText="1"/>
    </xf>
    <xf numFmtId="0" fontId="7" fillId="34" borderId="13" xfId="0" applyFont="1" applyFill="1" applyBorder="1" applyAlignment="1">
      <alignment horizontal="left" wrapText="1"/>
    </xf>
    <xf numFmtId="0" fontId="8" fillId="34" borderId="17" xfId="0" applyFont="1" applyFill="1" applyBorder="1" applyAlignment="1">
      <alignment horizontal="left"/>
    </xf>
    <xf numFmtId="0" fontId="7" fillId="34" borderId="17" xfId="0" applyFont="1" applyFill="1" applyBorder="1" applyAlignment="1">
      <alignment horizontal="left"/>
    </xf>
    <xf numFmtId="0" fontId="9" fillId="34" borderId="13" xfId="0" applyFont="1" applyFill="1" applyBorder="1" applyAlignment="1">
      <alignment horizontal="left"/>
    </xf>
    <xf numFmtId="0" fontId="7" fillId="34" borderId="10" xfId="0" applyFont="1" applyFill="1" applyBorder="1" applyAlignment="1">
      <alignment horizontal="left"/>
    </xf>
    <xf numFmtId="0" fontId="8" fillId="34" borderId="10" xfId="0" applyFont="1" applyFill="1" applyBorder="1" applyAlignment="1">
      <alignment horizontal="left"/>
    </xf>
    <xf numFmtId="0" fontId="7" fillId="34" borderId="10" xfId="0" applyFont="1" applyFill="1" applyBorder="1" applyAlignment="1">
      <alignment horizontal="left" wrapText="1"/>
    </xf>
    <xf numFmtId="0" fontId="9" fillId="34" borderId="10" xfId="0" applyFont="1" applyFill="1" applyBorder="1" applyAlignment="1">
      <alignment horizontal="left"/>
    </xf>
    <xf numFmtId="0" fontId="10" fillId="34" borderId="10" xfId="0" applyFont="1" applyFill="1" applyBorder="1" applyAlignment="1">
      <alignment horizontal="left"/>
    </xf>
    <xf numFmtId="0" fontId="7" fillId="36" borderId="14" xfId="0" applyFont="1" applyFill="1" applyBorder="1" applyAlignment="1">
      <alignment horizontal="left"/>
    </xf>
    <xf numFmtId="0" fontId="7" fillId="36" borderId="10" xfId="0" applyFont="1" applyFill="1" applyBorder="1" applyAlignment="1">
      <alignment horizontal="left"/>
    </xf>
    <xf numFmtId="0" fontId="7" fillId="36" borderId="5" xfId="0" applyFont="1" applyFill="1" applyBorder="1" applyAlignment="1">
      <alignment horizontal="left"/>
    </xf>
    <xf numFmtId="0" fontId="7" fillId="36" borderId="5" xfId="0" applyFont="1" applyFill="1" applyBorder="1" applyAlignment="1">
      <alignment horizontal="left" wrapText="1"/>
    </xf>
    <xf numFmtId="0" fontId="8" fillId="36" borderId="17" xfId="0" applyFont="1" applyFill="1" applyBorder="1" applyAlignment="1">
      <alignment horizontal="left"/>
    </xf>
    <xf numFmtId="0" fontId="7" fillId="36" borderId="0" xfId="0" applyFont="1" applyFill="1" applyAlignment="1">
      <alignment horizontal="left"/>
    </xf>
    <xf numFmtId="0" fontId="8" fillId="36" borderId="10" xfId="0" applyFont="1" applyFill="1" applyBorder="1" applyAlignment="1">
      <alignment horizontal="left"/>
    </xf>
    <xf numFmtId="0" fontId="7" fillId="36" borderId="10" xfId="0" applyFont="1" applyFill="1" applyBorder="1" applyAlignment="1">
      <alignment horizontal="left" wrapText="1"/>
    </xf>
    <xf numFmtId="0" fontId="7" fillId="36" borderId="6" xfId="0" applyFont="1" applyFill="1" applyBorder="1" applyAlignment="1">
      <alignment horizontal="left"/>
    </xf>
    <xf numFmtId="0" fontId="8" fillId="31" borderId="0" xfId="0" applyFont="1" applyFill="1" applyAlignment="1">
      <alignment horizontal="left"/>
    </xf>
    <xf numFmtId="0" fontId="0" fillId="32" borderId="8" xfId="0" applyFill="1" applyBorder="1" applyAlignment="1">
      <alignment horizontal="left"/>
    </xf>
    <xf numFmtId="0" fontId="15" fillId="38" borderId="8" xfId="0" applyFont="1" applyFill="1" applyBorder="1" applyAlignment="1">
      <alignment horizontal="left"/>
    </xf>
    <xf numFmtId="0" fontId="0" fillId="38" borderId="10" xfId="0" quotePrefix="1" applyFill="1" applyBorder="1" applyAlignment="1">
      <alignment horizontal="left"/>
    </xf>
    <xf numFmtId="0" fontId="15" fillId="38" borderId="8" xfId="0" applyFont="1" applyFill="1" applyBorder="1" applyAlignment="1">
      <alignment horizontal="left" wrapText="1"/>
    </xf>
    <xf numFmtId="0" fontId="14" fillId="38" borderId="8" xfId="0" applyFont="1" applyFill="1" applyBorder="1" applyAlignment="1">
      <alignment horizontal="left"/>
    </xf>
    <xf numFmtId="0" fontId="16" fillId="38" borderId="8" xfId="0" applyFont="1" applyFill="1" applyBorder="1" applyAlignment="1">
      <alignment horizontal="left"/>
    </xf>
    <xf numFmtId="0" fontId="13" fillId="38" borderId="8" xfId="0" applyFont="1" applyFill="1" applyBorder="1" applyAlignment="1">
      <alignment horizontal="left"/>
    </xf>
    <xf numFmtId="0" fontId="15" fillId="33" borderId="8" xfId="0" applyFont="1" applyFill="1" applyBorder="1" applyAlignment="1">
      <alignment horizontal="left"/>
    </xf>
    <xf numFmtId="0" fontId="15" fillId="37" borderId="8" xfId="0" applyFont="1" applyFill="1" applyBorder="1" applyAlignment="1">
      <alignment horizontal="left"/>
    </xf>
    <xf numFmtId="0" fontId="0" fillId="37" borderId="10" xfId="0" quotePrefix="1" applyFill="1" applyBorder="1" applyAlignment="1">
      <alignment horizontal="left"/>
    </xf>
    <xf numFmtId="0" fontId="15" fillId="37" borderId="8" xfId="0" applyFont="1" applyFill="1" applyBorder="1" applyAlignment="1">
      <alignment horizontal="left" wrapText="1"/>
    </xf>
    <xf numFmtId="0" fontId="14" fillId="37" borderId="8" xfId="0" applyFont="1" applyFill="1" applyBorder="1" applyAlignment="1">
      <alignment horizontal="left"/>
    </xf>
    <xf numFmtId="0" fontId="16" fillId="37" borderId="8" xfId="0" applyFont="1" applyFill="1" applyBorder="1" applyAlignment="1">
      <alignment horizontal="left"/>
    </xf>
    <xf numFmtId="0" fontId="13" fillId="37" borderId="8" xfId="0" applyFont="1" applyFill="1" applyBorder="1" applyAlignment="1">
      <alignment horizontal="left"/>
    </xf>
    <xf numFmtId="0" fontId="17" fillId="35" borderId="1" xfId="0" applyFont="1" applyFill="1" applyBorder="1" applyAlignment="1">
      <alignment horizontal="left"/>
    </xf>
    <xf numFmtId="0" fontId="17" fillId="35" borderId="13" xfId="0" applyFont="1" applyFill="1" applyBorder="1" applyAlignment="1">
      <alignment horizontal="left"/>
    </xf>
    <xf numFmtId="0" fontId="17" fillId="35" borderId="14" xfId="0" applyFont="1" applyFill="1" applyBorder="1" applyAlignment="1">
      <alignment horizontal="left"/>
    </xf>
    <xf numFmtId="0" fontId="17" fillId="35" borderId="8" xfId="0" applyFont="1" applyFill="1" applyBorder="1" applyAlignment="1">
      <alignment horizontal="left"/>
    </xf>
    <xf numFmtId="0" fontId="7" fillId="36" borderId="19" xfId="0" applyFont="1" applyFill="1" applyBorder="1" applyAlignment="1">
      <alignment horizontal="left"/>
    </xf>
    <xf numFmtId="0" fontId="8" fillId="36" borderId="15" xfId="0" quotePrefix="1" applyFont="1" applyFill="1" applyBorder="1" applyAlignment="1">
      <alignment horizontal="left"/>
    </xf>
    <xf numFmtId="0" fontId="7" fillId="34" borderId="14" xfId="0" applyFont="1" applyFill="1" applyBorder="1" applyAlignment="1">
      <alignment horizontal="left"/>
    </xf>
    <xf numFmtId="0" fontId="7" fillId="34" borderId="19" xfId="0" applyFont="1" applyFill="1" applyBorder="1" applyAlignment="1">
      <alignment horizontal="left"/>
    </xf>
    <xf numFmtId="0" fontId="7" fillId="34" borderId="0" xfId="0" applyFont="1" applyFill="1" applyAlignment="1">
      <alignment horizontal="left"/>
    </xf>
    <xf numFmtId="0" fontId="7" fillId="34" borderId="20" xfId="0" applyFont="1" applyFill="1" applyBorder="1" applyAlignment="1">
      <alignment horizontal="left"/>
    </xf>
    <xf numFmtId="0" fontId="12" fillId="38" borderId="8" xfId="0" applyFont="1" applyFill="1" applyBorder="1" applyAlignment="1">
      <alignment horizontal="left"/>
    </xf>
    <xf numFmtId="0" fontId="18" fillId="38" borderId="10" xfId="0" quotePrefix="1" applyFont="1" applyFill="1" applyBorder="1" applyAlignment="1">
      <alignment horizontal="left"/>
    </xf>
    <xf numFmtId="0" fontId="12" fillId="38" borderId="8" xfId="0" applyFont="1" applyFill="1" applyBorder="1" applyAlignment="1">
      <alignment horizontal="left" wrapText="1"/>
    </xf>
    <xf numFmtId="0" fontId="8" fillId="38" borderId="8" xfId="0" applyFont="1" applyFill="1" applyBorder="1" applyAlignment="1">
      <alignment horizontal="left"/>
    </xf>
    <xf numFmtId="0" fontId="19" fillId="38" borderId="8" xfId="0" applyFont="1" applyFill="1" applyBorder="1" applyAlignment="1">
      <alignment horizontal="left"/>
    </xf>
    <xf numFmtId="0" fontId="7" fillId="34" borderId="14" xfId="0" applyFont="1" applyFill="1" applyBorder="1" applyAlignment="1">
      <alignment horizontal="left" wrapText="1"/>
    </xf>
    <xf numFmtId="0" fontId="7" fillId="34" borderId="8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34" borderId="2" xfId="0" applyFont="1" applyFill="1" applyBorder="1" applyAlignment="1">
      <alignment horizontal="left"/>
    </xf>
    <xf numFmtId="0" fontId="7" fillId="25" borderId="14" xfId="0" applyFont="1" applyFill="1" applyBorder="1" applyAlignment="1">
      <alignment horizontal="left"/>
    </xf>
    <xf numFmtId="0" fontId="15" fillId="38" borderId="10" xfId="0" applyFont="1" applyFill="1" applyBorder="1" applyAlignment="1">
      <alignment horizontal="left"/>
    </xf>
    <xf numFmtId="0" fontId="15" fillId="37" borderId="10" xfId="0" applyFont="1" applyFill="1" applyBorder="1" applyAlignment="1">
      <alignment horizontal="left"/>
    </xf>
    <xf numFmtId="0" fontId="15" fillId="36" borderId="0" xfId="0" applyFont="1" applyFill="1" applyAlignment="1">
      <alignment horizontal="left"/>
    </xf>
    <xf numFmtId="0" fontId="12" fillId="36" borderId="1" xfId="0" applyFont="1" applyFill="1" applyBorder="1" applyAlignment="1">
      <alignment horizontal="left"/>
    </xf>
    <xf numFmtId="0" fontId="8" fillId="36" borderId="1" xfId="0" applyFont="1" applyFill="1" applyBorder="1" applyAlignment="1">
      <alignment horizontal="left"/>
    </xf>
    <xf numFmtId="0" fontId="8" fillId="34" borderId="1" xfId="0" applyFont="1" applyFill="1" applyBorder="1" applyAlignment="1">
      <alignment horizontal="left"/>
    </xf>
    <xf numFmtId="0" fontId="8" fillId="34" borderId="13" xfId="0" applyFont="1" applyFill="1" applyBorder="1" applyAlignment="1">
      <alignment horizontal="left"/>
    </xf>
    <xf numFmtId="0" fontId="8" fillId="36" borderId="13" xfId="0" applyFont="1" applyFill="1" applyBorder="1" applyAlignment="1">
      <alignment horizontal="left"/>
    </xf>
    <xf numFmtId="0" fontId="8" fillId="36" borderId="20" xfId="0" applyFont="1" applyFill="1" applyBorder="1" applyAlignment="1">
      <alignment horizontal="left"/>
    </xf>
    <xf numFmtId="0" fontId="12" fillId="38" borderId="1" xfId="0" applyFont="1" applyFill="1" applyBorder="1" applyAlignment="1">
      <alignment horizontal="left"/>
    </xf>
    <xf numFmtId="0" fontId="8" fillId="38" borderId="1" xfId="0" applyFont="1" applyFill="1" applyBorder="1" applyAlignment="1">
      <alignment horizontal="left"/>
    </xf>
    <xf numFmtId="0" fontId="8" fillId="38" borderId="13" xfId="0" applyFont="1" applyFill="1" applyBorder="1" applyAlignment="1">
      <alignment horizontal="left"/>
    </xf>
    <xf numFmtId="0" fontId="8" fillId="38" borderId="10" xfId="0" applyFont="1" applyFill="1" applyBorder="1" applyAlignment="1">
      <alignment horizontal="left"/>
    </xf>
    <xf numFmtId="0" fontId="8" fillId="37" borderId="1" xfId="0" applyFont="1" applyFill="1" applyBorder="1" applyAlignment="1">
      <alignment horizontal="left"/>
    </xf>
    <xf numFmtId="0" fontId="12" fillId="37" borderId="8" xfId="0" applyFont="1" applyFill="1" applyBorder="1" applyAlignment="1">
      <alignment horizontal="left"/>
    </xf>
    <xf numFmtId="0" fontId="6" fillId="35" borderId="1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0" fillId="34" borderId="6" xfId="0" applyFill="1" applyBorder="1" applyAlignment="1">
      <alignment horizontal="left"/>
    </xf>
    <xf numFmtId="0" fontId="8" fillId="37" borderId="8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63FF3D-D05F-4938-990D-390430C37893}" name="Table1275" displayName="Table1275" ref="A1:T82" totalsRowShown="0" headerRowDxfId="22" dataDxfId="20" headerRowBorderDxfId="21">
  <autoFilter ref="A1:T82" xr:uid="{D263FF3D-D05F-4938-990D-390430C37893}"/>
  <sortState xmlns:xlrd2="http://schemas.microsoft.com/office/spreadsheetml/2017/richdata2" ref="A2:T2">
    <sortCondition ref="I2"/>
    <sortCondition ref="K2"/>
  </sortState>
  <tableColumns count="20">
    <tableColumn id="1" xr3:uid="{C187F6D5-D738-40B5-BDD8-0DA5BCE26F89}" name="Nº" dataDxfId="19"/>
    <tableColumn id="2" xr3:uid="{AF1E59DF-39AC-42DD-B603-CACEE34B4E06}" name="Description" dataDxfId="18"/>
    <tableColumn id="3" xr3:uid="{4F185786-8B85-48F4-B588-F7E73C991F1E}" name="SEC" dataDxfId="17"/>
    <tableColumn id="4" xr3:uid="{18051145-5BF8-407E-B28E-FE52A8E85FC9}" name="SUB" dataDxfId="16"/>
    <tableColumn id="5" xr3:uid="{E3D94DB2-DC4F-48DE-80C9-BF903F9763F9}" name="DIS" dataDxfId="15"/>
    <tableColumn id="6" xr3:uid="{79088C4A-7763-420A-AED4-8FC1D19A098D}" name="DEV" dataDxfId="14"/>
    <tableColumn id="7" xr3:uid="{8B5A32F5-C83D-4084-ABAB-C555446B8C51}" name="IDX" dataDxfId="13"/>
    <tableColumn id="8" xr3:uid="{751330C7-8889-4538-9508-84CBEED1DB75}" name="PROP" dataDxfId="12"/>
    <tableColumn id="9" xr3:uid="{46C46894-9201-4F83-A3E0-38740D00CF8B}" name="TYPE" dataDxfId="11"/>
    <tableColumn id="10" xr3:uid="{16AAC4C1-44BB-4D1A-A375-7457A04EE9D5}" name="NAME" dataDxfId="10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3" xr3:uid="{7B2EBAD6-D692-4924-B089-D86EB3EC4DA9}" name="RS Logic" dataDxfId="9"/>
    <tableColumn id="22" xr3:uid="{323D8AD1-BDF6-4A64-9B55-E7FB9308BBD6}" name="Nota" dataDxfId="8"/>
    <tableColumn id="14" xr3:uid="{731BA459-926F-4EF9-A1B0-FC9A43CCED19}" name="Data Type" dataDxfId="7"/>
    <tableColumn id="15" xr3:uid="{09952567-E876-461B-A82C-45438E1647BF}" name="In/Out" dataDxfId="6"/>
    <tableColumn id="16" xr3:uid="{B1AD8711-E3BB-42DB-BA4C-0A605DCC6318}" name="Upper Limit" dataDxfId="5"/>
    <tableColumn id="17" xr3:uid="{1ABAA048-3DD9-459A-9FC8-66DD94FE9A82}" name="Lower Limit" dataDxfId="4"/>
    <tableColumn id="18" xr3:uid="{48B54A0C-20A2-4615-A04E-90AB7712F909}" name="EGU" dataDxfId="3"/>
    <tableColumn id="19" xr3:uid="{E766BE5A-0BF2-4DC5-8E2E-8CB1330BA6B9}" name="TAG" dataDxfId="2">
      <calculatedColumnFormula>K2</calculatedColumnFormula>
    </tableColumn>
    <tableColumn id="20" xr3:uid="{6B100D32-7DB2-49A3-985E-1305C5ADFD66}" name="Scan" dataDxfId="1"/>
    <tableColumn id="21" xr3:uid="{5DB951BF-8C3E-4109-AFAA-20A752D722D6}" name="Pr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756B-EBBA-4D17-9779-10479053F257}">
  <dimension ref="A1:T82"/>
  <sheetViews>
    <sheetView zoomScale="55" zoomScaleNormal="55" workbookViewId="0">
      <selection activeCell="K2" sqref="K2"/>
    </sheetView>
  </sheetViews>
  <sheetFormatPr defaultRowHeight="15"/>
  <cols>
    <col min="1" max="1" width="15" customWidth="1"/>
    <col min="2" max="2" width="73.140625" style="20" customWidth="1"/>
    <col min="3" max="3" width="8.42578125" customWidth="1"/>
    <col min="4" max="4" width="24.7109375" customWidth="1"/>
    <col min="5" max="5" width="16.140625" customWidth="1"/>
    <col min="6" max="6" width="12.85546875" customWidth="1"/>
    <col min="7" max="7" width="21.140625" customWidth="1"/>
    <col min="8" max="8" width="17" customWidth="1"/>
    <col min="9" max="9" width="14.42578125" bestFit="1" customWidth="1"/>
    <col min="10" max="10" width="53.42578125" bestFit="1" customWidth="1"/>
    <col min="11" max="11" width="35.42578125" style="20" customWidth="1"/>
    <col min="12" max="12" width="35" style="21" customWidth="1"/>
    <col min="13" max="13" width="15.5703125" customWidth="1"/>
    <col min="14" max="14" width="10.85546875" customWidth="1"/>
    <col min="15" max="15" width="21" bestFit="1" customWidth="1"/>
    <col min="16" max="16" width="16.7109375" customWidth="1"/>
    <col min="17" max="17" width="13.140625" bestFit="1" customWidth="1"/>
    <col min="18" max="18" width="28.85546875" bestFit="1" customWidth="1"/>
    <col min="19" max="19" width="14.28515625" bestFit="1" customWidth="1"/>
    <col min="20" max="20" width="13.5703125" bestFit="1" customWidth="1"/>
    <col min="21" max="21" width="4.42578125" customWidth="1"/>
    <col min="22" max="22" width="51.140625" bestFit="1" customWidth="1"/>
  </cols>
  <sheetData>
    <row r="1" spans="1:20" s="7" customFormat="1">
      <c r="A1" s="1" t="s">
        <v>0</v>
      </c>
      <c r="B1" s="2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3" t="s">
        <v>10</v>
      </c>
      <c r="L1" s="23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6" t="s">
        <v>19</v>
      </c>
    </row>
    <row r="2" spans="1:20" s="15" customFormat="1">
      <c r="A2" s="8">
        <v>1</v>
      </c>
      <c r="B2" s="32" t="s">
        <v>20</v>
      </c>
      <c r="C2" s="9" t="s">
        <v>21</v>
      </c>
      <c r="D2" s="37" t="s">
        <v>22</v>
      </c>
      <c r="E2" s="9" t="s">
        <v>23</v>
      </c>
      <c r="F2" s="24" t="s">
        <v>24</v>
      </c>
      <c r="G2" s="24">
        <v>1</v>
      </c>
      <c r="H2" s="9" t="s">
        <v>25</v>
      </c>
      <c r="I2" s="9" t="s">
        <v>26</v>
      </c>
      <c r="J2" s="10" t="str">
        <f>IF(G2="-",C2&amp;"-"&amp;D2&amp;":"&amp;E2&amp;"-"&amp;F2&amp;":"&amp;H2&amp;"-"&amp;I2,C2&amp;"-"&amp;D2&amp;":"&amp;E2&amp;"-"&amp;F2&amp;"-"&amp;G2&amp;":"&amp;H2&amp;"-"&amp;I2)</f>
        <v>UA-Hall-52C:HVAC-PT100-FC1-1:Temperature-Mon</v>
      </c>
      <c r="K2" s="41" t="s">
        <v>27</v>
      </c>
      <c r="L2" s="42"/>
      <c r="M2" s="12" t="s">
        <v>28</v>
      </c>
      <c r="N2" s="13" t="s">
        <v>29</v>
      </c>
      <c r="O2" s="19"/>
      <c r="P2" s="19"/>
      <c r="Q2" s="19" t="s">
        <v>30</v>
      </c>
      <c r="R2" s="14" t="str">
        <f t="shared" ref="R2" si="0">K2</f>
        <v>TEAMB01_ST_614_01_1.val</v>
      </c>
      <c r="S2" s="14" t="s">
        <v>31</v>
      </c>
      <c r="T2" s="11"/>
    </row>
    <row r="3" spans="1:20">
      <c r="A3" s="8">
        <v>2</v>
      </c>
      <c r="B3" s="32" t="s">
        <v>32</v>
      </c>
      <c r="C3" s="9" t="s">
        <v>21</v>
      </c>
      <c r="D3" s="37" t="s">
        <v>33</v>
      </c>
      <c r="E3" s="9" t="s">
        <v>23</v>
      </c>
      <c r="F3" s="24" t="s">
        <v>24</v>
      </c>
      <c r="G3" s="24">
        <v>2</v>
      </c>
      <c r="H3" s="9" t="s">
        <v>25</v>
      </c>
      <c r="I3" s="9" t="s">
        <v>26</v>
      </c>
      <c r="J3" s="10" t="str">
        <f>IF(G3="-",C3&amp;"-"&amp;D3&amp;":"&amp;E3&amp;"-"&amp;F3&amp;":"&amp;H3&amp;"-"&amp;I3,C3&amp;"-"&amp;D3&amp;":"&amp;E3&amp;"-"&amp;F3&amp;"-"&amp;G3&amp;":"&amp;H3&amp;"-"&amp;I3)</f>
        <v>UA-Hall-54C:HVAC-PT100-FC1-2:Temperature-Mon</v>
      </c>
      <c r="K3" s="41" t="s">
        <v>34</v>
      </c>
      <c r="L3" s="25"/>
      <c r="M3" s="12" t="s">
        <v>28</v>
      </c>
      <c r="N3" s="13" t="s">
        <v>29</v>
      </c>
      <c r="O3" s="19"/>
      <c r="P3" s="19"/>
      <c r="Q3" s="19" t="s">
        <v>30</v>
      </c>
      <c r="R3" s="14" t="str">
        <f t="shared" ref="R3:R9" si="1">K3</f>
        <v>TEAMB02_ST_614_01_2.val</v>
      </c>
      <c r="S3" s="14" t="s">
        <v>31</v>
      </c>
      <c r="T3" s="11"/>
    </row>
    <row r="4" spans="1:20">
      <c r="A4" s="8">
        <v>3</v>
      </c>
      <c r="B4" s="32" t="s">
        <v>35</v>
      </c>
      <c r="C4" s="9" t="s">
        <v>21</v>
      </c>
      <c r="D4" s="37" t="s">
        <v>36</v>
      </c>
      <c r="E4" s="9" t="s">
        <v>23</v>
      </c>
      <c r="F4" s="24" t="s">
        <v>24</v>
      </c>
      <c r="G4" s="24">
        <v>3</v>
      </c>
      <c r="H4" s="9" t="s">
        <v>25</v>
      </c>
      <c r="I4" s="9" t="s">
        <v>26</v>
      </c>
      <c r="J4" s="10" t="str">
        <f t="shared" ref="J4:J9" si="2">IF(G4="-",C4&amp;"-"&amp;D4&amp;":"&amp;E4&amp;"-"&amp;F4&amp;":"&amp;H4&amp;"-"&amp;I4,C4&amp;"-"&amp;D4&amp;":"&amp;E4&amp;"-"&amp;F4&amp;"-"&amp;G4&amp;":"&amp;H4&amp;"-"&amp;I4)</f>
        <v>UA-Hall-55C:HVAC-PT100-FC1-3:Temperature-Mon</v>
      </c>
      <c r="K4" s="41" t="s">
        <v>37</v>
      </c>
      <c r="L4" s="25"/>
      <c r="M4" s="12" t="s">
        <v>28</v>
      </c>
      <c r="N4" s="13" t="s">
        <v>29</v>
      </c>
      <c r="O4" s="19"/>
      <c r="P4" s="19"/>
      <c r="Q4" s="19" t="s">
        <v>30</v>
      </c>
      <c r="R4" s="14" t="str">
        <f t="shared" si="1"/>
        <v>TEAMB03_ST_614_01_3.val</v>
      </c>
      <c r="S4" s="14" t="s">
        <v>31</v>
      </c>
      <c r="T4" s="11"/>
    </row>
    <row r="5" spans="1:20">
      <c r="A5" s="8">
        <v>4</v>
      </c>
      <c r="B5" s="32" t="s">
        <v>38</v>
      </c>
      <c r="C5" s="9" t="s">
        <v>21</v>
      </c>
      <c r="D5" s="37" t="s">
        <v>39</v>
      </c>
      <c r="E5" s="9" t="s">
        <v>23</v>
      </c>
      <c r="F5" s="24" t="s">
        <v>24</v>
      </c>
      <c r="G5" s="24">
        <v>4</v>
      </c>
      <c r="H5" s="9" t="s">
        <v>25</v>
      </c>
      <c r="I5" s="9" t="s">
        <v>26</v>
      </c>
      <c r="J5" s="10" t="str">
        <f t="shared" si="2"/>
        <v>UA-Hall-56C:HVAC-PT100-FC1-4:Temperature-Mon</v>
      </c>
      <c r="K5" s="41" t="s">
        <v>40</v>
      </c>
      <c r="L5" s="25"/>
      <c r="M5" s="12" t="s">
        <v>28</v>
      </c>
      <c r="N5" s="13" t="s">
        <v>29</v>
      </c>
      <c r="O5" s="19"/>
      <c r="P5" s="19"/>
      <c r="Q5" s="19" t="s">
        <v>30</v>
      </c>
      <c r="R5" s="14" t="str">
        <f t="shared" si="1"/>
        <v>TEAMB04_ST_614_01_4.val</v>
      </c>
      <c r="S5" s="14" t="s">
        <v>31</v>
      </c>
      <c r="T5" s="11"/>
    </row>
    <row r="6" spans="1:20">
      <c r="A6" s="8">
        <v>5</v>
      </c>
      <c r="B6" s="32" t="s">
        <v>41</v>
      </c>
      <c r="C6" s="9" t="s">
        <v>21</v>
      </c>
      <c r="D6" s="38" t="s">
        <v>42</v>
      </c>
      <c r="E6" s="9" t="s">
        <v>23</v>
      </c>
      <c r="F6" s="24" t="s">
        <v>24</v>
      </c>
      <c r="G6" s="24">
        <v>5</v>
      </c>
      <c r="H6" s="9" t="s">
        <v>25</v>
      </c>
      <c r="I6" s="9" t="s">
        <v>26</v>
      </c>
      <c r="J6" s="10" t="str">
        <f t="shared" si="2"/>
        <v>UA-Hall-53B:HVAC-PT100-FC1-5:Temperature-Mon</v>
      </c>
      <c r="K6" s="41" t="s">
        <v>43</v>
      </c>
      <c r="L6" s="25" t="s">
        <v>44</v>
      </c>
      <c r="M6" s="12" t="s">
        <v>28</v>
      </c>
      <c r="N6" s="13" t="s">
        <v>29</v>
      </c>
      <c r="O6" s="19"/>
      <c r="P6" s="19"/>
      <c r="Q6" s="19" t="s">
        <v>30</v>
      </c>
      <c r="R6" s="14" t="str">
        <f t="shared" si="1"/>
        <v>TEAMB05_ST_614_01_5.val</v>
      </c>
      <c r="S6" s="14" t="s">
        <v>31</v>
      </c>
      <c r="T6" s="11"/>
    </row>
    <row r="7" spans="1:20">
      <c r="A7" s="8">
        <v>6</v>
      </c>
      <c r="B7" s="32" t="s">
        <v>45</v>
      </c>
      <c r="C7" s="9" t="s">
        <v>21</v>
      </c>
      <c r="D7" s="38" t="s">
        <v>46</v>
      </c>
      <c r="E7" s="9" t="s">
        <v>23</v>
      </c>
      <c r="F7" s="24" t="s">
        <v>24</v>
      </c>
      <c r="G7" s="24">
        <v>6</v>
      </c>
      <c r="H7" s="9" t="s">
        <v>25</v>
      </c>
      <c r="I7" s="9" t="s">
        <v>26</v>
      </c>
      <c r="J7" s="10" t="str">
        <f t="shared" si="2"/>
        <v>UA-Hall-57B:HVAC-PT100-FC1-6:Temperature-Mon</v>
      </c>
      <c r="K7" s="41" t="s">
        <v>47</v>
      </c>
      <c r="L7" s="25" t="s">
        <v>44</v>
      </c>
      <c r="M7" s="12" t="s">
        <v>28</v>
      </c>
      <c r="N7" s="13" t="s">
        <v>29</v>
      </c>
      <c r="O7" s="19"/>
      <c r="P7" s="19"/>
      <c r="Q7" s="19" t="s">
        <v>30</v>
      </c>
      <c r="R7" s="14" t="str">
        <f t="shared" si="1"/>
        <v>TEAMB06_ST_614_01_6.val</v>
      </c>
      <c r="S7" s="14" t="s">
        <v>31</v>
      </c>
      <c r="T7" s="11"/>
    </row>
    <row r="8" spans="1:20">
      <c r="A8" s="8">
        <v>7</v>
      </c>
      <c r="B8" s="32" t="s">
        <v>48</v>
      </c>
      <c r="C8" s="9" t="s">
        <v>21</v>
      </c>
      <c r="D8" s="39" t="s">
        <v>49</v>
      </c>
      <c r="E8" s="9" t="s">
        <v>23</v>
      </c>
      <c r="F8" s="24" t="s">
        <v>24</v>
      </c>
      <c r="G8" s="24">
        <v>7</v>
      </c>
      <c r="H8" s="9" t="s">
        <v>25</v>
      </c>
      <c r="I8" s="9" t="s">
        <v>26</v>
      </c>
      <c r="J8" s="10" t="str">
        <f t="shared" si="2"/>
        <v>UA-Hall-52D:HVAC-PT100-FC1-7:Temperature-Mon</v>
      </c>
      <c r="K8" s="41" t="s">
        <v>50</v>
      </c>
      <c r="L8" s="25"/>
      <c r="M8" s="12" t="s">
        <v>28</v>
      </c>
      <c r="N8" s="13" t="s">
        <v>29</v>
      </c>
      <c r="O8" s="19"/>
      <c r="P8" s="19"/>
      <c r="Q8" s="19" t="s">
        <v>30</v>
      </c>
      <c r="R8" s="14" t="str">
        <f t="shared" si="1"/>
        <v>TEAMB07_ST_614_01_7.val</v>
      </c>
      <c r="S8" s="14" t="s">
        <v>31</v>
      </c>
      <c r="T8" s="11"/>
    </row>
    <row r="9" spans="1:20">
      <c r="A9" s="8">
        <v>8</v>
      </c>
      <c r="B9" s="32" t="s">
        <v>51</v>
      </c>
      <c r="C9" s="9" t="s">
        <v>21</v>
      </c>
      <c r="D9" s="39" t="s">
        <v>52</v>
      </c>
      <c r="E9" s="9" t="s">
        <v>23</v>
      </c>
      <c r="F9" s="24" t="s">
        <v>53</v>
      </c>
      <c r="G9" s="24">
        <v>8</v>
      </c>
      <c r="H9" s="9" t="s">
        <v>25</v>
      </c>
      <c r="I9" s="9" t="s">
        <v>26</v>
      </c>
      <c r="J9" s="10" t="str">
        <f t="shared" si="2"/>
        <v>UA-Hall-55D:HVAC-PT100-FC2-8:Temperature-Mon</v>
      </c>
      <c r="K9" s="41" t="s">
        <v>54</v>
      </c>
      <c r="L9" s="25"/>
      <c r="M9" s="12" t="s">
        <v>28</v>
      </c>
      <c r="N9" s="13" t="s">
        <v>29</v>
      </c>
      <c r="O9" s="19"/>
      <c r="P9" s="19"/>
      <c r="Q9" s="19" t="s">
        <v>30</v>
      </c>
      <c r="R9" s="14" t="str">
        <f t="shared" si="1"/>
        <v>TEAMB08_ST_614_01_8.val</v>
      </c>
      <c r="S9" s="14" t="s">
        <v>31</v>
      </c>
      <c r="T9" s="11"/>
    </row>
    <row r="10" spans="1:20">
      <c r="A10" s="8"/>
      <c r="B10" s="43"/>
      <c r="C10" s="9"/>
      <c r="D10" s="26"/>
      <c r="E10" s="9"/>
      <c r="F10" s="9"/>
      <c r="G10" s="9"/>
      <c r="H10" s="9"/>
      <c r="I10" s="9"/>
      <c r="J10" s="44" t="str">
        <f>IF(G10="-",C10&amp;"-"&amp;D10&amp;":"&amp;E10&amp;"-"&amp;F10&amp;":"&amp;H10&amp;"-"&amp;I10,C10&amp;"-"&amp;D10&amp;":"&amp;E10&amp;"-"&amp;F10&amp;"-"&amp;G10&amp;":"&amp;H10&amp;"-"&amp;I10)</f>
        <v>-:--:-</v>
      </c>
      <c r="K10" s="45"/>
      <c r="L10" s="46"/>
      <c r="M10" s="12"/>
      <c r="N10" s="14"/>
      <c r="O10" s="14"/>
      <c r="P10" s="14"/>
      <c r="Q10" s="14"/>
      <c r="R10" s="14">
        <f>K10</f>
        <v>0</v>
      </c>
      <c r="S10" s="14"/>
      <c r="T10" s="11"/>
    </row>
    <row r="11" spans="1:20">
      <c r="A11" s="8">
        <v>9</v>
      </c>
      <c r="B11" s="31" t="s">
        <v>55</v>
      </c>
      <c r="C11" s="9" t="s">
        <v>21</v>
      </c>
      <c r="D11" s="39" t="s">
        <v>56</v>
      </c>
      <c r="E11" s="9" t="s">
        <v>23</v>
      </c>
      <c r="F11" s="24" t="s">
        <v>53</v>
      </c>
      <c r="G11" s="9">
        <v>1</v>
      </c>
      <c r="H11" s="9" t="s">
        <v>25</v>
      </c>
      <c r="I11" s="9" t="s">
        <v>26</v>
      </c>
      <c r="J11" s="10" t="str">
        <f t="shared" ref="J11:J18" si="3">IF(G11="-",C11&amp;"-"&amp;D11&amp;":"&amp;E11&amp;"-"&amp;F11&amp;":"&amp;H11&amp;"-"&amp;I11,C11&amp;"-"&amp;D11&amp;":"&amp;E11&amp;"-"&amp;F11&amp;"-"&amp;G11&amp;":"&amp;H11&amp;"-"&amp;I11)</f>
        <v>UA-Hall-58C:HVAC-PT100-FC2-1:Temperature-Mon</v>
      </c>
      <c r="K11" s="41" t="s">
        <v>57</v>
      </c>
      <c r="L11" s="25" t="s">
        <v>58</v>
      </c>
      <c r="M11" s="12" t="s">
        <v>28</v>
      </c>
      <c r="N11" s="13" t="s">
        <v>29</v>
      </c>
      <c r="O11" s="19"/>
      <c r="P11" s="19"/>
      <c r="Q11" s="19" t="s">
        <v>30</v>
      </c>
      <c r="R11" s="14" t="str">
        <f t="shared" ref="R11:R18" si="4">K11</f>
        <v>TEAMB01_ST_614_03_1.val</v>
      </c>
      <c r="S11" s="14" t="s">
        <v>31</v>
      </c>
      <c r="T11" s="11"/>
    </row>
    <row r="12" spans="1:20">
      <c r="A12" s="8">
        <v>10</v>
      </c>
      <c r="B12" s="31" t="s">
        <v>59</v>
      </c>
      <c r="C12" s="9" t="s">
        <v>21</v>
      </c>
      <c r="D12" s="39" t="s">
        <v>60</v>
      </c>
      <c r="E12" s="9" t="s">
        <v>23</v>
      </c>
      <c r="F12" s="24" t="s">
        <v>53</v>
      </c>
      <c r="G12" s="9">
        <v>2</v>
      </c>
      <c r="H12" s="9" t="s">
        <v>25</v>
      </c>
      <c r="I12" s="9" t="s">
        <v>26</v>
      </c>
      <c r="J12" s="10" t="str">
        <f t="shared" si="3"/>
        <v>UA-Hall-60C:HVAC-PT100-FC2-2:Temperature-Mon</v>
      </c>
      <c r="K12" s="41" t="s">
        <v>61</v>
      </c>
      <c r="L12" s="25"/>
      <c r="M12" s="12" t="s">
        <v>28</v>
      </c>
      <c r="N12" s="13" t="s">
        <v>29</v>
      </c>
      <c r="O12" s="19"/>
      <c r="P12" s="19"/>
      <c r="Q12" s="19" t="s">
        <v>30</v>
      </c>
      <c r="R12" s="14" t="str">
        <f t="shared" si="4"/>
        <v>TEAMB02_ST_614_03_2.val</v>
      </c>
      <c r="S12" s="14" t="s">
        <v>31</v>
      </c>
      <c r="T12" s="11"/>
    </row>
    <row r="13" spans="1:20">
      <c r="A13" s="8">
        <v>11</v>
      </c>
      <c r="B13" s="31" t="s">
        <v>62</v>
      </c>
      <c r="C13" s="9" t="s">
        <v>21</v>
      </c>
      <c r="D13" s="39" t="s">
        <v>63</v>
      </c>
      <c r="E13" s="9" t="s">
        <v>23</v>
      </c>
      <c r="F13" s="24" t="s">
        <v>53</v>
      </c>
      <c r="G13" s="9">
        <v>3</v>
      </c>
      <c r="H13" s="9" t="s">
        <v>25</v>
      </c>
      <c r="I13" s="9" t="s">
        <v>26</v>
      </c>
      <c r="J13" s="10" t="str">
        <f t="shared" si="3"/>
        <v>UA-Hall-01C:HVAC-PT100-FC2-3:Temperature-Mon</v>
      </c>
      <c r="K13" s="41" t="s">
        <v>64</v>
      </c>
      <c r="L13" s="25"/>
      <c r="M13" s="12" t="s">
        <v>28</v>
      </c>
      <c r="N13" s="13" t="s">
        <v>29</v>
      </c>
      <c r="O13" s="19"/>
      <c r="P13" s="19"/>
      <c r="Q13" s="19" t="s">
        <v>30</v>
      </c>
      <c r="R13" s="14" t="str">
        <f t="shared" si="4"/>
        <v>TEAMB03_ST_614_03_3.val</v>
      </c>
      <c r="S13" s="14" t="s">
        <v>31</v>
      </c>
      <c r="T13" s="11"/>
    </row>
    <row r="14" spans="1:20">
      <c r="A14" s="8">
        <v>12</v>
      </c>
      <c r="B14" s="31" t="s">
        <v>65</v>
      </c>
      <c r="C14" s="9" t="s">
        <v>21</v>
      </c>
      <c r="D14" s="39" t="s">
        <v>66</v>
      </c>
      <c r="E14" s="9" t="s">
        <v>23</v>
      </c>
      <c r="F14" s="24" t="s">
        <v>53</v>
      </c>
      <c r="G14" s="9">
        <v>4</v>
      </c>
      <c r="H14" s="9" t="s">
        <v>25</v>
      </c>
      <c r="I14" s="9" t="s">
        <v>26</v>
      </c>
      <c r="J14" s="10" t="str">
        <f t="shared" si="3"/>
        <v>UA-Hall-02C:HVAC-PT100-FC2-4:Temperature-Mon</v>
      </c>
      <c r="K14" s="41" t="s">
        <v>67</v>
      </c>
      <c r="L14" s="25"/>
      <c r="M14" s="12" t="s">
        <v>28</v>
      </c>
      <c r="N14" s="13" t="s">
        <v>29</v>
      </c>
      <c r="O14" s="19"/>
      <c r="P14" s="19"/>
      <c r="Q14" s="19" t="s">
        <v>30</v>
      </c>
      <c r="R14" s="14" t="str">
        <f t="shared" si="4"/>
        <v>TEAMB04_ST_614_03_4.val</v>
      </c>
      <c r="S14" s="14" t="s">
        <v>31</v>
      </c>
      <c r="T14" s="11"/>
    </row>
    <row r="15" spans="1:20">
      <c r="A15" s="8">
        <v>13</v>
      </c>
      <c r="B15" s="31" t="s">
        <v>68</v>
      </c>
      <c r="C15" s="9" t="s">
        <v>21</v>
      </c>
      <c r="D15" s="39" t="s">
        <v>69</v>
      </c>
      <c r="E15" s="9" t="s">
        <v>23</v>
      </c>
      <c r="F15" s="24" t="s">
        <v>53</v>
      </c>
      <c r="G15" s="9">
        <v>5</v>
      </c>
      <c r="H15" s="9" t="s">
        <v>25</v>
      </c>
      <c r="I15" s="9" t="s">
        <v>26</v>
      </c>
      <c r="J15" s="10" t="str">
        <f t="shared" si="3"/>
        <v>UA-Hall-03B:HVAC-PT100-FC2-5:Temperature-Mon</v>
      </c>
      <c r="K15" s="41" t="s">
        <v>70</v>
      </c>
      <c r="L15" s="25" t="s">
        <v>44</v>
      </c>
      <c r="M15" s="12" t="s">
        <v>28</v>
      </c>
      <c r="N15" s="13" t="s">
        <v>29</v>
      </c>
      <c r="O15" s="19"/>
      <c r="P15" s="19"/>
      <c r="Q15" s="19" t="s">
        <v>30</v>
      </c>
      <c r="R15" s="14" t="str">
        <f t="shared" si="4"/>
        <v>TEAMB05_ST_614_03_5.val</v>
      </c>
      <c r="S15" s="14" t="s">
        <v>31</v>
      </c>
      <c r="T15" s="11"/>
    </row>
    <row r="16" spans="1:20">
      <c r="A16" s="8">
        <v>14</v>
      </c>
      <c r="B16" s="31" t="s">
        <v>71</v>
      </c>
      <c r="C16" s="9" t="s">
        <v>21</v>
      </c>
      <c r="D16" s="39" t="s">
        <v>72</v>
      </c>
      <c r="E16" s="9" t="s">
        <v>23</v>
      </c>
      <c r="F16" s="24" t="s">
        <v>53</v>
      </c>
      <c r="G16" s="9">
        <v>6</v>
      </c>
      <c r="H16" s="9" t="s">
        <v>25</v>
      </c>
      <c r="I16" s="9" t="s">
        <v>26</v>
      </c>
      <c r="J16" s="10" t="str">
        <f t="shared" si="3"/>
        <v>UA-Hall-58D:HVAC-PT100-FC2-6:Temperature-Mon</v>
      </c>
      <c r="K16" s="41" t="s">
        <v>73</v>
      </c>
      <c r="L16" s="25" t="s">
        <v>44</v>
      </c>
      <c r="M16" s="12" t="s">
        <v>28</v>
      </c>
      <c r="N16" s="13" t="s">
        <v>29</v>
      </c>
      <c r="O16" s="19"/>
      <c r="P16" s="19"/>
      <c r="Q16" s="19" t="s">
        <v>30</v>
      </c>
      <c r="R16" s="14" t="str">
        <f t="shared" si="4"/>
        <v>TEAMB06_ST_614_03_6.val</v>
      </c>
      <c r="S16" s="14" t="s">
        <v>31</v>
      </c>
      <c r="T16" s="11"/>
    </row>
    <row r="17" spans="1:20">
      <c r="A17" s="8">
        <v>15</v>
      </c>
      <c r="B17" s="31" t="s">
        <v>74</v>
      </c>
      <c r="C17" s="9" t="s">
        <v>21</v>
      </c>
      <c r="D17" s="39" t="s">
        <v>72</v>
      </c>
      <c r="E17" s="9" t="s">
        <v>23</v>
      </c>
      <c r="F17" s="24" t="s">
        <v>53</v>
      </c>
      <c r="G17" s="9">
        <v>7</v>
      </c>
      <c r="H17" s="9" t="s">
        <v>25</v>
      </c>
      <c r="I17" s="9" t="s">
        <v>26</v>
      </c>
      <c r="J17" s="10" t="str">
        <f t="shared" si="3"/>
        <v>UA-Hall-58D:HVAC-PT100-FC2-7:Temperature-Mon</v>
      </c>
      <c r="K17" s="41" t="s">
        <v>75</v>
      </c>
      <c r="L17" s="25"/>
      <c r="M17" s="12" t="s">
        <v>28</v>
      </c>
      <c r="N17" s="13" t="s">
        <v>29</v>
      </c>
      <c r="O17" s="19"/>
      <c r="P17" s="19"/>
      <c r="Q17" s="19" t="s">
        <v>30</v>
      </c>
      <c r="R17" s="14" t="str">
        <f t="shared" si="4"/>
        <v>TEAMB07_ST_614_03_7.val</v>
      </c>
      <c r="S17" s="14" t="s">
        <v>31</v>
      </c>
      <c r="T17" s="11"/>
    </row>
    <row r="18" spans="1:20">
      <c r="A18" s="8">
        <v>16</v>
      </c>
      <c r="B18" s="31" t="s">
        <v>76</v>
      </c>
      <c r="C18" s="9" t="s">
        <v>21</v>
      </c>
      <c r="D18" s="37" t="s">
        <v>77</v>
      </c>
      <c r="E18" s="9" t="s">
        <v>23</v>
      </c>
      <c r="F18" s="16" t="s">
        <v>53</v>
      </c>
      <c r="G18" s="9">
        <v>8</v>
      </c>
      <c r="H18" s="9" t="s">
        <v>25</v>
      </c>
      <c r="I18" s="9" t="s">
        <v>26</v>
      </c>
      <c r="J18" s="17" t="str">
        <f t="shared" si="3"/>
        <v>UA--:HVAC-PT100-FC2-8:Temperature-Mon</v>
      </c>
      <c r="K18" s="41" t="s">
        <v>78</v>
      </c>
      <c r="L18" s="29" t="s">
        <v>79</v>
      </c>
      <c r="M18" s="12" t="s">
        <v>28</v>
      </c>
      <c r="N18" s="13" t="s">
        <v>29</v>
      </c>
      <c r="O18" s="19"/>
      <c r="P18" s="19"/>
      <c r="Q18" s="19" t="s">
        <v>30</v>
      </c>
      <c r="R18" s="18" t="str">
        <f t="shared" si="4"/>
        <v>TEAMB08_ST_614_03_8.val</v>
      </c>
      <c r="S18" s="14" t="s">
        <v>31</v>
      </c>
      <c r="T18" s="11"/>
    </row>
    <row r="19" spans="1:20">
      <c r="A19" s="8">
        <v>17</v>
      </c>
      <c r="B19" s="32" t="s">
        <v>80</v>
      </c>
      <c r="C19" s="9" t="s">
        <v>21</v>
      </c>
      <c r="D19" s="39" t="s">
        <v>81</v>
      </c>
      <c r="E19" s="9" t="s">
        <v>23</v>
      </c>
      <c r="F19" s="16" t="s">
        <v>82</v>
      </c>
      <c r="G19" s="9">
        <v>1</v>
      </c>
      <c r="H19" s="9" t="s">
        <v>25</v>
      </c>
      <c r="I19" s="9" t="s">
        <v>26</v>
      </c>
      <c r="J19" s="10" t="str">
        <f t="shared" ref="J19:J32" si="5">IF(G19="-",C19&amp;"-"&amp;D19&amp;":"&amp;E19&amp;"-"&amp;F19&amp;":"&amp;H19&amp;"-"&amp;I19,C19&amp;"-"&amp;D19&amp;":"&amp;E19&amp;"-"&amp;F19&amp;"-"&amp;G19&amp;":"&amp;H19&amp;"-"&amp;I19)</f>
        <v>UA-Hall-04C:HVAC-PT100-FC3-1:Temperature-Mon</v>
      </c>
      <c r="K19" s="41" t="s">
        <v>83</v>
      </c>
      <c r="L19" s="25"/>
      <c r="M19" s="12" t="s">
        <v>28</v>
      </c>
      <c r="N19" s="13" t="s">
        <v>29</v>
      </c>
      <c r="O19" s="19"/>
      <c r="P19" s="19"/>
      <c r="Q19" s="19" t="s">
        <v>30</v>
      </c>
      <c r="R19" s="14" t="str">
        <f t="shared" ref="R19:R32" si="6">K19</f>
        <v>TEAMB01_ST_614_05_1.val</v>
      </c>
      <c r="S19" s="14" t="s">
        <v>31</v>
      </c>
      <c r="T19" s="11"/>
    </row>
    <row r="20" spans="1:20">
      <c r="A20" s="8">
        <v>18</v>
      </c>
      <c r="B20" s="32" t="s">
        <v>84</v>
      </c>
      <c r="C20" s="9" t="s">
        <v>21</v>
      </c>
      <c r="D20" s="39" t="s">
        <v>85</v>
      </c>
      <c r="E20" s="9" t="s">
        <v>23</v>
      </c>
      <c r="F20" s="16" t="s">
        <v>82</v>
      </c>
      <c r="G20" s="9">
        <v>2</v>
      </c>
      <c r="H20" s="9" t="s">
        <v>25</v>
      </c>
      <c r="I20" s="9" t="s">
        <v>26</v>
      </c>
      <c r="J20" s="10" t="str">
        <f t="shared" si="5"/>
        <v>UA-Hall-05C:HVAC-PT100-FC3-2:Temperature-Mon</v>
      </c>
      <c r="K20" s="41" t="s">
        <v>86</v>
      </c>
      <c r="L20" s="25"/>
      <c r="M20" s="12" t="s">
        <v>28</v>
      </c>
      <c r="N20" s="13" t="s">
        <v>29</v>
      </c>
      <c r="O20" s="19"/>
      <c r="P20" s="19"/>
      <c r="Q20" s="19" t="s">
        <v>30</v>
      </c>
      <c r="R20" s="14" t="str">
        <f t="shared" si="6"/>
        <v>TEAMB02_ST_614_05_2.val</v>
      </c>
      <c r="S20" s="14" t="s">
        <v>31</v>
      </c>
      <c r="T20" s="11"/>
    </row>
    <row r="21" spans="1:20">
      <c r="A21" s="8">
        <v>19</v>
      </c>
      <c r="B21" s="32" t="s">
        <v>87</v>
      </c>
      <c r="C21" s="9" t="s">
        <v>21</v>
      </c>
      <c r="D21" s="39" t="s">
        <v>88</v>
      </c>
      <c r="E21" s="9" t="s">
        <v>23</v>
      </c>
      <c r="F21" s="16" t="s">
        <v>82</v>
      </c>
      <c r="G21" s="9">
        <v>3</v>
      </c>
      <c r="H21" s="9" t="s">
        <v>25</v>
      </c>
      <c r="I21" s="9" t="s">
        <v>26</v>
      </c>
      <c r="J21" s="10" t="str">
        <f t="shared" si="5"/>
        <v>UA-Hall-07C:HVAC-PT100-FC3-3:Temperature-Mon</v>
      </c>
      <c r="K21" s="41" t="s">
        <v>89</v>
      </c>
      <c r="L21" s="25"/>
      <c r="M21" s="12" t="s">
        <v>28</v>
      </c>
      <c r="N21" s="13" t="s">
        <v>29</v>
      </c>
      <c r="O21" s="19"/>
      <c r="P21" s="19"/>
      <c r="Q21" s="19" t="s">
        <v>30</v>
      </c>
      <c r="R21" s="14" t="str">
        <f t="shared" si="6"/>
        <v>TEAMB03_ST_614_05_3.val</v>
      </c>
      <c r="S21" s="14" t="s">
        <v>31</v>
      </c>
      <c r="T21" s="11"/>
    </row>
    <row r="22" spans="1:20">
      <c r="A22" s="8">
        <v>20</v>
      </c>
      <c r="B22" s="32" t="s">
        <v>90</v>
      </c>
      <c r="C22" s="9" t="s">
        <v>21</v>
      </c>
      <c r="D22" s="39" t="s">
        <v>91</v>
      </c>
      <c r="E22" s="9" t="s">
        <v>23</v>
      </c>
      <c r="F22" s="16" t="s">
        <v>82</v>
      </c>
      <c r="G22" s="9">
        <v>4</v>
      </c>
      <c r="H22" s="9" t="s">
        <v>25</v>
      </c>
      <c r="I22" s="9" t="s">
        <v>26</v>
      </c>
      <c r="J22" s="10" t="str">
        <f t="shared" si="5"/>
        <v>UA-Hall-08C:HVAC-PT100-FC3-4:Temperature-Mon</v>
      </c>
      <c r="K22" s="41" t="s">
        <v>92</v>
      </c>
      <c r="L22" s="25"/>
      <c r="M22" s="12" t="s">
        <v>28</v>
      </c>
      <c r="N22" s="13" t="s">
        <v>29</v>
      </c>
      <c r="O22" s="19"/>
      <c r="P22" s="19"/>
      <c r="Q22" s="19" t="s">
        <v>30</v>
      </c>
      <c r="R22" s="14" t="str">
        <f t="shared" si="6"/>
        <v>TEAMB04_ST_614_05_4.val</v>
      </c>
      <c r="S22" s="14" t="s">
        <v>31</v>
      </c>
      <c r="T22" s="11"/>
    </row>
    <row r="23" spans="1:20">
      <c r="A23" s="8">
        <v>21</v>
      </c>
      <c r="B23" s="32" t="s">
        <v>93</v>
      </c>
      <c r="C23" s="9" t="s">
        <v>21</v>
      </c>
      <c r="D23" s="39" t="s">
        <v>94</v>
      </c>
      <c r="E23" s="9" t="s">
        <v>23</v>
      </c>
      <c r="F23" s="16" t="s">
        <v>82</v>
      </c>
      <c r="G23" s="9">
        <v>5</v>
      </c>
      <c r="H23" s="9" t="s">
        <v>25</v>
      </c>
      <c r="I23" s="9" t="s">
        <v>26</v>
      </c>
      <c r="J23" s="10" t="str">
        <f t="shared" si="5"/>
        <v>UA-Halll-06B:HVAC-PT100-FC3-5:Temperature-Mon</v>
      </c>
      <c r="K23" s="41" t="s">
        <v>95</v>
      </c>
      <c r="L23" s="25" t="s">
        <v>44</v>
      </c>
      <c r="M23" s="12" t="s">
        <v>28</v>
      </c>
      <c r="N23" s="13" t="s">
        <v>29</v>
      </c>
      <c r="O23" s="19"/>
      <c r="P23" s="19"/>
      <c r="Q23" s="19" t="s">
        <v>30</v>
      </c>
      <c r="R23" s="14" t="str">
        <f t="shared" si="6"/>
        <v>TEAMB05_ST_614_05_5.val</v>
      </c>
      <c r="S23" s="14" t="s">
        <v>31</v>
      </c>
      <c r="T23" s="11"/>
    </row>
    <row r="24" spans="1:20">
      <c r="A24" s="8">
        <v>22</v>
      </c>
      <c r="B24" s="32" t="s">
        <v>96</v>
      </c>
      <c r="C24" s="9" t="s">
        <v>21</v>
      </c>
      <c r="D24" s="39" t="s">
        <v>97</v>
      </c>
      <c r="E24" s="9" t="s">
        <v>23</v>
      </c>
      <c r="F24" s="16" t="s">
        <v>82</v>
      </c>
      <c r="G24" s="9">
        <v>6</v>
      </c>
      <c r="H24" s="9" t="s">
        <v>25</v>
      </c>
      <c r="I24" s="9" t="s">
        <v>26</v>
      </c>
      <c r="J24" s="10" t="str">
        <f t="shared" si="5"/>
        <v>UA-Hall-08B:HVAC-PT100-FC3-6:Temperature-Mon</v>
      </c>
      <c r="K24" s="41" t="s">
        <v>98</v>
      </c>
      <c r="L24" s="25" t="s">
        <v>44</v>
      </c>
      <c r="M24" s="12" t="s">
        <v>28</v>
      </c>
      <c r="N24" s="13" t="s">
        <v>29</v>
      </c>
      <c r="O24" s="19"/>
      <c r="P24" s="19"/>
      <c r="Q24" s="19" t="s">
        <v>30</v>
      </c>
      <c r="R24" s="14" t="str">
        <f t="shared" si="6"/>
        <v>TEAMB06_ST_614_05_6.val</v>
      </c>
      <c r="S24" s="14" t="s">
        <v>31</v>
      </c>
      <c r="T24" s="11"/>
    </row>
    <row r="25" spans="1:20">
      <c r="A25" s="8">
        <v>23</v>
      </c>
      <c r="B25" s="32" t="s">
        <v>99</v>
      </c>
      <c r="C25" s="9" t="s">
        <v>21</v>
      </c>
      <c r="D25" s="39" t="s">
        <v>100</v>
      </c>
      <c r="E25" s="9" t="s">
        <v>23</v>
      </c>
      <c r="F25" s="16" t="s">
        <v>82</v>
      </c>
      <c r="G25" s="9">
        <v>7</v>
      </c>
      <c r="H25" s="9" t="s">
        <v>25</v>
      </c>
      <c r="I25" s="9" t="s">
        <v>26</v>
      </c>
      <c r="J25" s="10" t="str">
        <f t="shared" si="5"/>
        <v>UA-Hall-04D:HVAC-PT100-FC3-7:Temperature-Mon</v>
      </c>
      <c r="K25" s="41" t="s">
        <v>101</v>
      </c>
      <c r="L25" s="25"/>
      <c r="M25" s="12" t="s">
        <v>28</v>
      </c>
      <c r="N25" s="13" t="s">
        <v>29</v>
      </c>
      <c r="O25" s="19"/>
      <c r="P25" s="19"/>
      <c r="Q25" s="19" t="s">
        <v>30</v>
      </c>
      <c r="R25" s="14" t="str">
        <f t="shared" si="6"/>
        <v>TEAMB07_ST_614_05_7.val</v>
      </c>
      <c r="S25" s="14" t="s">
        <v>31</v>
      </c>
      <c r="T25" s="11"/>
    </row>
    <row r="26" spans="1:20">
      <c r="A26" s="8">
        <v>24</v>
      </c>
      <c r="B26" s="32" t="s">
        <v>102</v>
      </c>
      <c r="C26" s="9" t="s">
        <v>21</v>
      </c>
      <c r="D26" s="39" t="s">
        <v>103</v>
      </c>
      <c r="E26" s="9" t="s">
        <v>23</v>
      </c>
      <c r="F26" s="16" t="s">
        <v>82</v>
      </c>
      <c r="G26" s="9">
        <v>8</v>
      </c>
      <c r="H26" s="9" t="s">
        <v>25</v>
      </c>
      <c r="I26" s="9" t="s">
        <v>26</v>
      </c>
      <c r="J26" s="10" t="str">
        <f t="shared" si="5"/>
        <v>UA-Hall-07D:HVAC-PT100-FC3-8:Temperature-Mon</v>
      </c>
      <c r="K26" s="41" t="s">
        <v>104</v>
      </c>
      <c r="L26" s="25"/>
      <c r="M26" s="12" t="s">
        <v>28</v>
      </c>
      <c r="N26" s="13" t="s">
        <v>29</v>
      </c>
      <c r="O26" s="19"/>
      <c r="P26" s="19"/>
      <c r="Q26" s="19" t="s">
        <v>30</v>
      </c>
      <c r="R26" s="14" t="str">
        <f t="shared" si="6"/>
        <v>TEAMB08_ST_614_05_8.val</v>
      </c>
      <c r="S26" s="14" t="s">
        <v>31</v>
      </c>
      <c r="T26" s="11"/>
    </row>
    <row r="27" spans="1:20">
      <c r="A27" s="8">
        <v>25</v>
      </c>
      <c r="B27" s="30" t="s">
        <v>105</v>
      </c>
      <c r="C27" s="9" t="s">
        <v>21</v>
      </c>
      <c r="D27" s="39" t="s">
        <v>106</v>
      </c>
      <c r="E27" s="9" t="s">
        <v>23</v>
      </c>
      <c r="F27" s="16" t="s">
        <v>107</v>
      </c>
      <c r="G27" s="9">
        <v>1</v>
      </c>
      <c r="H27" s="9" t="s">
        <v>25</v>
      </c>
      <c r="I27" s="9" t="s">
        <v>26</v>
      </c>
      <c r="J27" s="10" t="str">
        <f t="shared" si="5"/>
        <v>UA-Hall-10B:HVAC-PT100-FC4-1:Temperature-Mon</v>
      </c>
      <c r="K27" s="41" t="s">
        <v>108</v>
      </c>
      <c r="L27" s="25"/>
      <c r="M27" s="12" t="s">
        <v>28</v>
      </c>
      <c r="N27" s="13" t="s">
        <v>29</v>
      </c>
      <c r="O27" s="19"/>
      <c r="P27" s="19"/>
      <c r="Q27" s="19" t="s">
        <v>30</v>
      </c>
      <c r="R27" s="14" t="str">
        <f t="shared" si="6"/>
        <v>TEAMB01_ST_614_07_1.val</v>
      </c>
      <c r="S27" s="14" t="s">
        <v>31</v>
      </c>
      <c r="T27" s="11"/>
    </row>
    <row r="28" spans="1:20">
      <c r="A28" s="8">
        <v>26</v>
      </c>
      <c r="B28" s="30" t="s">
        <v>109</v>
      </c>
      <c r="C28" s="9" t="s">
        <v>21</v>
      </c>
      <c r="D28" s="39" t="s">
        <v>110</v>
      </c>
      <c r="E28" s="9" t="s">
        <v>23</v>
      </c>
      <c r="F28" s="16" t="s">
        <v>107</v>
      </c>
      <c r="G28" s="9">
        <v>2</v>
      </c>
      <c r="H28" s="9" t="s">
        <v>25</v>
      </c>
      <c r="I28" s="9" t="s">
        <v>26</v>
      </c>
      <c r="J28" s="10" t="str">
        <f t="shared" si="5"/>
        <v>UA-Hall-11B:HVAC-PT100-FC4-2:Temperature-Mon</v>
      </c>
      <c r="K28" s="41" t="s">
        <v>111</v>
      </c>
      <c r="L28" s="25"/>
      <c r="M28" s="12" t="s">
        <v>28</v>
      </c>
      <c r="N28" s="13" t="s">
        <v>29</v>
      </c>
      <c r="O28" s="19"/>
      <c r="P28" s="19"/>
      <c r="Q28" s="19" t="s">
        <v>30</v>
      </c>
      <c r="R28" s="14" t="str">
        <f t="shared" si="6"/>
        <v>TEAMB02_ST_614_07_2.val</v>
      </c>
      <c r="S28" s="14" t="s">
        <v>31</v>
      </c>
      <c r="T28" s="11"/>
    </row>
    <row r="29" spans="1:20">
      <c r="A29" s="8">
        <v>27</v>
      </c>
      <c r="B29" s="30" t="s">
        <v>112</v>
      </c>
      <c r="C29" s="9" t="s">
        <v>21</v>
      </c>
      <c r="D29" s="39" t="s">
        <v>113</v>
      </c>
      <c r="E29" s="9" t="s">
        <v>23</v>
      </c>
      <c r="F29" s="16" t="s">
        <v>107</v>
      </c>
      <c r="G29" s="9">
        <v>3</v>
      </c>
      <c r="H29" s="9" t="s">
        <v>25</v>
      </c>
      <c r="I29" s="9" t="s">
        <v>26</v>
      </c>
      <c r="J29" s="10" t="str">
        <f t="shared" si="5"/>
        <v>UA-Hall-13B:HVAC-PT100-FC4-3:Temperature-Mon</v>
      </c>
      <c r="K29" s="41" t="s">
        <v>114</v>
      </c>
      <c r="L29" s="25" t="s">
        <v>58</v>
      </c>
      <c r="M29" s="12" t="s">
        <v>28</v>
      </c>
      <c r="N29" s="13" t="s">
        <v>29</v>
      </c>
      <c r="O29" s="19"/>
      <c r="P29" s="19"/>
      <c r="Q29" s="19" t="s">
        <v>30</v>
      </c>
      <c r="R29" s="14" t="str">
        <f t="shared" si="6"/>
        <v>TEAMB03_ST_614_07_3.val</v>
      </c>
      <c r="S29" s="14" t="s">
        <v>31</v>
      </c>
      <c r="T29" s="11"/>
    </row>
    <row r="30" spans="1:20">
      <c r="A30" s="8">
        <v>28</v>
      </c>
      <c r="B30" s="30" t="s">
        <v>115</v>
      </c>
      <c r="C30" s="9" t="s">
        <v>21</v>
      </c>
      <c r="D30" s="38" t="s">
        <v>116</v>
      </c>
      <c r="E30" s="9" t="s">
        <v>23</v>
      </c>
      <c r="F30" s="16" t="s">
        <v>107</v>
      </c>
      <c r="G30" s="9">
        <v>4</v>
      </c>
      <c r="H30" s="9" t="s">
        <v>25</v>
      </c>
      <c r="I30" s="9" t="s">
        <v>26</v>
      </c>
      <c r="J30" s="10" t="str">
        <f t="shared" si="5"/>
        <v>UA-Hall-13C:HVAC-PT100-FC4-4:Temperature-Mon</v>
      </c>
      <c r="K30" s="41" t="s">
        <v>117</v>
      </c>
      <c r="L30" s="25" t="s">
        <v>44</v>
      </c>
      <c r="M30" s="12" t="s">
        <v>28</v>
      </c>
      <c r="N30" s="13" t="s">
        <v>29</v>
      </c>
      <c r="O30" s="19"/>
      <c r="P30" s="19"/>
      <c r="Q30" s="19" t="s">
        <v>30</v>
      </c>
      <c r="R30" s="14" t="str">
        <f t="shared" si="6"/>
        <v>TEAMB04_ST_614_07_4.val</v>
      </c>
      <c r="S30" s="14" t="s">
        <v>31</v>
      </c>
      <c r="T30" s="11"/>
    </row>
    <row r="31" spans="1:20">
      <c r="A31" s="8">
        <v>29</v>
      </c>
      <c r="B31" s="30" t="s">
        <v>118</v>
      </c>
      <c r="C31" s="9" t="s">
        <v>21</v>
      </c>
      <c r="D31" s="38" t="s">
        <v>119</v>
      </c>
      <c r="E31" s="9" t="s">
        <v>23</v>
      </c>
      <c r="F31" s="16" t="s">
        <v>107</v>
      </c>
      <c r="G31" s="9">
        <v>5</v>
      </c>
      <c r="H31" s="9" t="s">
        <v>25</v>
      </c>
      <c r="I31" s="9" t="s">
        <v>26</v>
      </c>
      <c r="J31" s="10" t="str">
        <f t="shared" si="5"/>
        <v>UA-Hall-15C:HVAC-PT100-FC4-5:Temperature-Mon</v>
      </c>
      <c r="K31" s="41" t="s">
        <v>120</v>
      </c>
      <c r="L31" s="25" t="s">
        <v>44</v>
      </c>
      <c r="M31" s="12" t="s">
        <v>28</v>
      </c>
      <c r="N31" s="13" t="s">
        <v>29</v>
      </c>
      <c r="O31" s="19"/>
      <c r="P31" s="19"/>
      <c r="Q31" s="19" t="s">
        <v>30</v>
      </c>
      <c r="R31" s="14" t="str">
        <f t="shared" si="6"/>
        <v>TEAMB05_ST_614_07_5.val</v>
      </c>
      <c r="S31" s="14" t="s">
        <v>31</v>
      </c>
      <c r="T31" s="11"/>
    </row>
    <row r="32" spans="1:20">
      <c r="A32" s="8">
        <v>30</v>
      </c>
      <c r="B32" s="30" t="s">
        <v>121</v>
      </c>
      <c r="C32" s="9" t="s">
        <v>21</v>
      </c>
      <c r="D32" s="38" t="s">
        <v>122</v>
      </c>
      <c r="E32" s="9" t="s">
        <v>23</v>
      </c>
      <c r="F32" s="16" t="s">
        <v>107</v>
      </c>
      <c r="G32" s="9">
        <v>6</v>
      </c>
      <c r="H32" s="9" t="s">
        <v>25</v>
      </c>
      <c r="I32" s="9" t="s">
        <v>26</v>
      </c>
      <c r="J32" s="10" t="str">
        <f t="shared" si="5"/>
        <v>UA-Hall-12C:HVAC-PT100-FC4-6:Temperature-Mon</v>
      </c>
      <c r="K32" s="41" t="s">
        <v>123</v>
      </c>
      <c r="L32" s="25" t="s">
        <v>44</v>
      </c>
      <c r="M32" s="12" t="s">
        <v>28</v>
      </c>
      <c r="N32" s="13" t="s">
        <v>29</v>
      </c>
      <c r="O32" s="19"/>
      <c r="P32" s="19"/>
      <c r="Q32" s="19" t="s">
        <v>30</v>
      </c>
      <c r="R32" s="14" t="str">
        <f t="shared" si="6"/>
        <v>TEAMB06_ST_614_07_6.val</v>
      </c>
      <c r="S32" s="14" t="s">
        <v>31</v>
      </c>
      <c r="T32" s="11"/>
    </row>
    <row r="33" spans="1:20">
      <c r="A33" s="8">
        <v>31</v>
      </c>
      <c r="B33" s="30" t="s">
        <v>124</v>
      </c>
      <c r="C33" s="9" t="s">
        <v>21</v>
      </c>
      <c r="D33" s="39" t="s">
        <v>125</v>
      </c>
      <c r="E33" s="9" t="s">
        <v>23</v>
      </c>
      <c r="F33" s="16" t="s">
        <v>107</v>
      </c>
      <c r="G33" s="9">
        <v>7</v>
      </c>
      <c r="H33" s="9" t="s">
        <v>25</v>
      </c>
      <c r="I33" s="9" t="s">
        <v>26</v>
      </c>
      <c r="J33" s="10" t="str">
        <f t="shared" ref="J33:J34" si="7">IF(G33="-",C33&amp;"-"&amp;D33&amp;":"&amp;E33&amp;"-"&amp;F33&amp;":"&amp;H33&amp;"-"&amp;I33,C33&amp;"-"&amp;D33&amp;":"&amp;E33&amp;"-"&amp;F33&amp;"-"&amp;G33&amp;":"&amp;H33&amp;"-"&amp;I33)</f>
        <v>UA-Hall-10D:HVAC-PT100-FC4-7:Temperature-Mon</v>
      </c>
      <c r="K33" s="41" t="s">
        <v>126</v>
      </c>
      <c r="L33" s="25"/>
      <c r="M33" s="12" t="s">
        <v>28</v>
      </c>
      <c r="N33" s="13" t="s">
        <v>29</v>
      </c>
      <c r="O33" s="19"/>
      <c r="P33" s="19"/>
      <c r="Q33" s="19" t="s">
        <v>30</v>
      </c>
      <c r="R33" s="14" t="str">
        <f t="shared" ref="R33:R34" si="8">K33</f>
        <v>TEAMB07_ST_614_07_7.val</v>
      </c>
      <c r="S33" s="14" t="s">
        <v>31</v>
      </c>
      <c r="T33" s="11"/>
    </row>
    <row r="34" spans="1:20">
      <c r="A34" s="8">
        <v>32</v>
      </c>
      <c r="B34" s="30" t="s">
        <v>127</v>
      </c>
      <c r="C34" s="9" t="s">
        <v>21</v>
      </c>
      <c r="D34" s="39" t="s">
        <v>128</v>
      </c>
      <c r="E34" s="9" t="s">
        <v>23</v>
      </c>
      <c r="F34" s="16" t="s">
        <v>107</v>
      </c>
      <c r="G34" s="9">
        <v>8</v>
      </c>
      <c r="H34" s="9" t="s">
        <v>25</v>
      </c>
      <c r="I34" s="9" t="s">
        <v>26</v>
      </c>
      <c r="J34" s="10" t="str">
        <f t="shared" si="7"/>
        <v>UA-Hall-13D:HVAC-PT100-FC4-8:Temperature-Mon</v>
      </c>
      <c r="K34" s="41" t="s">
        <v>129</v>
      </c>
      <c r="L34" s="25"/>
      <c r="M34" s="12" t="s">
        <v>28</v>
      </c>
      <c r="N34" s="13" t="s">
        <v>29</v>
      </c>
      <c r="O34" s="19"/>
      <c r="P34" s="19"/>
      <c r="Q34" s="19" t="s">
        <v>30</v>
      </c>
      <c r="R34" s="14" t="str">
        <f t="shared" si="8"/>
        <v>TEAMB08_ST_614_07_8.val</v>
      </c>
      <c r="S34" s="14" t="s">
        <v>31</v>
      </c>
      <c r="T34" s="11"/>
    </row>
    <row r="35" spans="1:20">
      <c r="A35" s="8">
        <v>33</v>
      </c>
      <c r="B35" s="32" t="s">
        <v>130</v>
      </c>
      <c r="C35" s="9" t="s">
        <v>21</v>
      </c>
      <c r="D35" s="39" t="s">
        <v>119</v>
      </c>
      <c r="E35" s="9" t="s">
        <v>23</v>
      </c>
      <c r="F35" s="16" t="s">
        <v>131</v>
      </c>
      <c r="G35" s="9">
        <v>1</v>
      </c>
      <c r="H35" s="9" t="s">
        <v>25</v>
      </c>
      <c r="I35" s="9" t="s">
        <v>26</v>
      </c>
      <c r="J35" s="10" t="str">
        <f t="shared" ref="J35:J42" si="9">IF(G35="-",C35&amp;"-"&amp;D35&amp;":"&amp;E35&amp;"-"&amp;F35&amp;":"&amp;H35&amp;"-"&amp;I35,C35&amp;"-"&amp;D35&amp;":"&amp;E35&amp;"-"&amp;F35&amp;"-"&amp;G35&amp;":"&amp;H35&amp;"-"&amp;I35)</f>
        <v>UA-Hall-15C:HVAC-PT100-FC5-1:Temperature-Mon</v>
      </c>
      <c r="K35" s="41" t="s">
        <v>132</v>
      </c>
      <c r="L35" s="25"/>
      <c r="M35" s="12" t="s">
        <v>28</v>
      </c>
      <c r="N35" s="13" t="s">
        <v>29</v>
      </c>
      <c r="O35" s="19"/>
      <c r="P35" s="19"/>
      <c r="Q35" s="19" t="s">
        <v>30</v>
      </c>
      <c r="R35" s="14" t="str">
        <f t="shared" ref="R35:R42" si="10">K35</f>
        <v>TEAMB01_ST_614_09_1.val</v>
      </c>
      <c r="S35" s="14" t="s">
        <v>31</v>
      </c>
      <c r="T35" s="11"/>
    </row>
    <row r="36" spans="1:20">
      <c r="A36" s="8">
        <v>34</v>
      </c>
      <c r="B36" s="32" t="s">
        <v>133</v>
      </c>
      <c r="C36" s="9" t="s">
        <v>21</v>
      </c>
      <c r="D36" s="39" t="s">
        <v>134</v>
      </c>
      <c r="E36" s="9" t="s">
        <v>23</v>
      </c>
      <c r="F36" s="16" t="s">
        <v>131</v>
      </c>
      <c r="G36" s="9">
        <v>2</v>
      </c>
      <c r="H36" s="9" t="s">
        <v>25</v>
      </c>
      <c r="I36" s="9" t="s">
        <v>26</v>
      </c>
      <c r="J36" s="10" t="str">
        <f t="shared" si="9"/>
        <v>UA-Hall-17C:HVAC-PT100-FC5-2:Temperature-Mon</v>
      </c>
      <c r="K36" s="41" t="s">
        <v>135</v>
      </c>
      <c r="L36" s="25"/>
      <c r="M36" s="12" t="s">
        <v>28</v>
      </c>
      <c r="N36" s="13" t="s">
        <v>29</v>
      </c>
      <c r="O36" s="19"/>
      <c r="P36" s="19"/>
      <c r="Q36" s="19" t="s">
        <v>30</v>
      </c>
      <c r="R36" s="14" t="str">
        <f t="shared" si="10"/>
        <v>TEAMB02_ST_614_09_2.val</v>
      </c>
      <c r="S36" s="14" t="s">
        <v>31</v>
      </c>
      <c r="T36" s="11"/>
    </row>
    <row r="37" spans="1:20">
      <c r="A37" s="8">
        <v>35</v>
      </c>
      <c r="B37" s="32" t="s">
        <v>136</v>
      </c>
      <c r="C37" s="9" t="s">
        <v>21</v>
      </c>
      <c r="D37" s="39" t="s">
        <v>137</v>
      </c>
      <c r="E37" s="9" t="s">
        <v>23</v>
      </c>
      <c r="F37" s="16" t="s">
        <v>131</v>
      </c>
      <c r="G37" s="9">
        <v>3</v>
      </c>
      <c r="H37" s="9" t="s">
        <v>25</v>
      </c>
      <c r="I37" s="9" t="s">
        <v>26</v>
      </c>
      <c r="J37" s="10" t="str">
        <f t="shared" si="9"/>
        <v>UA-Hall-19C:HVAC-PT100-FC5-3:Temperature-Mon</v>
      </c>
      <c r="K37" s="41" t="s">
        <v>138</v>
      </c>
      <c r="L37" s="25"/>
      <c r="M37" s="12" t="s">
        <v>28</v>
      </c>
      <c r="N37" s="13" t="s">
        <v>29</v>
      </c>
      <c r="O37" s="19"/>
      <c r="P37" s="19"/>
      <c r="Q37" s="19" t="s">
        <v>30</v>
      </c>
      <c r="R37" s="14" t="str">
        <f t="shared" si="10"/>
        <v>TEAMB03_ST_614_09_3.val</v>
      </c>
      <c r="S37" s="14" t="s">
        <v>31</v>
      </c>
      <c r="T37" s="11"/>
    </row>
    <row r="38" spans="1:20">
      <c r="A38" s="8">
        <v>36</v>
      </c>
      <c r="B38" s="32" t="s">
        <v>139</v>
      </c>
      <c r="C38" s="9" t="s">
        <v>21</v>
      </c>
      <c r="D38" s="39" t="s">
        <v>140</v>
      </c>
      <c r="E38" s="9" t="s">
        <v>23</v>
      </c>
      <c r="F38" s="16" t="s">
        <v>131</v>
      </c>
      <c r="G38" s="9">
        <v>4</v>
      </c>
      <c r="H38" s="9" t="s">
        <v>25</v>
      </c>
      <c r="I38" s="9" t="s">
        <v>26</v>
      </c>
      <c r="J38" s="10" t="str">
        <f t="shared" si="9"/>
        <v>UA-Hall-20C:HVAC-PT100-FC5-4:Temperature-Mon</v>
      </c>
      <c r="K38" s="41" t="s">
        <v>141</v>
      </c>
      <c r="L38" s="25"/>
      <c r="M38" s="12" t="s">
        <v>28</v>
      </c>
      <c r="N38" s="13" t="s">
        <v>29</v>
      </c>
      <c r="O38" s="19"/>
      <c r="P38" s="19"/>
      <c r="Q38" s="19" t="s">
        <v>30</v>
      </c>
      <c r="R38" s="14" t="str">
        <f t="shared" si="10"/>
        <v>TEAMB04_ST_614_09_4.val</v>
      </c>
      <c r="S38" s="14" t="s">
        <v>31</v>
      </c>
      <c r="T38" s="11"/>
    </row>
    <row r="39" spans="1:20">
      <c r="A39" s="8">
        <v>37</v>
      </c>
      <c r="B39" s="32" t="s">
        <v>142</v>
      </c>
      <c r="C39" s="9" t="s">
        <v>21</v>
      </c>
      <c r="D39" s="39" t="s">
        <v>143</v>
      </c>
      <c r="E39" s="9" t="s">
        <v>23</v>
      </c>
      <c r="F39" s="16" t="s">
        <v>131</v>
      </c>
      <c r="G39" s="9">
        <v>5</v>
      </c>
      <c r="H39" s="9" t="s">
        <v>25</v>
      </c>
      <c r="I39" s="9" t="s">
        <v>26</v>
      </c>
      <c r="J39" s="10" t="str">
        <f t="shared" si="9"/>
        <v>UA-Hall-17B:HVAC-PT100-FC5-5:Temperature-Mon</v>
      </c>
      <c r="K39" s="41" t="s">
        <v>144</v>
      </c>
      <c r="L39" s="25" t="s">
        <v>44</v>
      </c>
      <c r="M39" s="12" t="s">
        <v>28</v>
      </c>
      <c r="N39" s="13" t="s">
        <v>29</v>
      </c>
      <c r="O39" s="19"/>
      <c r="P39" s="19"/>
      <c r="Q39" s="19" t="s">
        <v>30</v>
      </c>
      <c r="R39" s="14" t="str">
        <f t="shared" si="10"/>
        <v>TEAMB05_ST_614_09_5.val</v>
      </c>
      <c r="S39" s="14" t="s">
        <v>31</v>
      </c>
      <c r="T39" s="11"/>
    </row>
    <row r="40" spans="1:20">
      <c r="A40" s="8">
        <v>38</v>
      </c>
      <c r="B40" s="32" t="s">
        <v>145</v>
      </c>
      <c r="C40" s="9" t="s">
        <v>21</v>
      </c>
      <c r="D40" s="39" t="s">
        <v>146</v>
      </c>
      <c r="E40" s="9" t="s">
        <v>23</v>
      </c>
      <c r="F40" s="16" t="s">
        <v>131</v>
      </c>
      <c r="G40" s="9">
        <v>6</v>
      </c>
      <c r="H40" s="9" t="s">
        <v>25</v>
      </c>
      <c r="I40" s="9" t="s">
        <v>26</v>
      </c>
      <c r="J40" s="10" t="str">
        <f t="shared" si="9"/>
        <v>UA-Hall-21B:HVAC-PT100-FC5-6:Temperature-Mon</v>
      </c>
      <c r="K40" s="41" t="s">
        <v>147</v>
      </c>
      <c r="L40" s="25" t="s">
        <v>44</v>
      </c>
      <c r="M40" s="12" t="s">
        <v>28</v>
      </c>
      <c r="N40" s="13" t="s">
        <v>29</v>
      </c>
      <c r="O40" s="19"/>
      <c r="P40" s="19"/>
      <c r="Q40" s="19" t="s">
        <v>30</v>
      </c>
      <c r="R40" s="14" t="str">
        <f t="shared" si="10"/>
        <v>TEAMB06_ST_614_09_6.val</v>
      </c>
      <c r="S40" s="14" t="s">
        <v>31</v>
      </c>
      <c r="T40" s="11"/>
    </row>
    <row r="41" spans="1:20" ht="30">
      <c r="A41" s="8">
        <v>39</v>
      </c>
      <c r="B41" s="32" t="s">
        <v>148</v>
      </c>
      <c r="C41" s="9" t="s">
        <v>21</v>
      </c>
      <c r="D41" s="39" t="s">
        <v>149</v>
      </c>
      <c r="E41" s="9" t="s">
        <v>23</v>
      </c>
      <c r="F41" s="16" t="s">
        <v>131</v>
      </c>
      <c r="G41" s="9">
        <v>7</v>
      </c>
      <c r="H41" s="9" t="s">
        <v>25</v>
      </c>
      <c r="I41" s="9" t="s">
        <v>26</v>
      </c>
      <c r="J41" s="10" t="str">
        <f t="shared" si="9"/>
        <v>UA-Hall-19D:HVAC-PT100-FC5-7:Temperature-Mon</v>
      </c>
      <c r="K41" s="41" t="s">
        <v>150</v>
      </c>
      <c r="L41" s="25" t="s">
        <v>151</v>
      </c>
      <c r="M41" s="12" t="s">
        <v>28</v>
      </c>
      <c r="N41" s="13" t="s">
        <v>29</v>
      </c>
      <c r="O41" s="19"/>
      <c r="P41" s="19"/>
      <c r="Q41" s="19" t="s">
        <v>30</v>
      </c>
      <c r="R41" s="14" t="str">
        <f t="shared" si="10"/>
        <v>TEAMB07_ST_614_09_7.val</v>
      </c>
      <c r="S41" s="14" t="s">
        <v>31</v>
      </c>
      <c r="T41" s="11"/>
    </row>
    <row r="42" spans="1:20" ht="30">
      <c r="A42" s="8">
        <v>40</v>
      </c>
      <c r="B42" s="32" t="s">
        <v>152</v>
      </c>
      <c r="C42" s="9" t="s">
        <v>21</v>
      </c>
      <c r="D42" s="39" t="s">
        <v>153</v>
      </c>
      <c r="E42" s="9" t="s">
        <v>23</v>
      </c>
      <c r="F42" s="16" t="s">
        <v>131</v>
      </c>
      <c r="G42" s="9">
        <v>8</v>
      </c>
      <c r="H42" s="9" t="s">
        <v>25</v>
      </c>
      <c r="I42" s="9" t="s">
        <v>26</v>
      </c>
      <c r="J42" s="10" t="str">
        <f t="shared" si="9"/>
        <v>UA-Hall-16D:HVAC-PT100-FC5-8:Temperature-Mon</v>
      </c>
      <c r="K42" s="41" t="s">
        <v>154</v>
      </c>
      <c r="L42" s="25" t="s">
        <v>151</v>
      </c>
      <c r="M42" s="12" t="s">
        <v>28</v>
      </c>
      <c r="N42" s="13" t="s">
        <v>29</v>
      </c>
      <c r="O42" s="19"/>
      <c r="P42" s="19"/>
      <c r="Q42" s="19" t="s">
        <v>30</v>
      </c>
      <c r="R42" s="14" t="str">
        <f t="shared" si="10"/>
        <v>TEAMB08_ST_614_09_8.val</v>
      </c>
      <c r="S42" s="14" t="s">
        <v>31</v>
      </c>
      <c r="T42" s="11"/>
    </row>
    <row r="43" spans="1:20">
      <c r="A43" s="8">
        <v>41</v>
      </c>
      <c r="B43" s="34" t="s">
        <v>155</v>
      </c>
      <c r="C43" s="9" t="s">
        <v>21</v>
      </c>
      <c r="D43" s="39" t="s">
        <v>156</v>
      </c>
      <c r="E43" s="9" t="s">
        <v>23</v>
      </c>
      <c r="F43" s="16" t="s">
        <v>157</v>
      </c>
      <c r="G43" s="9">
        <v>1</v>
      </c>
      <c r="H43" s="9" t="s">
        <v>25</v>
      </c>
      <c r="I43" s="9" t="s">
        <v>26</v>
      </c>
      <c r="J43" s="10" t="str">
        <f t="shared" ref="J43:J50" si="11">IF(G43="-",C43&amp;"-"&amp;D43&amp;":"&amp;E43&amp;"-"&amp;F43&amp;":"&amp;H43&amp;"-"&amp;I43,C43&amp;"-"&amp;D43&amp;":"&amp;E43&amp;"-"&amp;F43&amp;"-"&amp;G43&amp;":"&amp;H43&amp;"-"&amp;I43)</f>
        <v>UA-Hall-22C:HVAC-PT100-FC6-1:Temperature-Mon</v>
      </c>
      <c r="K43" s="41" t="s">
        <v>158</v>
      </c>
      <c r="L43" s="25"/>
      <c r="M43" s="12" t="s">
        <v>28</v>
      </c>
      <c r="N43" s="13" t="s">
        <v>29</v>
      </c>
      <c r="O43" s="19"/>
      <c r="P43" s="19"/>
      <c r="Q43" s="19" t="s">
        <v>30</v>
      </c>
      <c r="R43" s="14" t="str">
        <f t="shared" ref="R43:R50" si="12">K43</f>
        <v>TEAMB01_ST_614_11_1.val</v>
      </c>
      <c r="S43" s="14" t="s">
        <v>31</v>
      </c>
      <c r="T43" s="11"/>
    </row>
    <row r="44" spans="1:20">
      <c r="A44" s="8">
        <v>42</v>
      </c>
      <c r="B44" s="34" t="s">
        <v>159</v>
      </c>
      <c r="C44" s="9" t="s">
        <v>21</v>
      </c>
      <c r="D44" s="39" t="s">
        <v>160</v>
      </c>
      <c r="E44" s="9" t="s">
        <v>23</v>
      </c>
      <c r="F44" s="16" t="s">
        <v>157</v>
      </c>
      <c r="G44" s="9">
        <v>2</v>
      </c>
      <c r="H44" s="9" t="s">
        <v>25</v>
      </c>
      <c r="I44" s="9" t="s">
        <v>26</v>
      </c>
      <c r="J44" s="10" t="str">
        <f t="shared" si="11"/>
        <v>UA-Hall-24C:HVAC-PT100-FC6-2:Temperature-Mon</v>
      </c>
      <c r="K44" s="41" t="s">
        <v>161</v>
      </c>
      <c r="L44" s="25"/>
      <c r="M44" s="12" t="s">
        <v>28</v>
      </c>
      <c r="N44" s="13" t="s">
        <v>29</v>
      </c>
      <c r="O44" s="19"/>
      <c r="P44" s="19"/>
      <c r="Q44" s="19" t="s">
        <v>30</v>
      </c>
      <c r="R44" s="14" t="str">
        <f t="shared" si="12"/>
        <v>TEAMB02_ST_614_11_2.val</v>
      </c>
      <c r="S44" s="14" t="s">
        <v>31</v>
      </c>
      <c r="T44" s="11"/>
    </row>
    <row r="45" spans="1:20">
      <c r="A45" s="8">
        <v>43</v>
      </c>
      <c r="B45" s="34" t="s">
        <v>162</v>
      </c>
      <c r="C45" s="9" t="s">
        <v>21</v>
      </c>
      <c r="D45" s="39" t="s">
        <v>163</v>
      </c>
      <c r="E45" s="9" t="s">
        <v>23</v>
      </c>
      <c r="F45" s="16" t="s">
        <v>157</v>
      </c>
      <c r="G45" s="9">
        <v>3</v>
      </c>
      <c r="H45" s="9" t="s">
        <v>25</v>
      </c>
      <c r="I45" s="9" t="s">
        <v>26</v>
      </c>
      <c r="J45" s="10" t="str">
        <f t="shared" si="11"/>
        <v>UA-Hall-25C:HVAC-PT100-FC6-3:Temperature-Mon</v>
      </c>
      <c r="K45" s="41" t="s">
        <v>164</v>
      </c>
      <c r="L45" s="25"/>
      <c r="M45" s="12" t="s">
        <v>28</v>
      </c>
      <c r="N45" s="13" t="s">
        <v>29</v>
      </c>
      <c r="O45" s="19"/>
      <c r="P45" s="19"/>
      <c r="Q45" s="19" t="s">
        <v>30</v>
      </c>
      <c r="R45" s="14" t="str">
        <f t="shared" si="12"/>
        <v>TEAMB03_ST_614_11_3.val</v>
      </c>
      <c r="S45" s="14" t="s">
        <v>31</v>
      </c>
      <c r="T45" s="11"/>
    </row>
    <row r="46" spans="1:20">
      <c r="A46" s="8">
        <v>44</v>
      </c>
      <c r="B46" s="34" t="s">
        <v>165</v>
      </c>
      <c r="C46" s="9" t="s">
        <v>21</v>
      </c>
      <c r="D46" s="39" t="s">
        <v>166</v>
      </c>
      <c r="E46" s="9" t="s">
        <v>23</v>
      </c>
      <c r="F46" s="16" t="s">
        <v>157</v>
      </c>
      <c r="G46" s="9">
        <v>4</v>
      </c>
      <c r="H46" s="9" t="s">
        <v>25</v>
      </c>
      <c r="I46" s="9" t="s">
        <v>26</v>
      </c>
      <c r="J46" s="10" t="str">
        <f t="shared" si="11"/>
        <v>UA-Hall-26C:HVAC-PT100-FC6-4:Temperature-Mon</v>
      </c>
      <c r="K46" s="41" t="s">
        <v>167</v>
      </c>
      <c r="L46" s="25"/>
      <c r="M46" s="12" t="s">
        <v>28</v>
      </c>
      <c r="N46" s="13" t="s">
        <v>29</v>
      </c>
      <c r="O46" s="19"/>
      <c r="P46" s="19"/>
      <c r="Q46" s="19" t="s">
        <v>30</v>
      </c>
      <c r="R46" s="14" t="str">
        <f t="shared" si="12"/>
        <v>TEAMB04_ST_614_11_4.val</v>
      </c>
      <c r="S46" s="14" t="s">
        <v>31</v>
      </c>
      <c r="T46" s="11"/>
    </row>
    <row r="47" spans="1:20">
      <c r="A47" s="8">
        <v>45</v>
      </c>
      <c r="B47" s="34" t="s">
        <v>168</v>
      </c>
      <c r="C47" s="9" t="s">
        <v>21</v>
      </c>
      <c r="D47" s="48" t="s">
        <v>169</v>
      </c>
      <c r="E47" s="9" t="s">
        <v>23</v>
      </c>
      <c r="F47" s="16" t="s">
        <v>157</v>
      </c>
      <c r="G47" s="9">
        <v>5</v>
      </c>
      <c r="H47" s="9" t="s">
        <v>25</v>
      </c>
      <c r="I47" s="9" t="s">
        <v>26</v>
      </c>
      <c r="J47" s="47" t="str">
        <f t="shared" si="11"/>
        <v>UA-No-loca:HVAC-PT100-FC6-5:Temperature-Mon</v>
      </c>
      <c r="K47" s="41" t="s">
        <v>170</v>
      </c>
      <c r="L47" s="33" t="s">
        <v>171</v>
      </c>
      <c r="M47" s="12" t="s">
        <v>28</v>
      </c>
      <c r="N47" s="13" t="s">
        <v>29</v>
      </c>
      <c r="O47" s="19"/>
      <c r="P47" s="19"/>
      <c r="Q47" s="19" t="s">
        <v>30</v>
      </c>
      <c r="R47" s="14" t="str">
        <f t="shared" si="12"/>
        <v>TEAMB05_ST_614_11_5.val</v>
      </c>
      <c r="S47" s="14" t="s">
        <v>31</v>
      </c>
      <c r="T47" s="11"/>
    </row>
    <row r="48" spans="1:20">
      <c r="A48" s="8">
        <v>46</v>
      </c>
      <c r="B48" s="34" t="s">
        <v>172</v>
      </c>
      <c r="C48" s="9" t="s">
        <v>21</v>
      </c>
      <c r="D48" s="48" t="s">
        <v>169</v>
      </c>
      <c r="E48" s="9" t="s">
        <v>23</v>
      </c>
      <c r="F48" s="16" t="s">
        <v>157</v>
      </c>
      <c r="G48" s="9">
        <v>6</v>
      </c>
      <c r="H48" s="9" t="s">
        <v>25</v>
      </c>
      <c r="I48" s="9" t="s">
        <v>26</v>
      </c>
      <c r="J48" s="47" t="str">
        <f t="shared" si="11"/>
        <v>UA-No-loca:HVAC-PT100-FC6-6:Temperature-Mon</v>
      </c>
      <c r="K48" s="41" t="s">
        <v>173</v>
      </c>
      <c r="L48" s="33" t="s">
        <v>171</v>
      </c>
      <c r="M48" s="12" t="s">
        <v>28</v>
      </c>
      <c r="N48" s="13" t="s">
        <v>29</v>
      </c>
      <c r="O48" s="19"/>
      <c r="P48" s="19"/>
      <c r="Q48" s="19" t="s">
        <v>30</v>
      </c>
      <c r="R48" s="14" t="str">
        <f t="shared" si="12"/>
        <v>TEAMB06_ST_614_11_6.val</v>
      </c>
      <c r="S48" s="14" t="s">
        <v>31</v>
      </c>
      <c r="T48" s="11"/>
    </row>
    <row r="49" spans="1:20">
      <c r="A49" s="8">
        <v>47</v>
      </c>
      <c r="B49" s="34" t="s">
        <v>174</v>
      </c>
      <c r="C49" s="9" t="s">
        <v>21</v>
      </c>
      <c r="D49" s="39" t="s">
        <v>175</v>
      </c>
      <c r="E49" s="9" t="s">
        <v>23</v>
      </c>
      <c r="F49" s="16" t="s">
        <v>157</v>
      </c>
      <c r="G49" s="9">
        <v>7</v>
      </c>
      <c r="H49" s="9" t="s">
        <v>25</v>
      </c>
      <c r="I49" s="9" t="s">
        <v>26</v>
      </c>
      <c r="J49" s="10" t="str">
        <f t="shared" si="11"/>
        <v>UA-Hall-22D:HVAC-PT100-FC6-7:Temperature-Mon</v>
      </c>
      <c r="K49" s="41" t="s">
        <v>176</v>
      </c>
      <c r="L49" s="33" t="s">
        <v>171</v>
      </c>
      <c r="M49" s="12" t="s">
        <v>28</v>
      </c>
      <c r="N49" s="13" t="s">
        <v>29</v>
      </c>
      <c r="O49" s="19"/>
      <c r="P49" s="19"/>
      <c r="Q49" s="19" t="s">
        <v>30</v>
      </c>
      <c r="R49" s="14" t="str">
        <f t="shared" si="12"/>
        <v>TEAMB07_ST_614_11_7.val</v>
      </c>
      <c r="S49" s="14" t="s">
        <v>31</v>
      </c>
      <c r="T49" s="11"/>
    </row>
    <row r="50" spans="1:20">
      <c r="A50" s="8">
        <v>48</v>
      </c>
      <c r="B50" s="34" t="s">
        <v>177</v>
      </c>
      <c r="C50" s="9" t="s">
        <v>21</v>
      </c>
      <c r="D50" s="39" t="s">
        <v>178</v>
      </c>
      <c r="E50" s="9" t="s">
        <v>23</v>
      </c>
      <c r="F50" s="16" t="s">
        <v>157</v>
      </c>
      <c r="G50" s="9">
        <v>8</v>
      </c>
      <c r="H50" s="9" t="s">
        <v>25</v>
      </c>
      <c r="I50" s="9" t="s">
        <v>26</v>
      </c>
      <c r="J50" s="17" t="str">
        <f t="shared" si="11"/>
        <v>UA-Hall-25D:HVAC-PT100-FC6-8:Temperature-Mon</v>
      </c>
      <c r="K50" s="41" t="s">
        <v>179</v>
      </c>
      <c r="L50" s="29" t="s">
        <v>58</v>
      </c>
      <c r="M50" s="12" t="s">
        <v>28</v>
      </c>
      <c r="N50" s="13" t="s">
        <v>29</v>
      </c>
      <c r="O50" s="19"/>
      <c r="P50" s="19"/>
      <c r="Q50" s="19" t="s">
        <v>30</v>
      </c>
      <c r="R50" s="18" t="str">
        <f t="shared" si="12"/>
        <v>TEAMB08_ST_614_11_8.val</v>
      </c>
      <c r="S50" s="14" t="s">
        <v>31</v>
      </c>
      <c r="T50" s="11"/>
    </row>
    <row r="51" spans="1:20">
      <c r="A51" s="8">
        <v>49</v>
      </c>
      <c r="B51" s="35" t="s">
        <v>180</v>
      </c>
      <c r="C51" s="9" t="s">
        <v>21</v>
      </c>
      <c r="D51" s="40" t="s">
        <v>181</v>
      </c>
      <c r="E51" s="9" t="s">
        <v>23</v>
      </c>
      <c r="F51" s="16" t="s">
        <v>182</v>
      </c>
      <c r="G51" s="16">
        <v>1</v>
      </c>
      <c r="H51" s="9" t="s">
        <v>25</v>
      </c>
      <c r="I51" s="9" t="s">
        <v>26</v>
      </c>
      <c r="J51" s="17" t="str">
        <f>IF(G51="-",C51&amp;"-"&amp;D51&amp;":"&amp;E51&amp;"-"&amp;F51&amp;":"&amp;H51&amp;"-"&amp;I51,C51&amp;"-"&amp;D51&amp;":"&amp;E51&amp;"-"&amp;F51&amp;"-"&amp;G51&amp;":"&amp;H51&amp;"-"&amp;I51)</f>
        <v>UA-Hall-32C:HVAC-PT100-FC7-1:Temperature-Mon</v>
      </c>
      <c r="K51" s="41" t="s">
        <v>183</v>
      </c>
      <c r="L51" s="29"/>
      <c r="M51" s="12" t="s">
        <v>28</v>
      </c>
      <c r="N51" s="13" t="s">
        <v>29</v>
      </c>
      <c r="O51" s="19"/>
      <c r="P51" s="19"/>
      <c r="Q51" s="19" t="s">
        <v>30</v>
      </c>
      <c r="R51" s="18" t="str">
        <f>K51</f>
        <v>TEAMB01_ST_614_13_1.val</v>
      </c>
      <c r="S51" s="14" t="s">
        <v>31</v>
      </c>
      <c r="T51" s="11"/>
    </row>
    <row r="52" spans="1:20">
      <c r="A52" s="8">
        <v>50</v>
      </c>
      <c r="B52" s="35" t="s">
        <v>184</v>
      </c>
      <c r="C52" s="9" t="s">
        <v>21</v>
      </c>
      <c r="D52" s="40" t="s">
        <v>185</v>
      </c>
      <c r="E52" s="9" t="s">
        <v>23</v>
      </c>
      <c r="F52" s="16" t="s">
        <v>182</v>
      </c>
      <c r="G52" s="9">
        <v>2</v>
      </c>
      <c r="H52" s="9" t="s">
        <v>25</v>
      </c>
      <c r="I52" s="9" t="s">
        <v>26</v>
      </c>
      <c r="J52" s="10" t="str">
        <f t="shared" ref="J52:J58" si="13">IF(G52="-",C52&amp;"-"&amp;D52&amp;":"&amp;E52&amp;"-"&amp;F52&amp;":"&amp;H52&amp;"-"&amp;I52,C52&amp;"-"&amp;D52&amp;":"&amp;E52&amp;"-"&amp;F52&amp;"-"&amp;G52&amp;":"&amp;H52&amp;"-"&amp;I52)</f>
        <v>UA-Hall-31C:HVAC-PT100-FC7-2:Temperature-Mon</v>
      </c>
      <c r="K52" s="41" t="s">
        <v>186</v>
      </c>
      <c r="L52" s="29" t="s">
        <v>58</v>
      </c>
      <c r="M52" s="12" t="s">
        <v>28</v>
      </c>
      <c r="N52" s="13" t="s">
        <v>29</v>
      </c>
      <c r="O52" s="19"/>
      <c r="P52" s="19"/>
      <c r="Q52" s="19" t="s">
        <v>30</v>
      </c>
      <c r="R52" s="14" t="str">
        <f t="shared" ref="R52:R58" si="14">K52</f>
        <v>TEAMB02_ST_614_13_2.val</v>
      </c>
      <c r="S52" s="14" t="s">
        <v>31</v>
      </c>
      <c r="T52" s="11"/>
    </row>
    <row r="53" spans="1:20">
      <c r="A53" s="8">
        <v>51</v>
      </c>
      <c r="B53" s="35" t="s">
        <v>187</v>
      </c>
      <c r="C53" s="9" t="s">
        <v>21</v>
      </c>
      <c r="D53" s="40" t="s">
        <v>188</v>
      </c>
      <c r="E53" s="9" t="s">
        <v>23</v>
      </c>
      <c r="F53" s="16" t="s">
        <v>182</v>
      </c>
      <c r="G53" s="16">
        <v>3</v>
      </c>
      <c r="H53" s="9" t="s">
        <v>25</v>
      </c>
      <c r="I53" s="9" t="s">
        <v>26</v>
      </c>
      <c r="J53" s="10" t="str">
        <f t="shared" si="13"/>
        <v>UA-Hall-29C:HVAC-PT100-FC7-3:Temperature-Mon</v>
      </c>
      <c r="K53" s="41" t="s">
        <v>189</v>
      </c>
      <c r="L53" s="25"/>
      <c r="M53" s="12" t="s">
        <v>28</v>
      </c>
      <c r="N53" s="13" t="s">
        <v>29</v>
      </c>
      <c r="O53" s="19"/>
      <c r="P53" s="19"/>
      <c r="Q53" s="19" t="s">
        <v>30</v>
      </c>
      <c r="R53" s="14" t="str">
        <f t="shared" si="14"/>
        <v>TEAMB03_ST_614_13_3.val</v>
      </c>
      <c r="S53" s="14" t="s">
        <v>31</v>
      </c>
      <c r="T53" s="11"/>
    </row>
    <row r="54" spans="1:20">
      <c r="A54" s="8">
        <v>52</v>
      </c>
      <c r="B54" s="35" t="s">
        <v>190</v>
      </c>
      <c r="C54" s="9" t="s">
        <v>21</v>
      </c>
      <c r="D54" s="40" t="s">
        <v>191</v>
      </c>
      <c r="E54" s="9" t="s">
        <v>23</v>
      </c>
      <c r="F54" s="16" t="s">
        <v>182</v>
      </c>
      <c r="G54" s="9">
        <v>4</v>
      </c>
      <c r="H54" s="9" t="s">
        <v>25</v>
      </c>
      <c r="I54" s="9" t="s">
        <v>26</v>
      </c>
      <c r="J54" s="10" t="str">
        <f t="shared" si="13"/>
        <v>UA-Hall-28C:HVAC-PT100-FC7-4:Temperature-Mon</v>
      </c>
      <c r="K54" s="41" t="s">
        <v>192</v>
      </c>
      <c r="L54" s="25"/>
      <c r="M54" s="12" t="s">
        <v>28</v>
      </c>
      <c r="N54" s="13" t="s">
        <v>29</v>
      </c>
      <c r="O54" s="19"/>
      <c r="P54" s="19"/>
      <c r="Q54" s="19" t="s">
        <v>30</v>
      </c>
      <c r="R54" s="14" t="str">
        <f t="shared" si="14"/>
        <v>TEAMB04_ST_614_13_4.val</v>
      </c>
      <c r="S54" s="14" t="s">
        <v>31</v>
      </c>
      <c r="T54" s="11"/>
    </row>
    <row r="55" spans="1:20">
      <c r="A55" s="8">
        <v>53</v>
      </c>
      <c r="B55" s="35" t="s">
        <v>193</v>
      </c>
      <c r="C55" s="9" t="s">
        <v>21</v>
      </c>
      <c r="D55" s="40" t="s">
        <v>194</v>
      </c>
      <c r="E55" s="9" t="s">
        <v>23</v>
      </c>
      <c r="F55" s="16" t="s">
        <v>182</v>
      </c>
      <c r="G55" s="16">
        <v>5</v>
      </c>
      <c r="H55" s="9" t="s">
        <v>25</v>
      </c>
      <c r="I55" s="9" t="s">
        <v>26</v>
      </c>
      <c r="J55" s="10" t="str">
        <f t="shared" si="13"/>
        <v>UA-Hall-29B:HVAC-PT100-FC7-5:Temperature-Mon</v>
      </c>
      <c r="K55" s="41" t="s">
        <v>195</v>
      </c>
      <c r="L55" s="25" t="s">
        <v>44</v>
      </c>
      <c r="M55" s="12" t="s">
        <v>28</v>
      </c>
      <c r="N55" s="13" t="s">
        <v>29</v>
      </c>
      <c r="O55" s="19"/>
      <c r="P55" s="19"/>
      <c r="Q55" s="19" t="s">
        <v>30</v>
      </c>
      <c r="R55" s="14" t="str">
        <f t="shared" si="14"/>
        <v>TEAMB05_ST_614_13_5.val</v>
      </c>
      <c r="S55" s="14" t="s">
        <v>31</v>
      </c>
      <c r="T55" s="11"/>
    </row>
    <row r="56" spans="1:20">
      <c r="A56" s="8">
        <v>54</v>
      </c>
      <c r="B56" s="35" t="s">
        <v>196</v>
      </c>
      <c r="C56" s="9" t="s">
        <v>21</v>
      </c>
      <c r="D56" s="40" t="s">
        <v>197</v>
      </c>
      <c r="E56" s="9" t="s">
        <v>23</v>
      </c>
      <c r="F56" s="16" t="s">
        <v>182</v>
      </c>
      <c r="G56" s="9">
        <v>6</v>
      </c>
      <c r="H56" s="9" t="s">
        <v>25</v>
      </c>
      <c r="I56" s="9" t="s">
        <v>26</v>
      </c>
      <c r="J56" s="10" t="str">
        <f t="shared" si="13"/>
        <v>UA-Hall-32B:HVAC-PT100-FC7-6:Temperature-Mon</v>
      </c>
      <c r="K56" s="41" t="s">
        <v>198</v>
      </c>
      <c r="L56" s="25" t="s">
        <v>44</v>
      </c>
      <c r="M56" s="12" t="s">
        <v>28</v>
      </c>
      <c r="N56" s="13" t="s">
        <v>29</v>
      </c>
      <c r="O56" s="19"/>
      <c r="P56" s="19"/>
      <c r="Q56" s="19" t="s">
        <v>30</v>
      </c>
      <c r="R56" s="14" t="str">
        <f t="shared" si="14"/>
        <v>TEAMB06_ST_614_13_6.val</v>
      </c>
      <c r="S56" s="14" t="s">
        <v>31</v>
      </c>
      <c r="T56" s="11"/>
    </row>
    <row r="57" spans="1:20">
      <c r="A57" s="8">
        <v>55</v>
      </c>
      <c r="B57" s="35" t="s">
        <v>199</v>
      </c>
      <c r="C57" s="9" t="s">
        <v>21</v>
      </c>
      <c r="D57" s="40" t="s">
        <v>200</v>
      </c>
      <c r="E57" s="9" t="s">
        <v>23</v>
      </c>
      <c r="F57" s="16" t="s">
        <v>182</v>
      </c>
      <c r="G57" s="16">
        <v>7</v>
      </c>
      <c r="H57" s="9" t="s">
        <v>25</v>
      </c>
      <c r="I57" s="9" t="s">
        <v>26</v>
      </c>
      <c r="J57" s="10" t="str">
        <f t="shared" si="13"/>
        <v>UA-Hall-28D:HVAC-PT100-FC7-7:Temperature-Mon</v>
      </c>
      <c r="K57" s="41" t="s">
        <v>201</v>
      </c>
      <c r="L57" s="29" t="s">
        <v>58</v>
      </c>
      <c r="M57" s="12" t="s">
        <v>28</v>
      </c>
      <c r="N57" s="13" t="s">
        <v>29</v>
      </c>
      <c r="O57" s="19"/>
      <c r="P57" s="19"/>
      <c r="Q57" s="19" t="s">
        <v>30</v>
      </c>
      <c r="R57" s="14" t="str">
        <f t="shared" si="14"/>
        <v>TEAMB07_ST_614_13_7.val</v>
      </c>
      <c r="S57" s="14" t="s">
        <v>31</v>
      </c>
      <c r="T57" s="11"/>
    </row>
    <row r="58" spans="1:20">
      <c r="A58" s="8">
        <v>56</v>
      </c>
      <c r="B58" s="35" t="s">
        <v>202</v>
      </c>
      <c r="C58" s="9" t="s">
        <v>21</v>
      </c>
      <c r="D58" s="40" t="s">
        <v>203</v>
      </c>
      <c r="E58" s="9" t="s">
        <v>23</v>
      </c>
      <c r="F58" s="16" t="s">
        <v>182</v>
      </c>
      <c r="G58" s="9">
        <v>8</v>
      </c>
      <c r="H58" s="9" t="s">
        <v>25</v>
      </c>
      <c r="I58" s="9" t="s">
        <v>26</v>
      </c>
      <c r="J58" s="10" t="str">
        <f t="shared" si="13"/>
        <v>UA-Hall-31D:HVAC-PT100-FC7-8:Temperature-Mon</v>
      </c>
      <c r="K58" s="41" t="s">
        <v>204</v>
      </c>
      <c r="L58" s="29" t="s">
        <v>58</v>
      </c>
      <c r="M58" s="12" t="s">
        <v>28</v>
      </c>
      <c r="N58" s="13" t="s">
        <v>29</v>
      </c>
      <c r="O58" s="19"/>
      <c r="P58" s="19"/>
      <c r="Q58" s="19" t="s">
        <v>30</v>
      </c>
      <c r="R58" s="14" t="str">
        <f t="shared" si="14"/>
        <v>TEAMB08_ST_614_13_8.val</v>
      </c>
      <c r="S58" s="14" t="s">
        <v>31</v>
      </c>
      <c r="T58" s="11"/>
    </row>
    <row r="59" spans="1:20">
      <c r="A59" s="8">
        <v>57</v>
      </c>
      <c r="B59" s="36" t="s">
        <v>205</v>
      </c>
      <c r="C59" s="9" t="s">
        <v>21</v>
      </c>
      <c r="D59" s="40" t="s">
        <v>206</v>
      </c>
      <c r="E59" s="9" t="s">
        <v>23</v>
      </c>
      <c r="F59" s="16" t="s">
        <v>207</v>
      </c>
      <c r="G59" s="16">
        <v>1</v>
      </c>
      <c r="H59" s="9" t="s">
        <v>25</v>
      </c>
      <c r="I59" s="9" t="s">
        <v>26</v>
      </c>
      <c r="J59" s="17" t="str">
        <f>IF(G59="-",C59&amp;"-"&amp;D59&amp;":"&amp;E59&amp;"-"&amp;F59&amp;":"&amp;H59&amp;"-"&amp;I59,C59&amp;"-"&amp;D59&amp;":"&amp;E59&amp;"-"&amp;F59&amp;"-"&amp;G59&amp;":"&amp;H59&amp;"-"&amp;I59)</f>
        <v>UA-Hall-33C:HVAC-PT100-FC8-1:Temperature-Mon</v>
      </c>
      <c r="K59" s="41" t="s">
        <v>208</v>
      </c>
      <c r="L59" s="29"/>
      <c r="M59" s="12" t="s">
        <v>28</v>
      </c>
      <c r="N59" s="13" t="s">
        <v>29</v>
      </c>
      <c r="O59" s="18"/>
      <c r="P59" s="18"/>
      <c r="Q59" s="19" t="s">
        <v>30</v>
      </c>
      <c r="R59" s="18" t="str">
        <f>K59</f>
        <v>TEAMB01_ST_614_15_1.val</v>
      </c>
      <c r="S59" s="14" t="s">
        <v>31</v>
      </c>
      <c r="T59" s="11"/>
    </row>
    <row r="60" spans="1:20">
      <c r="A60" s="8">
        <v>58</v>
      </c>
      <c r="B60" s="36" t="s">
        <v>209</v>
      </c>
      <c r="C60" s="9" t="s">
        <v>21</v>
      </c>
      <c r="D60" s="39" t="s">
        <v>210</v>
      </c>
      <c r="E60" s="9" t="s">
        <v>23</v>
      </c>
      <c r="F60" s="16" t="s">
        <v>207</v>
      </c>
      <c r="G60" s="9">
        <v>2</v>
      </c>
      <c r="H60" s="9" t="s">
        <v>25</v>
      </c>
      <c r="I60" s="9" t="s">
        <v>26</v>
      </c>
      <c r="J60" s="10" t="str">
        <f t="shared" ref="J60:J66" si="15">IF(G60="-",C60&amp;"-"&amp;D60&amp;":"&amp;E60&amp;"-"&amp;F60&amp;":"&amp;H60&amp;"-"&amp;I60,C60&amp;"-"&amp;D60&amp;":"&amp;E60&amp;"-"&amp;F60&amp;"-"&amp;G60&amp;":"&amp;H60&amp;"-"&amp;I60)</f>
        <v>UA-Hall-35C:HVAC-PT100-FC8-2:Temperature-Mon</v>
      </c>
      <c r="K60" s="41" t="s">
        <v>211</v>
      </c>
      <c r="L60" s="25"/>
      <c r="M60" s="12" t="s">
        <v>28</v>
      </c>
      <c r="N60" s="13" t="s">
        <v>29</v>
      </c>
      <c r="O60" s="14"/>
      <c r="P60" s="14"/>
      <c r="Q60" s="19" t="s">
        <v>30</v>
      </c>
      <c r="R60" s="14" t="str">
        <f t="shared" ref="R60:R66" si="16">K60</f>
        <v>TEAMB02_ST_614_15_2.val</v>
      </c>
      <c r="S60" s="14" t="s">
        <v>31</v>
      </c>
      <c r="T60" s="11"/>
    </row>
    <row r="61" spans="1:20">
      <c r="A61" s="8">
        <v>59</v>
      </c>
      <c r="B61" s="36" t="s">
        <v>212</v>
      </c>
      <c r="C61" s="9" t="s">
        <v>21</v>
      </c>
      <c r="D61" s="39" t="s">
        <v>213</v>
      </c>
      <c r="E61" s="9" t="s">
        <v>23</v>
      </c>
      <c r="F61" s="16" t="s">
        <v>207</v>
      </c>
      <c r="G61" s="9">
        <v>3</v>
      </c>
      <c r="H61" s="9" t="s">
        <v>25</v>
      </c>
      <c r="I61" s="9" t="s">
        <v>26</v>
      </c>
      <c r="J61" s="10" t="str">
        <f t="shared" si="15"/>
        <v>UA-Hall-37C:HVAC-PT100-FC8-3:Temperature-Mon</v>
      </c>
      <c r="K61" s="41" t="s">
        <v>214</v>
      </c>
      <c r="L61" s="25"/>
      <c r="M61" s="12" t="s">
        <v>28</v>
      </c>
      <c r="N61" s="13" t="s">
        <v>29</v>
      </c>
      <c r="O61" s="14"/>
      <c r="P61" s="14"/>
      <c r="Q61" s="19" t="s">
        <v>30</v>
      </c>
      <c r="R61" s="14" t="str">
        <f t="shared" si="16"/>
        <v>TEAMB03_ST_614_15_3.val</v>
      </c>
      <c r="S61" s="14" t="s">
        <v>31</v>
      </c>
      <c r="T61" s="11"/>
    </row>
    <row r="62" spans="1:20">
      <c r="A62" s="8">
        <v>60</v>
      </c>
      <c r="B62" s="36" t="s">
        <v>215</v>
      </c>
      <c r="C62" s="9" t="s">
        <v>21</v>
      </c>
      <c r="D62" s="39" t="s">
        <v>216</v>
      </c>
      <c r="E62" s="9" t="s">
        <v>23</v>
      </c>
      <c r="F62" s="16" t="s">
        <v>207</v>
      </c>
      <c r="G62" s="16">
        <v>4</v>
      </c>
      <c r="H62" s="9" t="s">
        <v>25</v>
      </c>
      <c r="I62" s="9" t="s">
        <v>26</v>
      </c>
      <c r="J62" s="10" t="str">
        <f t="shared" si="15"/>
        <v>UA-Hall-38C:HVAC-PT100-FC8-4:Temperature-Mon</v>
      </c>
      <c r="K62" s="41" t="s">
        <v>217</v>
      </c>
      <c r="L62" s="25"/>
      <c r="M62" s="12" t="s">
        <v>28</v>
      </c>
      <c r="N62" s="13" t="s">
        <v>29</v>
      </c>
      <c r="O62" s="14"/>
      <c r="P62" s="14"/>
      <c r="Q62" s="19" t="s">
        <v>30</v>
      </c>
      <c r="R62" s="14" t="str">
        <f t="shared" si="16"/>
        <v>TEAMB04_ST_614_15_4.val</v>
      </c>
      <c r="S62" s="14" t="s">
        <v>31</v>
      </c>
      <c r="T62" s="11"/>
    </row>
    <row r="63" spans="1:20">
      <c r="A63" s="8">
        <v>61</v>
      </c>
      <c r="B63" s="36" t="s">
        <v>218</v>
      </c>
      <c r="C63" s="9" t="s">
        <v>21</v>
      </c>
      <c r="D63" s="39" t="s">
        <v>219</v>
      </c>
      <c r="E63" s="9" t="s">
        <v>23</v>
      </c>
      <c r="F63" s="16" t="s">
        <v>207</v>
      </c>
      <c r="G63" s="9">
        <v>5</v>
      </c>
      <c r="H63" s="9" t="s">
        <v>25</v>
      </c>
      <c r="I63" s="9" t="s">
        <v>26</v>
      </c>
      <c r="J63" s="10" t="str">
        <f t="shared" si="15"/>
        <v>UA-Hall-34B:HVAC-PT100-FC8-5:Temperature-Mon</v>
      </c>
      <c r="K63" s="41" t="s">
        <v>220</v>
      </c>
      <c r="L63" s="25" t="s">
        <v>44</v>
      </c>
      <c r="M63" s="12" t="s">
        <v>28</v>
      </c>
      <c r="N63" s="13" t="s">
        <v>29</v>
      </c>
      <c r="O63" s="14"/>
      <c r="P63" s="14"/>
      <c r="Q63" s="19" t="s">
        <v>30</v>
      </c>
      <c r="R63" s="14" t="str">
        <f t="shared" si="16"/>
        <v>TEAMB05_ST_614_15_5.val</v>
      </c>
      <c r="S63" s="14" t="s">
        <v>31</v>
      </c>
      <c r="T63" s="11"/>
    </row>
    <row r="64" spans="1:20" ht="30">
      <c r="A64" s="8">
        <v>62</v>
      </c>
      <c r="B64" s="36" t="s">
        <v>221</v>
      </c>
      <c r="C64" s="9" t="s">
        <v>21</v>
      </c>
      <c r="D64" s="39" t="s">
        <v>222</v>
      </c>
      <c r="E64" s="9" t="s">
        <v>23</v>
      </c>
      <c r="F64" s="16" t="s">
        <v>207</v>
      </c>
      <c r="G64" s="9">
        <v>6</v>
      </c>
      <c r="H64" s="9" t="s">
        <v>25</v>
      </c>
      <c r="I64" s="9" t="s">
        <v>26</v>
      </c>
      <c r="J64" s="10" t="str">
        <f t="shared" si="15"/>
        <v>UA-Hall-40B:HVAC-PT100-FC8-6:Temperature-Mon</v>
      </c>
      <c r="K64" s="41" t="s">
        <v>223</v>
      </c>
      <c r="L64" s="29" t="s">
        <v>224</v>
      </c>
      <c r="M64" s="12" t="s">
        <v>28</v>
      </c>
      <c r="N64" s="13" t="s">
        <v>29</v>
      </c>
      <c r="O64" s="14"/>
      <c r="P64" s="14"/>
      <c r="Q64" s="19" t="s">
        <v>30</v>
      </c>
      <c r="R64" s="14" t="str">
        <f t="shared" si="16"/>
        <v>TEAMB06_ST_614_15_6.val</v>
      </c>
      <c r="S64" s="14" t="s">
        <v>31</v>
      </c>
      <c r="T64" s="11"/>
    </row>
    <row r="65" spans="1:20">
      <c r="A65" s="8">
        <v>63</v>
      </c>
      <c r="B65" s="36" t="s">
        <v>225</v>
      </c>
      <c r="C65" s="9" t="s">
        <v>21</v>
      </c>
      <c r="D65" s="39" t="s">
        <v>226</v>
      </c>
      <c r="E65" s="9" t="s">
        <v>23</v>
      </c>
      <c r="F65" s="16" t="s">
        <v>207</v>
      </c>
      <c r="G65" s="16">
        <v>7</v>
      </c>
      <c r="H65" s="9" t="s">
        <v>25</v>
      </c>
      <c r="I65" s="9" t="s">
        <v>26</v>
      </c>
      <c r="J65" s="10" t="str">
        <f t="shared" si="15"/>
        <v>UA-Hall-34D:HVAC-PT100-FC8-7:Temperature-Mon</v>
      </c>
      <c r="K65" s="41" t="s">
        <v>227</v>
      </c>
      <c r="L65" s="25"/>
      <c r="M65" s="12" t="s">
        <v>28</v>
      </c>
      <c r="N65" s="13" t="s">
        <v>29</v>
      </c>
      <c r="O65" s="14"/>
      <c r="P65" s="14"/>
      <c r="Q65" s="19" t="s">
        <v>30</v>
      </c>
      <c r="R65" s="14" t="str">
        <f t="shared" si="16"/>
        <v>TEAMB07_ST_614_15_7.val</v>
      </c>
      <c r="S65" s="14" t="s">
        <v>31</v>
      </c>
      <c r="T65" s="11"/>
    </row>
    <row r="66" spans="1:20">
      <c r="A66" s="8">
        <v>64</v>
      </c>
      <c r="B66" s="36" t="s">
        <v>228</v>
      </c>
      <c r="C66" s="9" t="s">
        <v>21</v>
      </c>
      <c r="D66" s="39" t="s">
        <v>229</v>
      </c>
      <c r="E66" s="9" t="s">
        <v>23</v>
      </c>
      <c r="F66" s="16" t="s">
        <v>207</v>
      </c>
      <c r="G66" s="9">
        <v>8</v>
      </c>
      <c r="H66" s="9" t="s">
        <v>25</v>
      </c>
      <c r="I66" s="9" t="s">
        <v>26</v>
      </c>
      <c r="J66" s="10" t="str">
        <f t="shared" si="15"/>
        <v>UA-Hall-37D:HVAC-PT100-FC8-8:Temperature-Mon</v>
      </c>
      <c r="K66" s="41" t="s">
        <v>230</v>
      </c>
      <c r="L66" s="29" t="s">
        <v>58</v>
      </c>
      <c r="M66" s="12" t="s">
        <v>28</v>
      </c>
      <c r="N66" s="13" t="s">
        <v>29</v>
      </c>
      <c r="O66" s="14"/>
      <c r="P66" s="14"/>
      <c r="Q66" s="19" t="s">
        <v>30</v>
      </c>
      <c r="R66" s="14" t="str">
        <f t="shared" si="16"/>
        <v>TEAMB08_ST_614_15_8.val</v>
      </c>
      <c r="S66" s="14" t="s">
        <v>31</v>
      </c>
      <c r="T66" s="11"/>
    </row>
    <row r="67" spans="1:20">
      <c r="A67" s="8">
        <v>65</v>
      </c>
      <c r="B67" s="35" t="s">
        <v>231</v>
      </c>
      <c r="C67" s="9" t="s">
        <v>21</v>
      </c>
      <c r="D67" s="40" t="s">
        <v>232</v>
      </c>
      <c r="E67" s="9" t="s">
        <v>23</v>
      </c>
      <c r="F67" s="16" t="s">
        <v>233</v>
      </c>
      <c r="G67" s="16">
        <v>1</v>
      </c>
      <c r="H67" s="9" t="s">
        <v>25</v>
      </c>
      <c r="I67" s="9" t="s">
        <v>26</v>
      </c>
      <c r="J67" s="17" t="str">
        <f>IF(G67="-",C67&amp;"-"&amp;D67&amp;":"&amp;E67&amp;"-"&amp;F67&amp;":"&amp;H67&amp;"-"&amp;I67,C67&amp;"-"&amp;D67&amp;":"&amp;E67&amp;"-"&amp;F67&amp;"-"&amp;G67&amp;":"&amp;H67&amp;"-"&amp;I67)</f>
        <v>UA-Hall-44C:HVAC-PT100-FC9-1:Temperature-Mon</v>
      </c>
      <c r="K67" s="41" t="s">
        <v>234</v>
      </c>
      <c r="L67" s="29"/>
      <c r="M67" s="12" t="s">
        <v>28</v>
      </c>
      <c r="N67" s="13" t="s">
        <v>29</v>
      </c>
      <c r="O67" s="18"/>
      <c r="P67" s="18"/>
      <c r="Q67" s="19" t="s">
        <v>30</v>
      </c>
      <c r="R67" s="18" t="str">
        <f>K67</f>
        <v>TEAMB01_ST_614_18_1.val</v>
      </c>
      <c r="S67" s="14" t="s">
        <v>31</v>
      </c>
      <c r="T67" s="11"/>
    </row>
    <row r="68" spans="1:20">
      <c r="A68" s="8">
        <v>66</v>
      </c>
      <c r="B68" s="35" t="s">
        <v>235</v>
      </c>
      <c r="C68" s="9" t="s">
        <v>21</v>
      </c>
      <c r="D68" s="39" t="s">
        <v>236</v>
      </c>
      <c r="E68" s="9" t="s">
        <v>23</v>
      </c>
      <c r="F68" s="16" t="s">
        <v>233</v>
      </c>
      <c r="G68" s="9">
        <v>2</v>
      </c>
      <c r="H68" s="9" t="s">
        <v>25</v>
      </c>
      <c r="I68" s="9" t="s">
        <v>26</v>
      </c>
      <c r="J68" s="10" t="str">
        <f t="shared" ref="J68:J74" si="17">IF(G68="-",C68&amp;"-"&amp;D68&amp;":"&amp;E68&amp;"-"&amp;F68&amp;":"&amp;H68&amp;"-"&amp;I68,C68&amp;"-"&amp;D68&amp;":"&amp;E68&amp;"-"&amp;F68&amp;"-"&amp;G68&amp;":"&amp;H68&amp;"-"&amp;I68)</f>
        <v>UA-Hall-43C:HVAC-PT100-FC9-2:Temperature-Mon</v>
      </c>
      <c r="K68" s="41" t="s">
        <v>237</v>
      </c>
      <c r="L68" s="25"/>
      <c r="M68" s="12" t="s">
        <v>28</v>
      </c>
      <c r="N68" s="13" t="s">
        <v>29</v>
      </c>
      <c r="O68" s="14"/>
      <c r="P68" s="14"/>
      <c r="Q68" s="19" t="s">
        <v>30</v>
      </c>
      <c r="R68" s="14" t="str">
        <f t="shared" ref="R68:R74" si="18">K68</f>
        <v>TEAMB02_ST_614_18_2.val</v>
      </c>
      <c r="S68" s="14" t="s">
        <v>31</v>
      </c>
      <c r="T68" s="11"/>
    </row>
    <row r="69" spans="1:20">
      <c r="A69" s="8">
        <v>67</v>
      </c>
      <c r="B69" s="35" t="s">
        <v>238</v>
      </c>
      <c r="C69" s="9" t="s">
        <v>21</v>
      </c>
      <c r="D69" s="39" t="s">
        <v>239</v>
      </c>
      <c r="E69" s="9" t="s">
        <v>23</v>
      </c>
      <c r="F69" s="16" t="s">
        <v>233</v>
      </c>
      <c r="G69" s="9">
        <v>3</v>
      </c>
      <c r="H69" s="9" t="s">
        <v>25</v>
      </c>
      <c r="I69" s="9" t="s">
        <v>26</v>
      </c>
      <c r="J69" s="10" t="str">
        <f t="shared" si="17"/>
        <v>UA-Hall-41C:HVAC-PT100-FC9-3:Temperature-Mon</v>
      </c>
      <c r="K69" s="41" t="s">
        <v>240</v>
      </c>
      <c r="L69" s="25"/>
      <c r="M69" s="12" t="s">
        <v>28</v>
      </c>
      <c r="N69" s="13" t="s">
        <v>29</v>
      </c>
      <c r="O69" s="14"/>
      <c r="P69" s="14"/>
      <c r="Q69" s="19" t="s">
        <v>30</v>
      </c>
      <c r="R69" s="14" t="str">
        <f t="shared" si="18"/>
        <v>TEAMB03_ST_614_18_3.val</v>
      </c>
      <c r="S69" s="14" t="s">
        <v>31</v>
      </c>
      <c r="T69" s="11"/>
    </row>
    <row r="70" spans="1:20">
      <c r="A70" s="8">
        <v>68</v>
      </c>
      <c r="B70" s="35" t="s">
        <v>241</v>
      </c>
      <c r="C70" s="9" t="s">
        <v>21</v>
      </c>
      <c r="D70" s="39" t="s">
        <v>242</v>
      </c>
      <c r="E70" s="9" t="s">
        <v>23</v>
      </c>
      <c r="F70" s="16" t="s">
        <v>233</v>
      </c>
      <c r="G70" s="9">
        <v>4</v>
      </c>
      <c r="H70" s="9" t="s">
        <v>25</v>
      </c>
      <c r="I70" s="9" t="s">
        <v>26</v>
      </c>
      <c r="J70" s="10" t="str">
        <f t="shared" si="17"/>
        <v>UA-Hall-40C:HVAC-PT100-FC9-4:Temperature-Mon</v>
      </c>
      <c r="K70" s="41" t="s">
        <v>243</v>
      </c>
      <c r="L70" s="25"/>
      <c r="M70" s="12" t="s">
        <v>28</v>
      </c>
      <c r="N70" s="13" t="s">
        <v>29</v>
      </c>
      <c r="O70" s="14"/>
      <c r="P70" s="14"/>
      <c r="Q70" s="19" t="s">
        <v>30</v>
      </c>
      <c r="R70" s="14" t="str">
        <f t="shared" si="18"/>
        <v>TEAMB04_ST_614_18_4.val</v>
      </c>
      <c r="S70" s="14" t="s">
        <v>31</v>
      </c>
      <c r="T70" s="11"/>
    </row>
    <row r="71" spans="1:20">
      <c r="A71" s="8">
        <v>69</v>
      </c>
      <c r="B71" s="35" t="s">
        <v>244</v>
      </c>
      <c r="C71" s="9" t="s">
        <v>21</v>
      </c>
      <c r="D71" s="26" t="s">
        <v>245</v>
      </c>
      <c r="E71" s="9" t="s">
        <v>23</v>
      </c>
      <c r="F71" s="16" t="s">
        <v>233</v>
      </c>
      <c r="G71" s="9">
        <v>5</v>
      </c>
      <c r="H71" s="9" t="s">
        <v>25</v>
      </c>
      <c r="I71" s="9" t="s">
        <v>26</v>
      </c>
      <c r="J71" s="10" t="str">
        <f t="shared" si="17"/>
        <v>UA-Hall-43B:HVAC-PT100-FC9-5:Temperature-Mon</v>
      </c>
      <c r="K71" s="41" t="s">
        <v>246</v>
      </c>
      <c r="L71" s="25" t="s">
        <v>44</v>
      </c>
      <c r="M71" s="12" t="s">
        <v>28</v>
      </c>
      <c r="N71" s="13" t="s">
        <v>29</v>
      </c>
      <c r="O71" s="14"/>
      <c r="P71" s="14"/>
      <c r="Q71" s="19" t="s">
        <v>30</v>
      </c>
      <c r="R71" s="14" t="str">
        <f t="shared" si="18"/>
        <v>TEAMB05_ST_614_18_5.val</v>
      </c>
      <c r="S71" s="14" t="s">
        <v>31</v>
      </c>
      <c r="T71" s="11"/>
    </row>
    <row r="72" spans="1:20">
      <c r="A72" s="8">
        <v>70</v>
      </c>
      <c r="B72" s="35" t="s">
        <v>247</v>
      </c>
      <c r="C72" s="9" t="s">
        <v>21</v>
      </c>
      <c r="D72" s="26" t="s">
        <v>248</v>
      </c>
      <c r="E72" s="9" t="s">
        <v>23</v>
      </c>
      <c r="F72" s="16" t="s">
        <v>233</v>
      </c>
      <c r="G72" s="9">
        <v>6</v>
      </c>
      <c r="H72" s="9" t="s">
        <v>25</v>
      </c>
      <c r="I72" s="9" t="s">
        <v>26</v>
      </c>
      <c r="J72" s="10" t="str">
        <f t="shared" si="17"/>
        <v>UA-Hall-41B:HVAC-PT100-FC9-6:Temperature-Mon</v>
      </c>
      <c r="K72" s="41" t="s">
        <v>249</v>
      </c>
      <c r="L72" s="25" t="s">
        <v>44</v>
      </c>
      <c r="M72" s="12" t="s">
        <v>28</v>
      </c>
      <c r="N72" s="13" t="s">
        <v>29</v>
      </c>
      <c r="O72" s="14"/>
      <c r="P72" s="14"/>
      <c r="Q72" s="19" t="s">
        <v>30</v>
      </c>
      <c r="R72" s="14" t="str">
        <f t="shared" si="18"/>
        <v>TEAMB06_ST_614_18_6.val</v>
      </c>
      <c r="S72" s="14" t="s">
        <v>31</v>
      </c>
      <c r="T72" s="11"/>
    </row>
    <row r="73" spans="1:20">
      <c r="A73" s="8">
        <v>71</v>
      </c>
      <c r="B73" s="35" t="s">
        <v>250</v>
      </c>
      <c r="C73" s="9" t="s">
        <v>21</v>
      </c>
      <c r="D73" s="26" t="s">
        <v>251</v>
      </c>
      <c r="E73" s="9" t="s">
        <v>23</v>
      </c>
      <c r="F73" s="16" t="s">
        <v>233</v>
      </c>
      <c r="G73" s="9">
        <v>7</v>
      </c>
      <c r="H73" s="9" t="s">
        <v>25</v>
      </c>
      <c r="I73" s="9" t="s">
        <v>26</v>
      </c>
      <c r="J73" s="10" t="str">
        <f t="shared" si="17"/>
        <v>UA-Hall-40D:HVAC-PT100-FC9-7:Temperature-Mon</v>
      </c>
      <c r="K73" s="41" t="s">
        <v>252</v>
      </c>
      <c r="L73" s="25"/>
      <c r="M73" s="12" t="s">
        <v>28</v>
      </c>
      <c r="N73" s="13" t="s">
        <v>29</v>
      </c>
      <c r="O73" s="14"/>
      <c r="P73" s="14"/>
      <c r="Q73" s="19" t="s">
        <v>30</v>
      </c>
      <c r="R73" s="14" t="str">
        <f t="shared" si="18"/>
        <v>TEAMB07_ST_614_18_7.val</v>
      </c>
      <c r="S73" s="14" t="s">
        <v>31</v>
      </c>
      <c r="T73" s="11"/>
    </row>
    <row r="74" spans="1:20">
      <c r="A74" s="8">
        <v>72</v>
      </c>
      <c r="B74" s="35" t="s">
        <v>253</v>
      </c>
      <c r="C74" s="9" t="s">
        <v>21</v>
      </c>
      <c r="D74" s="26" t="s">
        <v>254</v>
      </c>
      <c r="E74" s="9" t="s">
        <v>23</v>
      </c>
      <c r="F74" s="16" t="s">
        <v>233</v>
      </c>
      <c r="G74" s="9">
        <v>8</v>
      </c>
      <c r="H74" s="9" t="s">
        <v>25</v>
      </c>
      <c r="I74" s="9" t="s">
        <v>26</v>
      </c>
      <c r="J74" s="10" t="str">
        <f t="shared" si="17"/>
        <v>UA-Hall-43D:HVAC-PT100-FC9-8:Temperature-Mon</v>
      </c>
      <c r="K74" s="41" t="s">
        <v>255</v>
      </c>
      <c r="L74" s="25"/>
      <c r="M74" s="12" t="s">
        <v>28</v>
      </c>
      <c r="N74" s="13" t="s">
        <v>29</v>
      </c>
      <c r="O74" s="14"/>
      <c r="P74" s="14"/>
      <c r="Q74" s="19" t="s">
        <v>30</v>
      </c>
      <c r="R74" s="14" t="str">
        <f t="shared" si="18"/>
        <v>TEAMB08_ST_614_18_8.val</v>
      </c>
      <c r="S74" s="14" t="s">
        <v>31</v>
      </c>
      <c r="T74" s="11"/>
    </row>
    <row r="75" spans="1:20">
      <c r="A75" s="8">
        <v>73</v>
      </c>
      <c r="B75" s="27" t="s">
        <v>256</v>
      </c>
      <c r="C75" s="9" t="s">
        <v>21</v>
      </c>
      <c r="D75" s="28" t="s">
        <v>257</v>
      </c>
      <c r="E75" s="9" t="s">
        <v>23</v>
      </c>
      <c r="F75" s="16" t="s">
        <v>258</v>
      </c>
      <c r="G75" s="16">
        <v>1</v>
      </c>
      <c r="H75" s="9" t="s">
        <v>25</v>
      </c>
      <c r="I75" s="9" t="s">
        <v>26</v>
      </c>
      <c r="J75" s="17" t="str">
        <f>IF(G75="-",C75&amp;"-"&amp;D75&amp;":"&amp;E75&amp;"-"&amp;F75&amp;":"&amp;H75&amp;"-"&amp;I75,C75&amp;"-"&amp;D75&amp;":"&amp;E75&amp;"-"&amp;F75&amp;"-"&amp;G75&amp;":"&amp;H75&amp;"-"&amp;I75)</f>
        <v>UA-Hall-51C:HVAC-PT100-FC10-1:Temperature-Mon</v>
      </c>
      <c r="K75" s="41" t="s">
        <v>259</v>
      </c>
      <c r="L75" s="29"/>
      <c r="M75" s="12" t="s">
        <v>28</v>
      </c>
      <c r="N75" s="13" t="s">
        <v>29</v>
      </c>
      <c r="O75" s="18"/>
      <c r="P75" s="18"/>
      <c r="Q75" s="19" t="s">
        <v>30</v>
      </c>
      <c r="R75" s="18" t="str">
        <f>K75</f>
        <v>TEAMB01_ST_614_20_1.val</v>
      </c>
      <c r="S75" s="14" t="s">
        <v>31</v>
      </c>
      <c r="T75" s="11"/>
    </row>
    <row r="76" spans="1:20">
      <c r="A76" s="8">
        <v>74</v>
      </c>
      <c r="B76" s="27" t="s">
        <v>260</v>
      </c>
      <c r="C76" s="9" t="s">
        <v>21</v>
      </c>
      <c r="D76" s="26" t="s">
        <v>261</v>
      </c>
      <c r="E76" s="9" t="s">
        <v>23</v>
      </c>
      <c r="F76" s="16" t="s">
        <v>258</v>
      </c>
      <c r="G76" s="9">
        <v>2</v>
      </c>
      <c r="H76" s="9" t="s">
        <v>25</v>
      </c>
      <c r="I76" s="9" t="s">
        <v>26</v>
      </c>
      <c r="J76" s="10" t="str">
        <f t="shared" ref="J76:J82" si="19">IF(G76="-",C76&amp;"-"&amp;D76&amp;":"&amp;E76&amp;"-"&amp;F76&amp;":"&amp;H76&amp;"-"&amp;I76,C76&amp;"-"&amp;D76&amp;":"&amp;E76&amp;"-"&amp;F76&amp;"-"&amp;G76&amp;":"&amp;H76&amp;"-"&amp;I76)</f>
        <v>UA-Hall-49C:HVAC-PT100-FC10-2:Temperature-Mon</v>
      </c>
      <c r="K76" s="41" t="s">
        <v>262</v>
      </c>
      <c r="L76" s="25"/>
      <c r="M76" s="12" t="s">
        <v>28</v>
      </c>
      <c r="N76" s="13" t="s">
        <v>29</v>
      </c>
      <c r="O76" s="14"/>
      <c r="P76" s="14"/>
      <c r="Q76" s="19" t="s">
        <v>30</v>
      </c>
      <c r="R76" s="14" t="str">
        <f t="shared" ref="R76:R82" si="20">K76</f>
        <v>TEAMB02_ST_614_20_2.val</v>
      </c>
      <c r="S76" s="14" t="s">
        <v>31</v>
      </c>
      <c r="T76" s="11"/>
    </row>
    <row r="77" spans="1:20">
      <c r="A77" s="8">
        <v>75</v>
      </c>
      <c r="B77" s="27" t="s">
        <v>263</v>
      </c>
      <c r="C77" s="9" t="s">
        <v>21</v>
      </c>
      <c r="D77" s="26" t="s">
        <v>264</v>
      </c>
      <c r="E77" s="9" t="s">
        <v>23</v>
      </c>
      <c r="F77" s="16" t="s">
        <v>258</v>
      </c>
      <c r="G77" s="9">
        <v>3</v>
      </c>
      <c r="H77" s="9" t="s">
        <v>25</v>
      </c>
      <c r="I77" s="9" t="s">
        <v>26</v>
      </c>
      <c r="J77" s="10" t="str">
        <f t="shared" si="19"/>
        <v>UA-Hall-47C:HVAC-PT100-FC10-3:Temperature-Mon</v>
      </c>
      <c r="K77" s="41" t="s">
        <v>265</v>
      </c>
      <c r="L77" s="25"/>
      <c r="M77" s="12" t="s">
        <v>28</v>
      </c>
      <c r="N77" s="13" t="s">
        <v>29</v>
      </c>
      <c r="O77" s="14"/>
      <c r="P77" s="14"/>
      <c r="Q77" s="19" t="s">
        <v>30</v>
      </c>
      <c r="R77" s="14" t="str">
        <f t="shared" si="20"/>
        <v>TEAMB03_ST_614_20_3.val</v>
      </c>
      <c r="S77" s="14" t="s">
        <v>31</v>
      </c>
      <c r="T77" s="11"/>
    </row>
    <row r="78" spans="1:20">
      <c r="A78" s="8">
        <v>76</v>
      </c>
      <c r="B78" s="27" t="s">
        <v>266</v>
      </c>
      <c r="C78" s="9" t="s">
        <v>21</v>
      </c>
      <c r="D78" s="26" t="s">
        <v>267</v>
      </c>
      <c r="E78" s="9" t="s">
        <v>23</v>
      </c>
      <c r="F78" s="16" t="s">
        <v>258</v>
      </c>
      <c r="G78" s="16">
        <v>4</v>
      </c>
      <c r="H78" s="9" t="s">
        <v>25</v>
      </c>
      <c r="I78" s="9" t="s">
        <v>26</v>
      </c>
      <c r="J78" s="10" t="str">
        <f t="shared" si="19"/>
        <v>UA-Hall-46C:HVAC-PT100-FC10-4:Temperature-Mon</v>
      </c>
      <c r="K78" s="41" t="s">
        <v>268</v>
      </c>
      <c r="L78" s="25"/>
      <c r="M78" s="12" t="s">
        <v>28</v>
      </c>
      <c r="N78" s="13" t="s">
        <v>29</v>
      </c>
      <c r="O78" s="14"/>
      <c r="P78" s="14"/>
      <c r="Q78" s="19" t="s">
        <v>30</v>
      </c>
      <c r="R78" s="14" t="str">
        <f t="shared" si="20"/>
        <v>TEAMB04_ST_614_20_4.val</v>
      </c>
      <c r="S78" s="14" t="s">
        <v>31</v>
      </c>
      <c r="T78" s="11"/>
    </row>
    <row r="79" spans="1:20">
      <c r="A79" s="8">
        <v>77</v>
      </c>
      <c r="B79" s="27" t="s">
        <v>269</v>
      </c>
      <c r="C79" s="9" t="s">
        <v>21</v>
      </c>
      <c r="D79" s="26" t="s">
        <v>270</v>
      </c>
      <c r="E79" s="9" t="s">
        <v>23</v>
      </c>
      <c r="F79" s="16" t="s">
        <v>258</v>
      </c>
      <c r="G79" s="9">
        <v>5</v>
      </c>
      <c r="H79" s="9" t="s">
        <v>25</v>
      </c>
      <c r="I79" s="9" t="s">
        <v>26</v>
      </c>
      <c r="J79" s="10" t="str">
        <f t="shared" si="19"/>
        <v>UA-Hall-47B:HVAC-PT100-FC10-5:Temperature-Mon</v>
      </c>
      <c r="K79" s="41" t="s">
        <v>271</v>
      </c>
      <c r="L79" s="25" t="s">
        <v>44</v>
      </c>
      <c r="M79" s="12" t="s">
        <v>28</v>
      </c>
      <c r="N79" s="13" t="s">
        <v>29</v>
      </c>
      <c r="O79" s="14"/>
      <c r="P79" s="14"/>
      <c r="Q79" s="19" t="s">
        <v>30</v>
      </c>
      <c r="R79" s="14" t="str">
        <f t="shared" si="20"/>
        <v>TEAMB05_ST_614_20_5.val</v>
      </c>
      <c r="S79" s="14" t="s">
        <v>31</v>
      </c>
      <c r="T79" s="11"/>
    </row>
    <row r="80" spans="1:20">
      <c r="A80" s="8">
        <v>78</v>
      </c>
      <c r="B80" s="27" t="s">
        <v>272</v>
      </c>
      <c r="C80" s="9" t="s">
        <v>21</v>
      </c>
      <c r="D80" s="26" t="s">
        <v>273</v>
      </c>
      <c r="E80" s="9" t="s">
        <v>23</v>
      </c>
      <c r="F80" s="16" t="s">
        <v>258</v>
      </c>
      <c r="G80" s="9">
        <v>6</v>
      </c>
      <c r="H80" s="9" t="s">
        <v>25</v>
      </c>
      <c r="I80" s="9" t="s">
        <v>26</v>
      </c>
      <c r="J80" s="10" t="str">
        <f t="shared" si="19"/>
        <v>UA-Hall-50B:HVAC-PT100-FC10-6:Temperature-Mon</v>
      </c>
      <c r="K80" s="41" t="s">
        <v>274</v>
      </c>
      <c r="L80" s="25" t="s">
        <v>44</v>
      </c>
      <c r="M80" s="12" t="s">
        <v>28</v>
      </c>
      <c r="N80" s="13" t="s">
        <v>29</v>
      </c>
      <c r="O80" s="14"/>
      <c r="P80" s="14"/>
      <c r="Q80" s="19" t="s">
        <v>30</v>
      </c>
      <c r="R80" s="14" t="str">
        <f t="shared" si="20"/>
        <v>TEAMB06_ST_614_20_6.val</v>
      </c>
      <c r="S80" s="14" t="s">
        <v>31</v>
      </c>
      <c r="T80" s="11"/>
    </row>
    <row r="81" spans="1:20">
      <c r="A81" s="8">
        <v>79</v>
      </c>
      <c r="B81" s="27" t="s">
        <v>275</v>
      </c>
      <c r="C81" s="9" t="s">
        <v>21</v>
      </c>
      <c r="D81" s="26" t="s">
        <v>276</v>
      </c>
      <c r="E81" s="9" t="s">
        <v>23</v>
      </c>
      <c r="F81" s="16" t="s">
        <v>258</v>
      </c>
      <c r="G81" s="16">
        <v>7</v>
      </c>
      <c r="H81" s="9" t="s">
        <v>25</v>
      </c>
      <c r="I81" s="9" t="s">
        <v>26</v>
      </c>
      <c r="J81" s="10" t="str">
        <f t="shared" si="19"/>
        <v>UA-Hall-46D:HVAC-PT100-FC10-7:Temperature-Mon</v>
      </c>
      <c r="K81" s="41" t="s">
        <v>277</v>
      </c>
      <c r="L81" s="25"/>
      <c r="M81" s="12" t="s">
        <v>28</v>
      </c>
      <c r="N81" s="13" t="s">
        <v>29</v>
      </c>
      <c r="O81" s="14"/>
      <c r="P81" s="14"/>
      <c r="Q81" s="19" t="s">
        <v>30</v>
      </c>
      <c r="R81" s="14" t="str">
        <f t="shared" si="20"/>
        <v>TEAMB07_ST_614_20_7.val</v>
      </c>
      <c r="S81" s="14" t="s">
        <v>31</v>
      </c>
      <c r="T81" s="11"/>
    </row>
    <row r="82" spans="1:20">
      <c r="A82" s="8">
        <v>80</v>
      </c>
      <c r="B82" s="27" t="s">
        <v>278</v>
      </c>
      <c r="C82" s="9" t="s">
        <v>21</v>
      </c>
      <c r="D82" s="26" t="s">
        <v>279</v>
      </c>
      <c r="E82" s="9" t="s">
        <v>23</v>
      </c>
      <c r="F82" s="16" t="s">
        <v>258</v>
      </c>
      <c r="G82" s="9">
        <v>8</v>
      </c>
      <c r="H82" s="9" t="s">
        <v>25</v>
      </c>
      <c r="I82" s="9" t="s">
        <v>26</v>
      </c>
      <c r="J82" s="10" t="str">
        <f t="shared" si="19"/>
        <v>UA-Hall-49D:HVAC-PT100-FC10-8:Temperature-Mon</v>
      </c>
      <c r="K82" s="41" t="s">
        <v>280</v>
      </c>
      <c r="L82" s="25" t="s">
        <v>58</v>
      </c>
      <c r="M82" s="12" t="s">
        <v>28</v>
      </c>
      <c r="N82" s="13" t="s">
        <v>29</v>
      </c>
      <c r="O82" s="14"/>
      <c r="P82" s="14"/>
      <c r="Q82" s="19" t="s">
        <v>30</v>
      </c>
      <c r="R82" s="14" t="str">
        <f t="shared" si="20"/>
        <v>TEAMB08_ST_614_20_8.val</v>
      </c>
      <c r="S82" s="14" t="s">
        <v>31</v>
      </c>
      <c r="T82" s="11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8F7D-7F2B-4614-9245-C95CA7A32884}">
  <dimension ref="A1:W52"/>
  <sheetViews>
    <sheetView workbookViewId="0">
      <selection activeCell="G9" sqref="G9"/>
    </sheetView>
  </sheetViews>
  <sheetFormatPr defaultRowHeight="15"/>
  <cols>
    <col min="1" max="1" width="3.42578125" style="88" bestFit="1" customWidth="1"/>
    <col min="2" max="2" width="48.140625" style="88" customWidth="1"/>
    <col min="3" max="3" width="4.28515625" style="88" bestFit="1" customWidth="1"/>
    <col min="4" max="4" width="12.140625" style="88" customWidth="1"/>
    <col min="5" max="5" width="6.140625" style="88" bestFit="1" customWidth="1"/>
    <col min="6" max="6" width="11.5703125" style="88" bestFit="1" customWidth="1"/>
    <col min="7" max="7" width="17.140625" style="88" customWidth="1"/>
    <col min="8" max="8" width="18.140625" style="88" customWidth="1"/>
    <col min="9" max="9" width="5.5703125" style="88" bestFit="1" customWidth="1"/>
    <col min="10" max="10" width="52.85546875" style="88" customWidth="1"/>
    <col min="11" max="11" width="52.85546875" style="88" hidden="1" customWidth="1"/>
    <col min="12" max="12" width="27.140625" style="88" bestFit="1" customWidth="1"/>
    <col min="13" max="13" width="21" style="88" customWidth="1"/>
    <col min="14" max="14" width="10.140625" style="88" bestFit="1" customWidth="1"/>
    <col min="15" max="15" width="7.140625" style="88" bestFit="1" customWidth="1"/>
    <col min="16" max="17" width="11.5703125" style="88" bestFit="1" customWidth="1"/>
    <col min="18" max="18" width="5" style="182" bestFit="1" customWidth="1"/>
    <col min="19" max="19" width="27.140625" style="88" bestFit="1" customWidth="1"/>
    <col min="20" max="20" width="5.28515625" style="88" bestFit="1" customWidth="1"/>
    <col min="21" max="21" width="5" style="88" bestFit="1" customWidth="1"/>
    <col min="22" max="22" width="9.140625" style="88"/>
    <col min="23" max="23" width="6.5703125" style="88" bestFit="1" customWidth="1"/>
    <col min="24" max="16384" width="9.140625" style="88"/>
  </cols>
  <sheetData>
    <row r="1" spans="1:23" s="77" customFormat="1">
      <c r="A1" s="145" t="s">
        <v>0</v>
      </c>
      <c r="B1" s="145" t="s">
        <v>1</v>
      </c>
      <c r="C1" s="145" t="s">
        <v>2</v>
      </c>
      <c r="D1" s="145" t="s">
        <v>3</v>
      </c>
      <c r="E1" s="145" t="s">
        <v>4</v>
      </c>
      <c r="F1" s="145" t="s">
        <v>5</v>
      </c>
      <c r="G1" s="145" t="s">
        <v>6</v>
      </c>
      <c r="H1" s="145" t="s">
        <v>7</v>
      </c>
      <c r="I1" s="145" t="s">
        <v>8</v>
      </c>
      <c r="J1" s="145" t="s">
        <v>9</v>
      </c>
      <c r="K1" s="145" t="s">
        <v>281</v>
      </c>
      <c r="L1" s="145" t="s">
        <v>10</v>
      </c>
      <c r="M1" s="145" t="s">
        <v>11</v>
      </c>
      <c r="N1" s="146" t="s">
        <v>12</v>
      </c>
      <c r="O1" s="145" t="s">
        <v>13</v>
      </c>
      <c r="P1" s="145" t="s">
        <v>14</v>
      </c>
      <c r="Q1" s="145" t="s">
        <v>15</v>
      </c>
      <c r="R1" s="181" t="s">
        <v>16</v>
      </c>
      <c r="S1" s="145" t="s">
        <v>17</v>
      </c>
      <c r="T1" s="145" t="s">
        <v>18</v>
      </c>
      <c r="U1" s="147" t="s">
        <v>19</v>
      </c>
      <c r="V1" s="75"/>
      <c r="W1" s="76" t="s">
        <v>282</v>
      </c>
    </row>
    <row r="2" spans="1:23" s="163" customFormat="1">
      <c r="A2" s="89">
        <v>1</v>
      </c>
      <c r="B2" s="105" t="s">
        <v>20</v>
      </c>
      <c r="C2" s="102" t="s">
        <v>21</v>
      </c>
      <c r="D2" s="105" t="s">
        <v>22</v>
      </c>
      <c r="E2" s="102" t="s">
        <v>23</v>
      </c>
      <c r="F2" s="102" t="s">
        <v>24</v>
      </c>
      <c r="G2" s="102">
        <v>1</v>
      </c>
      <c r="H2" s="102" t="s">
        <v>25</v>
      </c>
      <c r="I2" s="102" t="s">
        <v>26</v>
      </c>
      <c r="J2" s="102" t="s">
        <v>283</v>
      </c>
      <c r="K2" s="153"/>
      <c r="L2" s="105" t="s">
        <v>27</v>
      </c>
      <c r="M2" s="160" t="s">
        <v>284</v>
      </c>
      <c r="N2" s="161" t="s">
        <v>28</v>
      </c>
      <c r="O2" s="102" t="s">
        <v>29</v>
      </c>
      <c r="P2" s="108"/>
      <c r="Q2" s="108"/>
      <c r="R2" s="171" t="s">
        <v>30</v>
      </c>
      <c r="S2" s="102" t="s">
        <v>27</v>
      </c>
      <c r="T2" s="102" t="s">
        <v>31</v>
      </c>
      <c r="U2" s="151"/>
      <c r="V2" s="162"/>
      <c r="W2" s="87" t="s">
        <v>285</v>
      </c>
    </row>
    <row r="3" spans="1:23">
      <c r="A3" s="89">
        <v>2</v>
      </c>
      <c r="B3" s="105" t="s">
        <v>32</v>
      </c>
      <c r="C3" s="102" t="s">
        <v>21</v>
      </c>
      <c r="D3" s="105" t="s">
        <v>33</v>
      </c>
      <c r="E3" s="102" t="s">
        <v>23</v>
      </c>
      <c r="F3" s="102" t="s">
        <v>24</v>
      </c>
      <c r="G3" s="102">
        <v>2</v>
      </c>
      <c r="H3" s="102" t="s">
        <v>25</v>
      </c>
      <c r="I3" s="102" t="s">
        <v>26</v>
      </c>
      <c r="J3" s="102" t="s">
        <v>286</v>
      </c>
      <c r="K3" s="153"/>
      <c r="L3" s="105" t="s">
        <v>34</v>
      </c>
      <c r="M3" s="111" t="s">
        <v>284</v>
      </c>
      <c r="N3" s="107" t="s">
        <v>28</v>
      </c>
      <c r="O3" s="102" t="s">
        <v>29</v>
      </c>
      <c r="P3" s="108"/>
      <c r="Q3" s="108"/>
      <c r="R3" s="171" t="s">
        <v>30</v>
      </c>
      <c r="S3" s="102" t="s">
        <v>34</v>
      </c>
      <c r="T3" s="102" t="s">
        <v>31</v>
      </c>
      <c r="U3" s="151"/>
      <c r="V3" s="96"/>
      <c r="W3" s="96"/>
    </row>
    <row r="4" spans="1:23">
      <c r="A4" s="89">
        <v>3</v>
      </c>
      <c r="B4" s="105" t="s">
        <v>35</v>
      </c>
      <c r="C4" s="102" t="s">
        <v>21</v>
      </c>
      <c r="D4" s="105" t="s">
        <v>36</v>
      </c>
      <c r="E4" s="102" t="s">
        <v>23</v>
      </c>
      <c r="F4" s="102" t="s">
        <v>24</v>
      </c>
      <c r="G4" s="102">
        <v>3</v>
      </c>
      <c r="H4" s="102" t="s">
        <v>25</v>
      </c>
      <c r="I4" s="102" t="s">
        <v>26</v>
      </c>
      <c r="J4" s="102" t="s">
        <v>287</v>
      </c>
      <c r="K4" s="153"/>
      <c r="L4" s="105" t="s">
        <v>37</v>
      </c>
      <c r="M4" s="111" t="s">
        <v>284</v>
      </c>
      <c r="N4" s="107" t="s">
        <v>28</v>
      </c>
      <c r="O4" s="102" t="s">
        <v>29</v>
      </c>
      <c r="P4" s="108"/>
      <c r="Q4" s="108"/>
      <c r="R4" s="171" t="s">
        <v>30</v>
      </c>
      <c r="S4" s="102" t="s">
        <v>37</v>
      </c>
      <c r="T4" s="102" t="s">
        <v>31</v>
      </c>
      <c r="U4" s="151"/>
      <c r="V4" s="96"/>
      <c r="W4" s="96"/>
    </row>
    <row r="5" spans="1:23">
      <c r="A5" s="89">
        <v>4</v>
      </c>
      <c r="B5" s="105" t="s">
        <v>38</v>
      </c>
      <c r="C5" s="102" t="s">
        <v>21</v>
      </c>
      <c r="D5" s="105" t="s">
        <v>39</v>
      </c>
      <c r="E5" s="102" t="s">
        <v>23</v>
      </c>
      <c r="F5" s="102" t="s">
        <v>24</v>
      </c>
      <c r="G5" s="102">
        <v>4</v>
      </c>
      <c r="H5" s="102" t="s">
        <v>25</v>
      </c>
      <c r="I5" s="102" t="s">
        <v>26</v>
      </c>
      <c r="J5" s="102" t="s">
        <v>288</v>
      </c>
      <c r="K5" s="153"/>
      <c r="L5" s="105" t="s">
        <v>40</v>
      </c>
      <c r="M5" s="111" t="s">
        <v>284</v>
      </c>
      <c r="N5" s="107" t="s">
        <v>28</v>
      </c>
      <c r="O5" s="102" t="s">
        <v>29</v>
      </c>
      <c r="P5" s="108"/>
      <c r="Q5" s="108"/>
      <c r="R5" s="171" t="s">
        <v>30</v>
      </c>
      <c r="S5" s="102" t="s">
        <v>40</v>
      </c>
      <c r="T5" s="102" t="s">
        <v>31</v>
      </c>
      <c r="U5" s="151"/>
      <c r="V5" s="96"/>
      <c r="W5" s="96"/>
    </row>
    <row r="6" spans="1:23">
      <c r="A6" s="89">
        <v>5</v>
      </c>
      <c r="B6" s="105" t="s">
        <v>41</v>
      </c>
      <c r="C6" s="102" t="s">
        <v>21</v>
      </c>
      <c r="D6" s="105" t="s">
        <v>42</v>
      </c>
      <c r="E6" s="102" t="s">
        <v>23</v>
      </c>
      <c r="F6" s="102" t="s">
        <v>24</v>
      </c>
      <c r="G6" s="102">
        <v>5</v>
      </c>
      <c r="H6" s="102" t="s">
        <v>25</v>
      </c>
      <c r="I6" s="102" t="s">
        <v>26</v>
      </c>
      <c r="J6" s="102" t="s">
        <v>289</v>
      </c>
      <c r="K6" s="153"/>
      <c r="L6" s="105" t="s">
        <v>43</v>
      </c>
      <c r="M6" s="111" t="s">
        <v>44</v>
      </c>
      <c r="N6" s="107" t="s">
        <v>28</v>
      </c>
      <c r="O6" s="102" t="s">
        <v>29</v>
      </c>
      <c r="P6" s="108"/>
      <c r="Q6" s="108"/>
      <c r="R6" s="171" t="s">
        <v>30</v>
      </c>
      <c r="S6" s="102" t="s">
        <v>43</v>
      </c>
      <c r="T6" s="102" t="s">
        <v>31</v>
      </c>
      <c r="U6" s="151"/>
      <c r="V6" s="96"/>
      <c r="W6" s="96"/>
    </row>
    <row r="7" spans="1:23">
      <c r="A7" s="89">
        <v>6</v>
      </c>
      <c r="B7" s="105" t="s">
        <v>45</v>
      </c>
      <c r="C7" s="102" t="s">
        <v>21</v>
      </c>
      <c r="D7" s="105" t="s">
        <v>46</v>
      </c>
      <c r="E7" s="102" t="s">
        <v>23</v>
      </c>
      <c r="F7" s="102" t="s">
        <v>24</v>
      </c>
      <c r="G7" s="102">
        <v>6</v>
      </c>
      <c r="H7" s="102" t="s">
        <v>25</v>
      </c>
      <c r="I7" s="102" t="s">
        <v>26</v>
      </c>
      <c r="J7" s="102" t="s">
        <v>290</v>
      </c>
      <c r="K7" s="153"/>
      <c r="L7" s="105" t="s">
        <v>47</v>
      </c>
      <c r="M7" s="111" t="s">
        <v>44</v>
      </c>
      <c r="N7" s="107" t="s">
        <v>28</v>
      </c>
      <c r="O7" s="102" t="s">
        <v>29</v>
      </c>
      <c r="P7" s="108"/>
      <c r="Q7" s="108"/>
      <c r="R7" s="171" t="s">
        <v>30</v>
      </c>
      <c r="S7" s="102" t="s">
        <v>47</v>
      </c>
      <c r="T7" s="102" t="s">
        <v>31</v>
      </c>
      <c r="U7" s="151"/>
      <c r="V7" s="96"/>
      <c r="W7" s="96"/>
    </row>
    <row r="8" spans="1:23">
      <c r="A8" s="89">
        <v>7</v>
      </c>
      <c r="B8" s="105" t="s">
        <v>48</v>
      </c>
      <c r="C8" s="102" t="s">
        <v>21</v>
      </c>
      <c r="D8" s="107" t="s">
        <v>49</v>
      </c>
      <c r="E8" s="102" t="s">
        <v>23</v>
      </c>
      <c r="F8" s="102" t="s">
        <v>24</v>
      </c>
      <c r="G8" s="102">
        <v>7</v>
      </c>
      <c r="H8" s="102" t="s">
        <v>25</v>
      </c>
      <c r="I8" s="102" t="s">
        <v>26</v>
      </c>
      <c r="J8" s="102" t="s">
        <v>291</v>
      </c>
      <c r="K8" s="153"/>
      <c r="L8" s="105" t="s">
        <v>50</v>
      </c>
      <c r="M8" s="111" t="s">
        <v>284</v>
      </c>
      <c r="N8" s="107" t="s">
        <v>28</v>
      </c>
      <c r="O8" s="102" t="s">
        <v>29</v>
      </c>
      <c r="P8" s="108"/>
      <c r="Q8" s="108"/>
      <c r="R8" s="171" t="s">
        <v>30</v>
      </c>
      <c r="S8" s="102" t="s">
        <v>50</v>
      </c>
      <c r="T8" s="102" t="s">
        <v>31</v>
      </c>
      <c r="U8" s="151"/>
      <c r="V8" s="96"/>
      <c r="W8" s="96"/>
    </row>
    <row r="9" spans="1:23">
      <c r="A9" s="89">
        <v>8</v>
      </c>
      <c r="B9" s="105" t="s">
        <v>51</v>
      </c>
      <c r="C9" s="102" t="s">
        <v>21</v>
      </c>
      <c r="D9" s="107" t="s">
        <v>52</v>
      </c>
      <c r="E9" s="102" t="s">
        <v>23</v>
      </c>
      <c r="F9" s="102" t="s">
        <v>24</v>
      </c>
      <c r="G9" s="102">
        <v>8</v>
      </c>
      <c r="H9" s="102" t="s">
        <v>25</v>
      </c>
      <c r="I9" s="102" t="s">
        <v>26</v>
      </c>
      <c r="J9" s="102" t="s">
        <v>292</v>
      </c>
      <c r="K9" s="153"/>
      <c r="L9" s="105" t="s">
        <v>54</v>
      </c>
      <c r="M9" s="111" t="s">
        <v>284</v>
      </c>
      <c r="N9" s="107" t="s">
        <v>28</v>
      </c>
      <c r="O9" s="102" t="s">
        <v>29</v>
      </c>
      <c r="P9" s="108"/>
      <c r="Q9" s="108"/>
      <c r="R9" s="171" t="s">
        <v>30</v>
      </c>
      <c r="S9" s="102" t="s">
        <v>54</v>
      </c>
      <c r="T9" s="102" t="s">
        <v>31</v>
      </c>
      <c r="U9" s="151"/>
      <c r="V9" s="96"/>
      <c r="W9" s="96"/>
    </row>
    <row r="10" spans="1:23">
      <c r="A10" s="89">
        <v>9</v>
      </c>
      <c r="B10" s="153" t="s">
        <v>293</v>
      </c>
      <c r="C10" s="164" t="s">
        <v>21</v>
      </c>
      <c r="D10" s="107" t="s">
        <v>294</v>
      </c>
      <c r="E10" s="102" t="s">
        <v>23</v>
      </c>
      <c r="F10" s="101" t="s">
        <v>295</v>
      </c>
      <c r="G10" s="101" t="s">
        <v>284</v>
      </c>
      <c r="H10" s="102" t="s">
        <v>296</v>
      </c>
      <c r="I10" s="102" t="s">
        <v>26</v>
      </c>
      <c r="J10" s="102" t="s">
        <v>297</v>
      </c>
      <c r="K10" s="153"/>
      <c r="L10" s="107" t="s">
        <v>298</v>
      </c>
      <c r="M10" s="112" t="s">
        <v>284</v>
      </c>
      <c r="N10" s="107" t="s">
        <v>28</v>
      </c>
      <c r="O10" s="102" t="s">
        <v>29</v>
      </c>
      <c r="P10" s="101"/>
      <c r="Q10" s="101"/>
      <c r="R10" s="171" t="s">
        <v>30</v>
      </c>
      <c r="S10" s="102" t="s">
        <v>298</v>
      </c>
      <c r="T10" s="102" t="s">
        <v>31</v>
      </c>
      <c r="U10" s="151"/>
      <c r="V10" s="96"/>
      <c r="W10" s="96"/>
    </row>
    <row r="11" spans="1:23">
      <c r="A11" s="89">
        <v>10</v>
      </c>
      <c r="B11" s="92" t="s">
        <v>231</v>
      </c>
      <c r="C11" s="90" t="s">
        <v>21</v>
      </c>
      <c r="D11" s="99" t="s">
        <v>232</v>
      </c>
      <c r="E11" s="90" t="s">
        <v>23</v>
      </c>
      <c r="F11" s="92" t="s">
        <v>233</v>
      </c>
      <c r="G11" s="92">
        <v>1</v>
      </c>
      <c r="H11" s="90" t="s">
        <v>25</v>
      </c>
      <c r="I11" s="90" t="s">
        <v>26</v>
      </c>
      <c r="J11" s="97" t="s">
        <v>299</v>
      </c>
      <c r="K11" s="126"/>
      <c r="L11" s="93" t="s">
        <v>234</v>
      </c>
      <c r="M11" s="100" t="s">
        <v>284</v>
      </c>
      <c r="N11" s="91" t="s">
        <v>28</v>
      </c>
      <c r="O11" s="90" t="s">
        <v>29</v>
      </c>
      <c r="P11" s="92"/>
      <c r="Q11" s="92"/>
      <c r="R11" s="170" t="s">
        <v>30</v>
      </c>
      <c r="S11" s="90" t="s">
        <v>234</v>
      </c>
      <c r="T11" s="90" t="s">
        <v>31</v>
      </c>
      <c r="U11" s="121"/>
      <c r="V11" s="96"/>
      <c r="W11" s="96"/>
    </row>
    <row r="12" spans="1:23">
      <c r="A12" s="89">
        <v>11</v>
      </c>
      <c r="B12" s="92" t="s">
        <v>235</v>
      </c>
      <c r="C12" s="90" t="s">
        <v>21</v>
      </c>
      <c r="D12" s="122" t="s">
        <v>236</v>
      </c>
      <c r="E12" s="90" t="s">
        <v>23</v>
      </c>
      <c r="F12" s="92" t="s">
        <v>233</v>
      </c>
      <c r="G12" s="123">
        <v>2</v>
      </c>
      <c r="H12" s="90" t="s">
        <v>25</v>
      </c>
      <c r="I12" s="90" t="s">
        <v>26</v>
      </c>
      <c r="J12" s="123" t="s">
        <v>300</v>
      </c>
      <c r="K12" s="126"/>
      <c r="L12" s="93" t="s">
        <v>237</v>
      </c>
      <c r="M12" s="124" t="s">
        <v>284</v>
      </c>
      <c r="N12" s="91" t="s">
        <v>28</v>
      </c>
      <c r="O12" s="90" t="s">
        <v>29</v>
      </c>
      <c r="P12" s="123"/>
      <c r="Q12" s="123"/>
      <c r="R12" s="170" t="s">
        <v>30</v>
      </c>
      <c r="S12" s="90" t="s">
        <v>237</v>
      </c>
      <c r="T12" s="90" t="s">
        <v>31</v>
      </c>
      <c r="U12" s="121"/>
      <c r="V12" s="96"/>
      <c r="W12" s="96"/>
    </row>
    <row r="13" spans="1:23">
      <c r="A13" s="89">
        <v>12</v>
      </c>
      <c r="B13" s="92" t="s">
        <v>238</v>
      </c>
      <c r="C13" s="90" t="s">
        <v>21</v>
      </c>
      <c r="D13" s="91" t="s">
        <v>239</v>
      </c>
      <c r="E13" s="90" t="s">
        <v>23</v>
      </c>
      <c r="F13" s="92" t="s">
        <v>233</v>
      </c>
      <c r="G13" s="90">
        <v>3</v>
      </c>
      <c r="H13" s="90" t="s">
        <v>25</v>
      </c>
      <c r="I13" s="90" t="s">
        <v>26</v>
      </c>
      <c r="J13" s="90" t="s">
        <v>301</v>
      </c>
      <c r="K13" s="126"/>
      <c r="L13" s="93" t="s">
        <v>240</v>
      </c>
      <c r="M13" s="94" t="s">
        <v>284</v>
      </c>
      <c r="N13" s="91" t="s">
        <v>28</v>
      </c>
      <c r="O13" s="90" t="s">
        <v>29</v>
      </c>
      <c r="P13" s="90"/>
      <c r="Q13" s="90"/>
      <c r="R13" s="170" t="s">
        <v>30</v>
      </c>
      <c r="S13" s="90" t="s">
        <v>240</v>
      </c>
      <c r="T13" s="90" t="s">
        <v>31</v>
      </c>
      <c r="U13" s="121"/>
      <c r="V13" s="96"/>
      <c r="W13" s="96"/>
    </row>
    <row r="14" spans="1:23">
      <c r="A14" s="89">
        <v>13</v>
      </c>
      <c r="B14" s="92" t="s">
        <v>241</v>
      </c>
      <c r="C14" s="90" t="s">
        <v>21</v>
      </c>
      <c r="D14" s="91" t="s">
        <v>242</v>
      </c>
      <c r="E14" s="90" t="s">
        <v>23</v>
      </c>
      <c r="F14" s="92" t="s">
        <v>233</v>
      </c>
      <c r="G14" s="90">
        <v>4</v>
      </c>
      <c r="H14" s="90" t="s">
        <v>25</v>
      </c>
      <c r="I14" s="90" t="s">
        <v>26</v>
      </c>
      <c r="J14" s="90" t="s">
        <v>302</v>
      </c>
      <c r="K14" s="126"/>
      <c r="L14" s="93" t="s">
        <v>243</v>
      </c>
      <c r="M14" s="94" t="s">
        <v>284</v>
      </c>
      <c r="N14" s="91" t="s">
        <v>28</v>
      </c>
      <c r="O14" s="90" t="s">
        <v>29</v>
      </c>
      <c r="P14" s="90"/>
      <c r="Q14" s="90"/>
      <c r="R14" s="170" t="s">
        <v>30</v>
      </c>
      <c r="S14" s="90" t="s">
        <v>243</v>
      </c>
      <c r="T14" s="90" t="s">
        <v>31</v>
      </c>
      <c r="U14" s="121"/>
      <c r="V14" s="96"/>
      <c r="W14" s="96"/>
    </row>
    <row r="15" spans="1:23">
      <c r="A15" s="89">
        <v>14</v>
      </c>
      <c r="B15" s="92" t="s">
        <v>244</v>
      </c>
      <c r="C15" s="90" t="s">
        <v>21</v>
      </c>
      <c r="D15" s="91" t="s">
        <v>245</v>
      </c>
      <c r="E15" s="90" t="s">
        <v>23</v>
      </c>
      <c r="F15" s="92" t="s">
        <v>233</v>
      </c>
      <c r="G15" s="90">
        <v>5</v>
      </c>
      <c r="H15" s="90" t="s">
        <v>25</v>
      </c>
      <c r="I15" s="90" t="s">
        <v>26</v>
      </c>
      <c r="J15" s="90" t="s">
        <v>303</v>
      </c>
      <c r="K15" s="126"/>
      <c r="L15" s="93" t="s">
        <v>246</v>
      </c>
      <c r="M15" s="94" t="s">
        <v>44</v>
      </c>
      <c r="N15" s="91" t="s">
        <v>28</v>
      </c>
      <c r="O15" s="90" t="s">
        <v>29</v>
      </c>
      <c r="P15" s="90"/>
      <c r="Q15" s="90"/>
      <c r="R15" s="170" t="s">
        <v>30</v>
      </c>
      <c r="S15" s="90" t="s">
        <v>246</v>
      </c>
      <c r="T15" s="90" t="s">
        <v>31</v>
      </c>
      <c r="U15" s="121"/>
      <c r="V15" s="96"/>
      <c r="W15" s="96"/>
    </row>
    <row r="16" spans="1:23">
      <c r="A16" s="89">
        <v>15</v>
      </c>
      <c r="B16" s="92" t="s">
        <v>247</v>
      </c>
      <c r="C16" s="90" t="s">
        <v>21</v>
      </c>
      <c r="D16" s="91" t="s">
        <v>248</v>
      </c>
      <c r="E16" s="90" t="s">
        <v>23</v>
      </c>
      <c r="F16" s="92" t="s">
        <v>233</v>
      </c>
      <c r="G16" s="90">
        <v>6</v>
      </c>
      <c r="H16" s="90" t="s">
        <v>25</v>
      </c>
      <c r="I16" s="90" t="s">
        <v>26</v>
      </c>
      <c r="J16" s="90" t="s">
        <v>304</v>
      </c>
      <c r="K16" s="126"/>
      <c r="L16" s="93" t="s">
        <v>249</v>
      </c>
      <c r="M16" s="94" t="s">
        <v>44</v>
      </c>
      <c r="N16" s="91" t="s">
        <v>28</v>
      </c>
      <c r="O16" s="90" t="s">
        <v>29</v>
      </c>
      <c r="P16" s="90"/>
      <c r="Q16" s="90"/>
      <c r="R16" s="170" t="s">
        <v>30</v>
      </c>
      <c r="S16" s="90" t="s">
        <v>249</v>
      </c>
      <c r="T16" s="90" t="s">
        <v>31</v>
      </c>
      <c r="U16" s="121"/>
      <c r="V16" s="96"/>
      <c r="W16" s="96"/>
    </row>
    <row r="17" spans="1:23">
      <c r="A17" s="89">
        <v>16</v>
      </c>
      <c r="B17" s="92" t="s">
        <v>250</v>
      </c>
      <c r="C17" s="90" t="s">
        <v>21</v>
      </c>
      <c r="D17" s="91" t="s">
        <v>251</v>
      </c>
      <c r="E17" s="90" t="s">
        <v>23</v>
      </c>
      <c r="F17" s="92" t="s">
        <v>233</v>
      </c>
      <c r="G17" s="90">
        <v>7</v>
      </c>
      <c r="H17" s="90" t="s">
        <v>25</v>
      </c>
      <c r="I17" s="90" t="s">
        <v>26</v>
      </c>
      <c r="J17" s="90" t="s">
        <v>305</v>
      </c>
      <c r="K17" s="126"/>
      <c r="L17" s="93" t="s">
        <v>252</v>
      </c>
      <c r="M17" s="94" t="s">
        <v>284</v>
      </c>
      <c r="N17" s="91" t="s">
        <v>28</v>
      </c>
      <c r="O17" s="90" t="s">
        <v>29</v>
      </c>
      <c r="P17" s="90"/>
      <c r="Q17" s="90"/>
      <c r="R17" s="170" t="s">
        <v>30</v>
      </c>
      <c r="S17" s="90" t="s">
        <v>252</v>
      </c>
      <c r="T17" s="90" t="s">
        <v>31</v>
      </c>
      <c r="U17" s="121"/>
      <c r="V17" s="96"/>
      <c r="W17" s="96"/>
    </row>
    <row r="18" spans="1:23">
      <c r="A18" s="89">
        <v>17</v>
      </c>
      <c r="B18" s="92" t="s">
        <v>253</v>
      </c>
      <c r="C18" s="90" t="s">
        <v>21</v>
      </c>
      <c r="D18" s="91" t="s">
        <v>254</v>
      </c>
      <c r="E18" s="90" t="s">
        <v>23</v>
      </c>
      <c r="F18" s="92" t="s">
        <v>233</v>
      </c>
      <c r="G18" s="90">
        <v>8</v>
      </c>
      <c r="H18" s="90" t="s">
        <v>25</v>
      </c>
      <c r="I18" s="90" t="s">
        <v>26</v>
      </c>
      <c r="J18" s="90" t="s">
        <v>306</v>
      </c>
      <c r="K18" s="126"/>
      <c r="L18" s="93" t="s">
        <v>255</v>
      </c>
      <c r="M18" s="94" t="s">
        <v>284</v>
      </c>
      <c r="N18" s="91" t="s">
        <v>28</v>
      </c>
      <c r="O18" s="90" t="s">
        <v>29</v>
      </c>
      <c r="P18" s="90"/>
      <c r="Q18" s="90"/>
      <c r="R18" s="170" t="s">
        <v>30</v>
      </c>
      <c r="S18" s="90" t="s">
        <v>255</v>
      </c>
      <c r="T18" s="90" t="s">
        <v>31</v>
      </c>
      <c r="U18" s="121"/>
      <c r="V18" s="96"/>
      <c r="W18" s="96"/>
    </row>
    <row r="19" spans="1:23">
      <c r="A19" s="89">
        <v>18</v>
      </c>
      <c r="B19" s="92" t="s">
        <v>307</v>
      </c>
      <c r="C19" s="90" t="s">
        <v>21</v>
      </c>
      <c r="D19" s="91" t="s">
        <v>308</v>
      </c>
      <c r="E19" s="90" t="s">
        <v>23</v>
      </c>
      <c r="F19" s="92" t="s">
        <v>309</v>
      </c>
      <c r="G19" s="97" t="s">
        <v>284</v>
      </c>
      <c r="H19" s="90" t="s">
        <v>296</v>
      </c>
      <c r="I19" s="90" t="s">
        <v>26</v>
      </c>
      <c r="J19" s="90" t="s">
        <v>310</v>
      </c>
      <c r="K19" s="126"/>
      <c r="L19" s="91" t="s">
        <v>311</v>
      </c>
      <c r="M19" s="98" t="s">
        <v>284</v>
      </c>
      <c r="N19" s="91" t="s">
        <v>28</v>
      </c>
      <c r="O19" s="90" t="s">
        <v>29</v>
      </c>
      <c r="P19" s="97"/>
      <c r="Q19" s="97"/>
      <c r="R19" s="170" t="s">
        <v>284</v>
      </c>
      <c r="S19" s="90" t="s">
        <v>311</v>
      </c>
      <c r="T19" s="90" t="s">
        <v>31</v>
      </c>
      <c r="U19" s="121"/>
      <c r="V19" s="96"/>
      <c r="W19" s="96"/>
    </row>
    <row r="20" spans="1:23">
      <c r="A20" s="89">
        <v>19</v>
      </c>
      <c r="B20" s="104" t="s">
        <v>256</v>
      </c>
      <c r="C20" s="102" t="s">
        <v>21</v>
      </c>
      <c r="D20" s="114" t="s">
        <v>257</v>
      </c>
      <c r="E20" s="102" t="s">
        <v>23</v>
      </c>
      <c r="F20" s="104" t="s">
        <v>258</v>
      </c>
      <c r="G20" s="104">
        <v>1</v>
      </c>
      <c r="H20" s="102" t="s">
        <v>25</v>
      </c>
      <c r="I20" s="102" t="s">
        <v>26</v>
      </c>
      <c r="J20" s="101" t="s">
        <v>312</v>
      </c>
      <c r="K20" s="153"/>
      <c r="L20" s="105" t="s">
        <v>259</v>
      </c>
      <c r="M20" s="106" t="s">
        <v>284</v>
      </c>
      <c r="N20" s="107" t="s">
        <v>28</v>
      </c>
      <c r="O20" s="102" t="s">
        <v>29</v>
      </c>
      <c r="P20" s="104"/>
      <c r="Q20" s="104"/>
      <c r="R20" s="171" t="s">
        <v>30</v>
      </c>
      <c r="S20" s="101" t="s">
        <v>259</v>
      </c>
      <c r="T20" s="102" t="s">
        <v>31</v>
      </c>
      <c r="U20" s="151"/>
      <c r="V20" s="96"/>
      <c r="W20" s="96"/>
    </row>
    <row r="21" spans="1:23">
      <c r="A21" s="89">
        <v>20</v>
      </c>
      <c r="B21" s="104" t="s">
        <v>260</v>
      </c>
      <c r="C21" s="102" t="s">
        <v>21</v>
      </c>
      <c r="D21" s="116" t="s">
        <v>261</v>
      </c>
      <c r="E21" s="102" t="s">
        <v>23</v>
      </c>
      <c r="F21" s="104" t="s">
        <v>258</v>
      </c>
      <c r="G21" s="109">
        <v>2</v>
      </c>
      <c r="H21" s="102" t="s">
        <v>25</v>
      </c>
      <c r="I21" s="102" t="s">
        <v>26</v>
      </c>
      <c r="J21" s="109" t="s">
        <v>313</v>
      </c>
      <c r="K21" s="153"/>
      <c r="L21" s="105" t="s">
        <v>262</v>
      </c>
      <c r="M21" s="110" t="s">
        <v>284</v>
      </c>
      <c r="N21" s="107" t="s">
        <v>28</v>
      </c>
      <c r="O21" s="102" t="s">
        <v>29</v>
      </c>
      <c r="P21" s="109"/>
      <c r="Q21" s="109"/>
      <c r="R21" s="171" t="s">
        <v>30</v>
      </c>
      <c r="S21" s="109" t="s">
        <v>262</v>
      </c>
      <c r="T21" s="102" t="s">
        <v>31</v>
      </c>
      <c r="U21" s="151"/>
      <c r="V21" s="96"/>
      <c r="W21" s="96"/>
    </row>
    <row r="22" spans="1:23">
      <c r="A22" s="89">
        <v>21</v>
      </c>
      <c r="B22" s="104" t="s">
        <v>263</v>
      </c>
      <c r="C22" s="102" t="s">
        <v>21</v>
      </c>
      <c r="D22" s="107" t="s">
        <v>264</v>
      </c>
      <c r="E22" s="102" t="s">
        <v>23</v>
      </c>
      <c r="F22" s="104" t="s">
        <v>258</v>
      </c>
      <c r="G22" s="102">
        <v>3</v>
      </c>
      <c r="H22" s="102" t="s">
        <v>25</v>
      </c>
      <c r="I22" s="102" t="s">
        <v>26</v>
      </c>
      <c r="J22" s="102" t="s">
        <v>314</v>
      </c>
      <c r="K22" s="153"/>
      <c r="L22" s="105" t="s">
        <v>265</v>
      </c>
      <c r="M22" s="111" t="s">
        <v>284</v>
      </c>
      <c r="N22" s="107" t="s">
        <v>28</v>
      </c>
      <c r="O22" s="102" t="s">
        <v>29</v>
      </c>
      <c r="P22" s="102"/>
      <c r="Q22" s="102"/>
      <c r="R22" s="171" t="s">
        <v>30</v>
      </c>
      <c r="S22" s="102" t="s">
        <v>265</v>
      </c>
      <c r="T22" s="102" t="s">
        <v>31</v>
      </c>
      <c r="U22" s="151"/>
      <c r="V22" s="96"/>
      <c r="W22" s="96"/>
    </row>
    <row r="23" spans="1:23">
      <c r="A23" s="89">
        <v>22</v>
      </c>
      <c r="B23" s="104" t="s">
        <v>266</v>
      </c>
      <c r="C23" s="102" t="s">
        <v>21</v>
      </c>
      <c r="D23" s="107" t="s">
        <v>267</v>
      </c>
      <c r="E23" s="102" t="s">
        <v>23</v>
      </c>
      <c r="F23" s="104" t="s">
        <v>258</v>
      </c>
      <c r="G23" s="101">
        <v>4</v>
      </c>
      <c r="H23" s="102" t="s">
        <v>25</v>
      </c>
      <c r="I23" s="102" t="s">
        <v>26</v>
      </c>
      <c r="J23" s="102" t="s">
        <v>315</v>
      </c>
      <c r="K23" s="153"/>
      <c r="L23" s="105" t="s">
        <v>268</v>
      </c>
      <c r="M23" s="111" t="s">
        <v>284</v>
      </c>
      <c r="N23" s="107" t="s">
        <v>28</v>
      </c>
      <c r="O23" s="102" t="s">
        <v>29</v>
      </c>
      <c r="P23" s="102"/>
      <c r="Q23" s="102"/>
      <c r="R23" s="171" t="s">
        <v>30</v>
      </c>
      <c r="S23" s="102" t="s">
        <v>268</v>
      </c>
      <c r="T23" s="102" t="s">
        <v>31</v>
      </c>
      <c r="U23" s="151"/>
      <c r="V23" s="96"/>
      <c r="W23" s="96"/>
    </row>
    <row r="24" spans="1:23">
      <c r="A24" s="89">
        <v>23</v>
      </c>
      <c r="B24" s="104" t="s">
        <v>269</v>
      </c>
      <c r="C24" s="102" t="s">
        <v>21</v>
      </c>
      <c r="D24" s="107" t="s">
        <v>270</v>
      </c>
      <c r="E24" s="102" t="s">
        <v>23</v>
      </c>
      <c r="F24" s="104" t="s">
        <v>258</v>
      </c>
      <c r="G24" s="109">
        <v>5</v>
      </c>
      <c r="H24" s="102" t="s">
        <v>25</v>
      </c>
      <c r="I24" s="102" t="s">
        <v>26</v>
      </c>
      <c r="J24" s="102" t="s">
        <v>316</v>
      </c>
      <c r="K24" s="153"/>
      <c r="L24" s="105" t="s">
        <v>271</v>
      </c>
      <c r="M24" s="111" t="s">
        <v>44</v>
      </c>
      <c r="N24" s="107" t="s">
        <v>28</v>
      </c>
      <c r="O24" s="102" t="s">
        <v>29</v>
      </c>
      <c r="P24" s="102"/>
      <c r="Q24" s="102"/>
      <c r="R24" s="171" t="s">
        <v>30</v>
      </c>
      <c r="S24" s="102" t="s">
        <v>271</v>
      </c>
      <c r="T24" s="102" t="s">
        <v>31</v>
      </c>
      <c r="U24" s="151"/>
      <c r="V24" s="96"/>
      <c r="W24" s="96"/>
    </row>
    <row r="25" spans="1:23">
      <c r="A25" s="89">
        <v>24</v>
      </c>
      <c r="B25" s="104" t="s">
        <v>272</v>
      </c>
      <c r="C25" s="102" t="s">
        <v>21</v>
      </c>
      <c r="D25" s="107" t="s">
        <v>273</v>
      </c>
      <c r="E25" s="102" t="s">
        <v>23</v>
      </c>
      <c r="F25" s="104" t="s">
        <v>258</v>
      </c>
      <c r="G25" s="102">
        <v>6</v>
      </c>
      <c r="H25" s="102" t="s">
        <v>25</v>
      </c>
      <c r="I25" s="102" t="s">
        <v>26</v>
      </c>
      <c r="J25" s="102" t="s">
        <v>317</v>
      </c>
      <c r="K25" s="153"/>
      <c r="L25" s="105" t="s">
        <v>274</v>
      </c>
      <c r="M25" s="111" t="s">
        <v>44</v>
      </c>
      <c r="N25" s="107" t="s">
        <v>28</v>
      </c>
      <c r="O25" s="102" t="s">
        <v>29</v>
      </c>
      <c r="P25" s="102"/>
      <c r="Q25" s="101"/>
      <c r="R25" s="171" t="s">
        <v>30</v>
      </c>
      <c r="S25" s="102" t="s">
        <v>274</v>
      </c>
      <c r="T25" s="102" t="s">
        <v>31</v>
      </c>
      <c r="U25" s="151"/>
      <c r="V25" s="96"/>
      <c r="W25" s="96"/>
    </row>
    <row r="26" spans="1:23">
      <c r="A26" s="89">
        <v>25</v>
      </c>
      <c r="B26" s="104" t="s">
        <v>275</v>
      </c>
      <c r="C26" s="102" t="s">
        <v>21</v>
      </c>
      <c r="D26" s="107" t="s">
        <v>276</v>
      </c>
      <c r="E26" s="102" t="s">
        <v>23</v>
      </c>
      <c r="F26" s="104" t="s">
        <v>258</v>
      </c>
      <c r="G26" s="101">
        <v>7</v>
      </c>
      <c r="H26" s="102" t="s">
        <v>25</v>
      </c>
      <c r="I26" s="102" t="s">
        <v>26</v>
      </c>
      <c r="J26" s="102" t="s">
        <v>318</v>
      </c>
      <c r="K26" s="153"/>
      <c r="L26" s="105" t="s">
        <v>277</v>
      </c>
      <c r="M26" s="111" t="s">
        <v>284</v>
      </c>
      <c r="N26" s="107" t="s">
        <v>28</v>
      </c>
      <c r="O26" s="102" t="s">
        <v>29</v>
      </c>
      <c r="P26" s="151"/>
      <c r="Q26" s="183"/>
      <c r="R26" s="171" t="s">
        <v>30</v>
      </c>
      <c r="S26" s="102" t="s">
        <v>277</v>
      </c>
      <c r="T26" s="102" t="s">
        <v>31</v>
      </c>
      <c r="U26" s="151"/>
      <c r="V26" s="96"/>
      <c r="W26" s="96"/>
    </row>
    <row r="27" spans="1:23">
      <c r="A27" s="89">
        <v>26</v>
      </c>
      <c r="B27" s="104" t="s">
        <v>278</v>
      </c>
      <c r="C27" s="101" t="s">
        <v>21</v>
      </c>
      <c r="D27" s="114" t="s">
        <v>279</v>
      </c>
      <c r="E27" s="101" t="s">
        <v>23</v>
      </c>
      <c r="F27" s="104" t="s">
        <v>258</v>
      </c>
      <c r="G27" s="104">
        <v>8</v>
      </c>
      <c r="H27" s="101" t="s">
        <v>25</v>
      </c>
      <c r="I27" s="101" t="s">
        <v>26</v>
      </c>
      <c r="J27" s="101" t="s">
        <v>319</v>
      </c>
      <c r="K27" s="153"/>
      <c r="L27" s="113" t="s">
        <v>280</v>
      </c>
      <c r="M27" s="112" t="s">
        <v>58</v>
      </c>
      <c r="N27" s="114" t="s">
        <v>28</v>
      </c>
      <c r="O27" s="101" t="s">
        <v>29</v>
      </c>
      <c r="P27" s="101"/>
      <c r="Q27" s="101"/>
      <c r="R27" s="172" t="s">
        <v>30</v>
      </c>
      <c r="S27" s="101" t="s">
        <v>280</v>
      </c>
      <c r="T27" s="101" t="s">
        <v>31</v>
      </c>
      <c r="U27" s="153"/>
      <c r="V27" s="96"/>
      <c r="W27" s="96"/>
    </row>
    <row r="28" spans="1:23">
      <c r="A28" s="165">
        <v>27</v>
      </c>
      <c r="B28" s="161" t="s">
        <v>320</v>
      </c>
      <c r="C28" s="116" t="s">
        <v>21</v>
      </c>
      <c r="D28" s="116" t="s">
        <v>321</v>
      </c>
      <c r="E28" s="116" t="s">
        <v>23</v>
      </c>
      <c r="F28" s="116" t="s">
        <v>322</v>
      </c>
      <c r="G28" s="116" t="s">
        <v>284</v>
      </c>
      <c r="H28" s="116" t="s">
        <v>25</v>
      </c>
      <c r="I28" s="116" t="s">
        <v>26</v>
      </c>
      <c r="J28" s="116" t="s">
        <v>323</v>
      </c>
      <c r="K28" s="116"/>
      <c r="L28" s="116" t="s">
        <v>324</v>
      </c>
      <c r="M28" s="118" t="s">
        <v>284</v>
      </c>
      <c r="N28" s="116" t="s">
        <v>28</v>
      </c>
      <c r="O28" s="116" t="s">
        <v>29</v>
      </c>
      <c r="P28" s="120"/>
      <c r="Q28" s="116"/>
      <c r="R28" s="117" t="s">
        <v>30</v>
      </c>
      <c r="S28" s="116" t="s">
        <v>324</v>
      </c>
      <c r="T28" s="116" t="s">
        <v>31</v>
      </c>
      <c r="U28" s="116"/>
      <c r="V28" s="96"/>
      <c r="W28" s="96"/>
    </row>
    <row r="29" spans="1:23">
      <c r="A29" s="131">
        <v>41</v>
      </c>
      <c r="B29" s="132" t="s">
        <v>325</v>
      </c>
      <c r="C29" s="132" t="s">
        <v>326</v>
      </c>
      <c r="D29" s="132" t="str">
        <f>IF(VLOOKUP($B29, 'Tunel-infos'!$A$1:$E$90,5,FALSE)&gt;=10, VLOOKUP($B29, 'Tunel-infos'!$A$1:$E$90,5,FALSE), "0"&amp;VLOOKUP($B29, 'Tunel-infos'!$A$1:$E$90,5,FALSE))&amp;"S"</f>
        <v>08S</v>
      </c>
      <c r="E29" s="132" t="s">
        <v>23</v>
      </c>
      <c r="F29" s="132" t="s">
        <v>327</v>
      </c>
      <c r="G29" s="132" t="str">
        <f>"Ax"&amp;IF(VLOOKUP(B29,'Tunel-infos'!A:E,3,0)&gt;=10, VLOOKUP(B29,'Tunel-infos'!A:E,3,0), "0"&amp;VLOOKUP(B29,'Tunel-infos'!A:E,2,0))&amp;"-"&amp;VLOOKUP(B29,'Tunel-infos'!A:E,4,0)</f>
        <v>Ax39-BO</v>
      </c>
      <c r="H29" s="132" t="s">
        <v>328</v>
      </c>
      <c r="I29" s="132" t="s">
        <v>26</v>
      </c>
      <c r="J29" s="132" t="str">
        <f t="shared" ref="J29:J52" si="0">IF(G29="-",C29&amp;"-"&amp;D29&amp;":"&amp;E29&amp;"-"&amp;F29&amp;":"&amp;H29&amp;"-"&amp;I29,C29&amp;"-"&amp;D29&amp;":"&amp;E29&amp;"-"&amp;F29&amp;"-"&amp;G29&amp;":"&amp;H29&amp;"-"&amp;I29)</f>
        <v>TU-08S:HVAC-PT100-Ax39-BO:Temp-Mon</v>
      </c>
      <c r="K29" s="166" t="s">
        <v>329</v>
      </c>
      <c r="L29" s="133" t="str">
        <f>K29&amp;"_ST_614_"&amp;MID($B29,8,2)&amp;"_"&amp;IF(MID($B29,11,1)="0", MID($B29,12,1), MID($B29,11,2))&amp;".val"</f>
        <v>TEAMB01_ST_614_17_1.val</v>
      </c>
      <c r="M29" s="134" t="s">
        <v>284</v>
      </c>
      <c r="N29" s="132" t="s">
        <v>28</v>
      </c>
      <c r="O29" s="132" t="s">
        <v>29</v>
      </c>
      <c r="P29" s="135"/>
      <c r="Q29" s="135"/>
      <c r="R29" s="155" t="s">
        <v>30</v>
      </c>
      <c r="S29" s="136" t="str">
        <f>L29</f>
        <v>TEAMB01_ST_614_17_1.val</v>
      </c>
      <c r="T29" s="132" t="s">
        <v>31</v>
      </c>
      <c r="U29" s="137"/>
    </row>
    <row r="30" spans="1:23">
      <c r="A30" s="138">
        <v>42</v>
      </c>
      <c r="B30" s="132" t="s">
        <v>330</v>
      </c>
      <c r="C30" s="132" t="s">
        <v>326</v>
      </c>
      <c r="D30" s="132" t="str">
        <f>IF(VLOOKUP($B30, 'Tunel-infos'!$A$1:$E$90,5,FALSE)&gt;=10, VLOOKUP($B30, 'Tunel-infos'!$A$1:$E$90,5,FALSE), "0"&amp;VLOOKUP($B30, 'Tunel-infos'!$A$1:$E$90,5,FALSE))&amp;"S"</f>
        <v>09S</v>
      </c>
      <c r="E30" s="132" t="s">
        <v>23</v>
      </c>
      <c r="F30" s="132" t="s">
        <v>327</v>
      </c>
      <c r="G30" s="132" t="str">
        <f>"Ax"&amp;IF(VLOOKUP(B30,'Tunel-infos'!A:E,3,0)&gt;=10, VLOOKUP(B30,'Tunel-infos'!A:E,3,0), "0"&amp;VLOOKUP(B30,'Tunel-infos'!A:E,2,0))&amp;"-"&amp;VLOOKUP(B30,'Tunel-infos'!A:E,4,0)</f>
        <v>Ax40-SR</v>
      </c>
      <c r="H30" s="132" t="s">
        <v>328</v>
      </c>
      <c r="I30" s="132" t="s">
        <v>26</v>
      </c>
      <c r="J30" s="132" t="str">
        <f t="shared" si="0"/>
        <v>TU-09S:HVAC-PT100-Ax40-SR:Temp-Mon</v>
      </c>
      <c r="K30" s="166" t="s">
        <v>331</v>
      </c>
      <c r="L30" s="133" t="str">
        <f t="shared" ref="L30:L35" si="1">K30&amp;"_ST_614_"&amp;MID($B30,8,2)&amp;"_"&amp;IF(MID($B30,11,1)="0", MID($B30,12,1), MID($B30,11,2))&amp;".val"</f>
        <v>TEAMB02_ST_614_17_2.val</v>
      </c>
      <c r="M30" s="134" t="s">
        <v>284</v>
      </c>
      <c r="N30" s="132" t="s">
        <v>28</v>
      </c>
      <c r="O30" s="132" t="s">
        <v>29</v>
      </c>
      <c r="P30" s="135"/>
      <c r="Q30" s="135"/>
      <c r="R30" s="155" t="s">
        <v>30</v>
      </c>
      <c r="S30" s="136" t="str">
        <f t="shared" ref="S30:S52" si="2">L30</f>
        <v>TEAMB02_ST_614_17_2.val</v>
      </c>
      <c r="T30" s="132" t="s">
        <v>31</v>
      </c>
      <c r="U30" s="137"/>
    </row>
    <row r="31" spans="1:23">
      <c r="A31" s="131">
        <v>43</v>
      </c>
      <c r="B31" s="132" t="s">
        <v>332</v>
      </c>
      <c r="C31" s="132" t="s">
        <v>326</v>
      </c>
      <c r="D31" s="132" t="str">
        <f>IF(VLOOKUP($B31, 'Tunel-infos'!$A$1:$E$90,5,FALSE)&gt;=10, VLOOKUP($B31, 'Tunel-infos'!$A$1:$E$90,5,FALSE), "0"&amp;VLOOKUP($B31, 'Tunel-infos'!$A$1:$E$90,5,FALSE))&amp;"S"</f>
        <v>09S</v>
      </c>
      <c r="E31" s="132" t="s">
        <v>23</v>
      </c>
      <c r="F31" s="132" t="s">
        <v>327</v>
      </c>
      <c r="G31" s="132" t="str">
        <f>"Ax"&amp;IF(VLOOKUP(B31,'Tunel-infos'!A:E,3,0)&gt;=10, VLOOKUP(B31,'Tunel-infos'!A:E,3,0), "0"&amp;VLOOKUP(B31,'Tunel-infos'!A:E,2,0))&amp;"-"&amp;VLOOKUP(B31,'Tunel-infos'!A:E,4,0)</f>
        <v>Ax41-BO</v>
      </c>
      <c r="H31" s="132" t="s">
        <v>328</v>
      </c>
      <c r="I31" s="132" t="s">
        <v>26</v>
      </c>
      <c r="J31" s="132" t="str">
        <f t="shared" si="0"/>
        <v>TU-09S:HVAC-PT100-Ax41-BO:Temp-Mon</v>
      </c>
      <c r="K31" s="166" t="s">
        <v>333</v>
      </c>
      <c r="L31" s="133" t="str">
        <f t="shared" si="1"/>
        <v>TEAMB03_ST_614_17_4.val</v>
      </c>
      <c r="M31" s="134" t="s">
        <v>284</v>
      </c>
      <c r="N31" s="132" t="s">
        <v>28</v>
      </c>
      <c r="O31" s="132" t="s">
        <v>29</v>
      </c>
      <c r="P31" s="135"/>
      <c r="Q31" s="135"/>
      <c r="R31" s="155" t="s">
        <v>30</v>
      </c>
      <c r="S31" s="136" t="str">
        <f t="shared" si="2"/>
        <v>TEAMB03_ST_614_17_4.val</v>
      </c>
      <c r="T31" s="132" t="s">
        <v>31</v>
      </c>
      <c r="U31" s="137"/>
    </row>
    <row r="32" spans="1:23">
      <c r="A32" s="138">
        <v>44</v>
      </c>
      <c r="B32" s="132" t="s">
        <v>334</v>
      </c>
      <c r="C32" s="132" t="s">
        <v>326</v>
      </c>
      <c r="D32" s="132" t="str">
        <f>IF(VLOOKUP($B32, 'Tunel-infos'!$A$1:$E$90,5,FALSE)&gt;=10, VLOOKUP($B32, 'Tunel-infos'!$A$1:$E$90,5,FALSE), "0"&amp;VLOOKUP($B32, 'Tunel-infos'!$A$1:$E$90,5,FALSE))&amp;"S"</f>
        <v>09S</v>
      </c>
      <c r="E32" s="132" t="s">
        <v>23</v>
      </c>
      <c r="F32" s="132" t="s">
        <v>327</v>
      </c>
      <c r="G32" s="132" t="str">
        <f>"Ax"&amp;IF(VLOOKUP(B32,'Tunel-infos'!A:E,3,0)&gt;=10, VLOOKUP(B32,'Tunel-infos'!A:E,3,0), "0"&amp;VLOOKUP(B32,'Tunel-infos'!A:E,2,0))&amp;"-"&amp;VLOOKUP(B32,'Tunel-infos'!A:E,4,0)</f>
        <v>Ax41-SR</v>
      </c>
      <c r="H32" s="132" t="s">
        <v>328</v>
      </c>
      <c r="I32" s="132" t="s">
        <v>26</v>
      </c>
      <c r="J32" s="132" t="str">
        <f t="shared" si="0"/>
        <v>TU-09S:HVAC-PT100-Ax41-SR:Temp-Mon</v>
      </c>
      <c r="K32" s="166" t="s">
        <v>335</v>
      </c>
      <c r="L32" s="133" t="str">
        <f t="shared" si="1"/>
        <v>TEAMB04_ST_614_17_5.val</v>
      </c>
      <c r="M32" s="134" t="s">
        <v>284</v>
      </c>
      <c r="N32" s="132" t="s">
        <v>28</v>
      </c>
      <c r="O32" s="132" t="s">
        <v>29</v>
      </c>
      <c r="P32" s="135"/>
      <c r="Q32" s="135"/>
      <c r="R32" s="155" t="s">
        <v>30</v>
      </c>
      <c r="S32" s="136" t="str">
        <f t="shared" si="2"/>
        <v>TEAMB04_ST_614_17_5.val</v>
      </c>
      <c r="T32" s="132" t="s">
        <v>31</v>
      </c>
      <c r="U32" s="137"/>
    </row>
    <row r="33" spans="1:21">
      <c r="A33" s="131">
        <v>45</v>
      </c>
      <c r="B33" s="132" t="s">
        <v>336</v>
      </c>
      <c r="C33" s="132" t="s">
        <v>326</v>
      </c>
      <c r="D33" s="132" t="str">
        <f>IF(VLOOKUP($B33, 'Tunel-infos'!$A$1:$E$90,5,FALSE)&gt;=10, VLOOKUP($B33, 'Tunel-infos'!$A$1:$E$90,5,FALSE), "0"&amp;VLOOKUP($B33, 'Tunel-infos'!$A$1:$E$90,5,FALSE))&amp;"S"</f>
        <v>09S</v>
      </c>
      <c r="E33" s="132" t="s">
        <v>23</v>
      </c>
      <c r="F33" s="132" t="s">
        <v>327</v>
      </c>
      <c r="G33" s="132" t="str">
        <f>"Ax"&amp;IF(VLOOKUP(B33,'Tunel-infos'!A:E,3,0)&gt;=10, VLOOKUP(B33,'Tunel-infos'!A:E,3,0), "0"&amp;VLOOKUP(B33,'Tunel-infos'!A:E,2,0))&amp;"-"&amp;VLOOKUP(B33,'Tunel-infos'!A:E,4,0)</f>
        <v>Ax42-BO</v>
      </c>
      <c r="H33" s="132" t="s">
        <v>328</v>
      </c>
      <c r="I33" s="132" t="s">
        <v>26</v>
      </c>
      <c r="J33" s="132" t="str">
        <f t="shared" si="0"/>
        <v>TU-09S:HVAC-PT100-Ax42-BO:Temp-Mon</v>
      </c>
      <c r="K33" s="166" t="s">
        <v>337</v>
      </c>
      <c r="L33" s="133" t="str">
        <f t="shared" si="1"/>
        <v>TEAMB05_ST_614_17_7.val</v>
      </c>
      <c r="M33" s="134" t="s">
        <v>284</v>
      </c>
      <c r="N33" s="132" t="s">
        <v>28</v>
      </c>
      <c r="O33" s="132" t="s">
        <v>29</v>
      </c>
      <c r="P33" s="135"/>
      <c r="Q33" s="135"/>
      <c r="R33" s="155" t="s">
        <v>30</v>
      </c>
      <c r="S33" s="136" t="str">
        <f t="shared" si="2"/>
        <v>TEAMB05_ST_614_17_7.val</v>
      </c>
      <c r="T33" s="132" t="s">
        <v>31</v>
      </c>
      <c r="U33" s="137"/>
    </row>
    <row r="34" spans="1:21">
      <c r="A34" s="138">
        <v>46</v>
      </c>
      <c r="B34" s="132" t="s">
        <v>338</v>
      </c>
      <c r="C34" s="132" t="s">
        <v>326</v>
      </c>
      <c r="D34" s="132" t="str">
        <f>IF(VLOOKUP($B34, 'Tunel-infos'!$A$1:$E$90,5,FALSE)&gt;=10, VLOOKUP($B34, 'Tunel-infos'!$A$1:$E$90,5,FALSE), "0"&amp;VLOOKUP($B34, 'Tunel-infos'!$A$1:$E$90,5,FALSE))&amp;"S"</f>
        <v>10S</v>
      </c>
      <c r="E34" s="132" t="s">
        <v>23</v>
      </c>
      <c r="F34" s="132" t="s">
        <v>327</v>
      </c>
      <c r="G34" s="132" t="str">
        <f>"Ax"&amp;IF(VLOOKUP(B34,'Tunel-infos'!A:E,3,0)&gt;=10, VLOOKUP(B34,'Tunel-infos'!A:E,3,0), "0"&amp;VLOOKUP(B34,'Tunel-infos'!A:E,2,0))&amp;"-"&amp;VLOOKUP(B34,'Tunel-infos'!A:E,4,0)</f>
        <v>Ax43-SR</v>
      </c>
      <c r="H34" s="132" t="s">
        <v>328</v>
      </c>
      <c r="I34" s="132" t="s">
        <v>26</v>
      </c>
      <c r="J34" s="132" t="str">
        <f t="shared" si="0"/>
        <v>TU-10S:HVAC-PT100-Ax43-SR:Temp-Mon</v>
      </c>
      <c r="K34" s="166" t="s">
        <v>339</v>
      </c>
      <c r="L34" s="133" t="str">
        <f t="shared" si="1"/>
        <v>TEAMB06_ST_614_17_8.val</v>
      </c>
      <c r="M34" s="134" t="s">
        <v>284</v>
      </c>
      <c r="N34" s="132" t="s">
        <v>28</v>
      </c>
      <c r="O34" s="132" t="s">
        <v>29</v>
      </c>
      <c r="P34" s="135"/>
      <c r="Q34" s="135"/>
      <c r="R34" s="155" t="s">
        <v>30</v>
      </c>
      <c r="S34" s="136" t="str">
        <f t="shared" si="2"/>
        <v>TEAMB06_ST_614_17_8.val</v>
      </c>
      <c r="T34" s="132" t="s">
        <v>31</v>
      </c>
      <c r="U34" s="137"/>
    </row>
    <row r="35" spans="1:21">
      <c r="A35" s="131">
        <v>47</v>
      </c>
      <c r="B35" s="132" t="s">
        <v>340</v>
      </c>
      <c r="C35" s="132" t="s">
        <v>326</v>
      </c>
      <c r="D35" s="132" t="str">
        <f>IF(VLOOKUP($B35, 'Tunel-infos'!$A$1:$E$90,5,FALSE)&gt;=10, VLOOKUP($B35, 'Tunel-infos'!$A$1:$E$90,5,FALSE), "0"&amp;VLOOKUP($B35, 'Tunel-infos'!$A$1:$E$90,5,FALSE))&amp;"S"</f>
        <v>10S</v>
      </c>
      <c r="E35" s="132" t="s">
        <v>23</v>
      </c>
      <c r="F35" s="132" t="s">
        <v>327</v>
      </c>
      <c r="G35" s="132" t="str">
        <f>"Ax"&amp;IF(VLOOKUP(B35,'Tunel-infos'!A:E,3,0)&gt;=10, VLOOKUP(B35,'Tunel-infos'!A:E,3,0), "0"&amp;VLOOKUP(B35,'Tunel-infos'!A:E,2,0))&amp;"-"&amp;VLOOKUP(B35,'Tunel-infos'!A:E,4,0)</f>
        <v>Ax44-BO</v>
      </c>
      <c r="H35" s="132" t="s">
        <v>328</v>
      </c>
      <c r="I35" s="132" t="s">
        <v>26</v>
      </c>
      <c r="J35" s="132" t="str">
        <f t="shared" si="0"/>
        <v>TU-10S:HVAC-PT100-Ax44-BO:Temp-Mon</v>
      </c>
      <c r="K35" s="166" t="s">
        <v>341</v>
      </c>
      <c r="L35" s="133" t="str">
        <f t="shared" si="1"/>
        <v>TEAMB07_ST_614_17_9.val</v>
      </c>
      <c r="M35" s="134" t="s">
        <v>284</v>
      </c>
      <c r="N35" s="132" t="s">
        <v>28</v>
      </c>
      <c r="O35" s="132" t="s">
        <v>29</v>
      </c>
      <c r="P35" s="135"/>
      <c r="Q35" s="135"/>
      <c r="R35" s="155" t="s">
        <v>30</v>
      </c>
      <c r="S35" s="136" t="str">
        <f t="shared" si="2"/>
        <v>TEAMB07_ST_614_17_9.val</v>
      </c>
      <c r="T35" s="132" t="s">
        <v>31</v>
      </c>
      <c r="U35" s="137"/>
    </row>
    <row r="36" spans="1:21">
      <c r="A36" s="138">
        <v>48</v>
      </c>
      <c r="B36" s="132" t="s">
        <v>342</v>
      </c>
      <c r="C36" s="132" t="s">
        <v>326</v>
      </c>
      <c r="D36" s="132" t="str">
        <f>IF(VLOOKUP($B36, 'Tunel-infos'!$A$1:$E$90,5,FALSE)&gt;=10, VLOOKUP($B36, 'Tunel-infos'!$A$1:$E$90,5,FALSE), "0"&amp;VLOOKUP($B36, 'Tunel-infos'!$A$1:$E$90,5,FALSE))&amp;"S"</f>
        <v>10S</v>
      </c>
      <c r="E36" s="132" t="s">
        <v>23</v>
      </c>
      <c r="F36" s="132" t="s">
        <v>327</v>
      </c>
      <c r="G36" s="132" t="str">
        <f>"Ax"&amp;IF(VLOOKUP(B36,'Tunel-infos'!A:E,3,0)&gt;=10, VLOOKUP(B36,'Tunel-infos'!A:E,3,0), "0"&amp;VLOOKUP(B36,'Tunel-infos'!A:E,2,0))&amp;"-"&amp;VLOOKUP(B36,'Tunel-infos'!A:E,4,0)</f>
        <v>Ax44-SR</v>
      </c>
      <c r="H36" s="132" t="s">
        <v>328</v>
      </c>
      <c r="I36" s="132" t="s">
        <v>26</v>
      </c>
      <c r="J36" s="132" t="str">
        <f t="shared" si="0"/>
        <v>TU-10S:HVAC-PT100-Ax44-SR:Temp-Mon</v>
      </c>
      <c r="K36" s="166" t="s">
        <v>343</v>
      </c>
      <c r="L36" s="133" t="str">
        <f>K36&amp;"_ST_614_"&amp;MID($B36,8,2)&amp;"_"&amp;IF(MID($B36,11,1)="0", MID($B36,12,1), MID($B36,11,2))&amp;".val"</f>
        <v>TEAMB08_ST_614_17_10.val</v>
      </c>
      <c r="M36" s="134" t="s">
        <v>284</v>
      </c>
      <c r="N36" s="132" t="s">
        <v>28</v>
      </c>
      <c r="O36" s="132" t="s">
        <v>29</v>
      </c>
      <c r="P36" s="135"/>
      <c r="Q36" s="135"/>
      <c r="R36" s="155" t="s">
        <v>30</v>
      </c>
      <c r="S36" s="136" t="str">
        <f t="shared" si="2"/>
        <v>TEAMB08_ST_614_17_10.val</v>
      </c>
      <c r="T36" s="132" t="s">
        <v>31</v>
      </c>
      <c r="U36" s="137"/>
    </row>
    <row r="37" spans="1:21">
      <c r="A37" s="131">
        <v>49</v>
      </c>
      <c r="B37" s="139" t="s">
        <v>344</v>
      </c>
      <c r="C37" s="139" t="s">
        <v>326</v>
      </c>
      <c r="D37" s="139" t="str">
        <f>IF(VLOOKUP($B37, 'Tunel-infos'!$A$1:$E$90,5,FALSE)&gt;=10, VLOOKUP($B37, 'Tunel-infos'!$A$1:$E$90,5,FALSE), "0"&amp;VLOOKUP($B37, 'Tunel-infos'!$A$1:$E$90,5,FALSE))&amp;"S"</f>
        <v>10S</v>
      </c>
      <c r="E37" s="139" t="s">
        <v>23</v>
      </c>
      <c r="F37" s="139" t="s">
        <v>327</v>
      </c>
      <c r="G37" s="139" t="str">
        <f>"Ax"&amp;IF(VLOOKUP(B37,'Tunel-infos'!A:E,3,0)&gt;=10, VLOOKUP(B37,'Tunel-infos'!A:E,3,0), "0"&amp;VLOOKUP(B37,'Tunel-infos'!A:E,2,0))&amp;"-"&amp;VLOOKUP(B37,'Tunel-infos'!A:E,4,0)</f>
        <v>Ax45-BO</v>
      </c>
      <c r="H37" s="139" t="s">
        <v>328</v>
      </c>
      <c r="I37" s="139" t="s">
        <v>26</v>
      </c>
      <c r="J37" s="139" t="str">
        <f t="shared" si="0"/>
        <v>TU-10S:HVAC-PT100-Ax45-BO:Temp-Mon</v>
      </c>
      <c r="K37" s="166" t="s">
        <v>329</v>
      </c>
      <c r="L37" s="140" t="str">
        <f>K37&amp;"_ST_614_"&amp;MID($B37,8,2)&amp;"_"&amp;IF(MID($B37,11,1)="0", MID($B37,12,1), MID($B37,11,2))&amp;".val"</f>
        <v>TEAMB01_ST_614_19_1.val</v>
      </c>
      <c r="M37" s="141" t="s">
        <v>284</v>
      </c>
      <c r="N37" s="139" t="s">
        <v>28</v>
      </c>
      <c r="O37" s="139" t="s">
        <v>29</v>
      </c>
      <c r="P37" s="142"/>
      <c r="Q37" s="142"/>
      <c r="R37" s="180" t="s">
        <v>30</v>
      </c>
      <c r="S37" s="143" t="str">
        <f t="shared" si="2"/>
        <v>TEAMB01_ST_614_19_1.val</v>
      </c>
      <c r="T37" s="139" t="s">
        <v>31</v>
      </c>
      <c r="U37" s="144"/>
    </row>
    <row r="38" spans="1:21">
      <c r="A38" s="138">
        <v>50</v>
      </c>
      <c r="B38" s="139" t="s">
        <v>345</v>
      </c>
      <c r="C38" s="139" t="s">
        <v>326</v>
      </c>
      <c r="D38" s="139" t="str">
        <f>IF(VLOOKUP($B38, 'Tunel-infos'!$A$1:$E$90,5,FALSE)&gt;=10, VLOOKUP($B38, 'Tunel-infos'!$A$1:$E$90,5,FALSE), "0"&amp;VLOOKUP($B38, 'Tunel-infos'!$A$1:$E$90,5,FALSE))&amp;"S"</f>
        <v>11S</v>
      </c>
      <c r="E38" s="139" t="s">
        <v>23</v>
      </c>
      <c r="F38" s="139" t="s">
        <v>327</v>
      </c>
      <c r="G38" s="139" t="str">
        <f>"Ax"&amp;IF(VLOOKUP(B38,'Tunel-infos'!A:E,3,0)&gt;=10, VLOOKUP(B38,'Tunel-infos'!A:E,3,0), "0"&amp;VLOOKUP(B38,'Tunel-infos'!A:E,2,0))&amp;"-"&amp;VLOOKUP(B38,'Tunel-infos'!A:E,4,0)</f>
        <v>Ax46-SR</v>
      </c>
      <c r="H38" s="139" t="s">
        <v>328</v>
      </c>
      <c r="I38" s="139" t="s">
        <v>26</v>
      </c>
      <c r="J38" s="139" t="str">
        <f t="shared" si="0"/>
        <v>TU-11S:HVAC-PT100-Ax46-SR:Temp-Mon</v>
      </c>
      <c r="K38" s="166" t="s">
        <v>331</v>
      </c>
      <c r="L38" s="140" t="str">
        <f t="shared" ref="L38:L44" si="3">K38&amp;"_ST_614_"&amp;MID($B38,8,2)&amp;"_"&amp;IF(MID($B38,11,1)="0", MID($B38,12,1), MID($B38,11,2))&amp;".val"</f>
        <v>TEAMB02_ST_614_19_2.val</v>
      </c>
      <c r="M38" s="141" t="s">
        <v>284</v>
      </c>
      <c r="N38" s="139" t="s">
        <v>28</v>
      </c>
      <c r="O38" s="139" t="s">
        <v>29</v>
      </c>
      <c r="P38" s="142"/>
      <c r="Q38" s="142"/>
      <c r="R38" s="180" t="s">
        <v>30</v>
      </c>
      <c r="S38" s="143" t="str">
        <f t="shared" si="2"/>
        <v>TEAMB02_ST_614_19_2.val</v>
      </c>
      <c r="T38" s="139" t="s">
        <v>31</v>
      </c>
      <c r="U38" s="144"/>
    </row>
    <row r="39" spans="1:21">
      <c r="A39" s="131">
        <v>51</v>
      </c>
      <c r="B39" s="139" t="s">
        <v>346</v>
      </c>
      <c r="C39" s="139" t="s">
        <v>326</v>
      </c>
      <c r="D39" s="139" t="str">
        <f>IF(VLOOKUP($B39, 'Tunel-infos'!$A$1:$E$90,5,FALSE)&gt;=10, VLOOKUP($B39, 'Tunel-infos'!$A$1:$E$90,5,FALSE), "0"&amp;VLOOKUP($B39, 'Tunel-infos'!$A$1:$E$90,5,FALSE))&amp;"S"</f>
        <v>11S</v>
      </c>
      <c r="E39" s="139" t="s">
        <v>23</v>
      </c>
      <c r="F39" s="139" t="s">
        <v>327</v>
      </c>
      <c r="G39" s="139" t="str">
        <f>"Ax"&amp;IF(VLOOKUP(B39,'Tunel-infos'!A:E,3,0)&gt;=10, VLOOKUP(B39,'Tunel-infos'!A:E,3,0), "0"&amp;VLOOKUP(B39,'Tunel-infos'!A:E,2,0))&amp;"-"&amp;VLOOKUP(B39,'Tunel-infos'!A:E,4,0)</f>
        <v>Ax47-BO</v>
      </c>
      <c r="H39" s="139" t="s">
        <v>328</v>
      </c>
      <c r="I39" s="139" t="s">
        <v>26</v>
      </c>
      <c r="J39" s="139" t="str">
        <f t="shared" si="0"/>
        <v>TU-11S:HVAC-PT100-Ax47-BO:Temp-Mon</v>
      </c>
      <c r="K39" s="166" t="s">
        <v>333</v>
      </c>
      <c r="L39" s="140" t="str">
        <f t="shared" si="3"/>
        <v>TEAMB03_ST_614_19_4.val</v>
      </c>
      <c r="M39" s="141" t="s">
        <v>284</v>
      </c>
      <c r="N39" s="139" t="s">
        <v>28</v>
      </c>
      <c r="O39" s="139" t="s">
        <v>29</v>
      </c>
      <c r="P39" s="142"/>
      <c r="Q39" s="142"/>
      <c r="R39" s="180" t="s">
        <v>30</v>
      </c>
      <c r="S39" s="143" t="str">
        <f t="shared" si="2"/>
        <v>TEAMB03_ST_614_19_4.val</v>
      </c>
      <c r="T39" s="139" t="s">
        <v>31</v>
      </c>
      <c r="U39" s="144"/>
    </row>
    <row r="40" spans="1:21">
      <c r="A40" s="138">
        <v>52</v>
      </c>
      <c r="B40" s="139" t="s">
        <v>347</v>
      </c>
      <c r="C40" s="139" t="s">
        <v>326</v>
      </c>
      <c r="D40" s="139" t="str">
        <f>IF(VLOOKUP($B40, 'Tunel-infos'!$A$1:$E$90,5,FALSE)&gt;=10, VLOOKUP($B40, 'Tunel-infos'!$A$1:$E$90,5,FALSE), "0"&amp;VLOOKUP($B40, 'Tunel-infos'!$A$1:$E$90,5,FALSE))&amp;"S"</f>
        <v>11S</v>
      </c>
      <c r="E40" s="139" t="s">
        <v>23</v>
      </c>
      <c r="F40" s="139" t="s">
        <v>327</v>
      </c>
      <c r="G40" s="139" t="str">
        <f>"Ax"&amp;IF(VLOOKUP(B40,'Tunel-infos'!A:E,3,0)&gt;=10, VLOOKUP(B40,'Tunel-infos'!A:E,3,0), "0"&amp;VLOOKUP(B40,'Tunel-infos'!A:E,2,0))&amp;"-"&amp;VLOOKUP(B40,'Tunel-infos'!A:E,4,0)</f>
        <v>Ax47-SR</v>
      </c>
      <c r="H40" s="139" t="s">
        <v>328</v>
      </c>
      <c r="I40" s="139" t="s">
        <v>26</v>
      </c>
      <c r="J40" s="139" t="str">
        <f t="shared" si="0"/>
        <v>TU-11S:HVAC-PT100-Ax47-SR:Temp-Mon</v>
      </c>
      <c r="K40" s="166" t="s">
        <v>335</v>
      </c>
      <c r="L40" s="140" t="str">
        <f t="shared" si="3"/>
        <v>TEAMB04_ST_614_19_5.val</v>
      </c>
      <c r="M40" s="141" t="s">
        <v>284</v>
      </c>
      <c r="N40" s="139" t="s">
        <v>28</v>
      </c>
      <c r="O40" s="139" t="s">
        <v>29</v>
      </c>
      <c r="P40" s="142"/>
      <c r="Q40" s="142"/>
      <c r="R40" s="180" t="s">
        <v>30</v>
      </c>
      <c r="S40" s="143" t="str">
        <f t="shared" si="2"/>
        <v>TEAMB04_ST_614_19_5.val</v>
      </c>
      <c r="T40" s="139" t="s">
        <v>31</v>
      </c>
      <c r="U40" s="144"/>
    </row>
    <row r="41" spans="1:21">
      <c r="A41" s="131">
        <v>53</v>
      </c>
      <c r="B41" s="139" t="s">
        <v>348</v>
      </c>
      <c r="C41" s="139" t="s">
        <v>326</v>
      </c>
      <c r="D41" s="139" t="str">
        <f>IF(VLOOKUP($B41, 'Tunel-infos'!$A$1:$E$90,5,FALSE)&gt;=10, VLOOKUP($B41, 'Tunel-infos'!$A$1:$E$90,5,FALSE), "0"&amp;VLOOKUP($B41, 'Tunel-infos'!$A$1:$E$90,5,FALSE))&amp;"S"</f>
        <v>11S</v>
      </c>
      <c r="E41" s="139" t="s">
        <v>23</v>
      </c>
      <c r="F41" s="139" t="s">
        <v>327</v>
      </c>
      <c r="G41" s="139" t="str">
        <f>"Ax"&amp;IF(VLOOKUP(B41,'Tunel-infos'!A:E,3,0)&gt;=10, VLOOKUP(B41,'Tunel-infos'!A:E,3,0), "0"&amp;VLOOKUP(B41,'Tunel-infos'!A:E,2,0))&amp;"-"&amp;VLOOKUP(B41,'Tunel-infos'!A:E,4,0)</f>
        <v>Ax48-BO</v>
      </c>
      <c r="H41" s="139" t="s">
        <v>328</v>
      </c>
      <c r="I41" s="139" t="s">
        <v>26</v>
      </c>
      <c r="J41" s="139" t="str">
        <f t="shared" si="0"/>
        <v>TU-11S:HVAC-PT100-Ax48-BO:Temp-Mon</v>
      </c>
      <c r="K41" s="166" t="s">
        <v>337</v>
      </c>
      <c r="L41" s="140" t="str">
        <f t="shared" si="3"/>
        <v>TEAMB05_ST_614_19_7.val</v>
      </c>
      <c r="M41" s="141" t="s">
        <v>284</v>
      </c>
      <c r="N41" s="139" t="s">
        <v>28</v>
      </c>
      <c r="O41" s="139" t="s">
        <v>29</v>
      </c>
      <c r="P41" s="142"/>
      <c r="Q41" s="142"/>
      <c r="R41" s="180" t="s">
        <v>30</v>
      </c>
      <c r="S41" s="143" t="str">
        <f t="shared" si="2"/>
        <v>TEAMB05_ST_614_19_7.val</v>
      </c>
      <c r="T41" s="139" t="s">
        <v>31</v>
      </c>
      <c r="U41" s="144"/>
    </row>
    <row r="42" spans="1:21">
      <c r="A42" s="138">
        <v>54</v>
      </c>
      <c r="B42" s="139" t="s">
        <v>349</v>
      </c>
      <c r="C42" s="139" t="s">
        <v>326</v>
      </c>
      <c r="D42" s="139" t="str">
        <f>IF(VLOOKUP($B42, 'Tunel-infos'!$A$1:$E$90,5,FALSE)&gt;=10, VLOOKUP($B42, 'Tunel-infos'!$A$1:$E$90,5,FALSE), "0"&amp;VLOOKUP($B42, 'Tunel-infos'!$A$1:$E$90,5,FALSE))&amp;"S"</f>
        <v>12S</v>
      </c>
      <c r="E42" s="139" t="s">
        <v>23</v>
      </c>
      <c r="F42" s="139" t="s">
        <v>327</v>
      </c>
      <c r="G42" s="139" t="str">
        <f>"Ax"&amp;IF(VLOOKUP(B42,'Tunel-infos'!A:E,3,0)&gt;=10, VLOOKUP(B42,'Tunel-infos'!A:E,3,0), "0"&amp;VLOOKUP(B42,'Tunel-infos'!A:E,2,0))&amp;"-"&amp;VLOOKUP(B42,'Tunel-infos'!A:E,4,0)</f>
        <v>Ax49-SR</v>
      </c>
      <c r="H42" s="139" t="s">
        <v>328</v>
      </c>
      <c r="I42" s="139" t="s">
        <v>26</v>
      </c>
      <c r="J42" s="139" t="str">
        <f t="shared" si="0"/>
        <v>TU-12S:HVAC-PT100-Ax49-SR:Temp-Mon</v>
      </c>
      <c r="K42" s="166" t="s">
        <v>339</v>
      </c>
      <c r="L42" s="140" t="str">
        <f t="shared" si="3"/>
        <v>TEAMB06_ST_614_19_8.val</v>
      </c>
      <c r="M42" s="141" t="s">
        <v>284</v>
      </c>
      <c r="N42" s="139" t="s">
        <v>28</v>
      </c>
      <c r="O42" s="139" t="s">
        <v>29</v>
      </c>
      <c r="P42" s="142"/>
      <c r="Q42" s="142"/>
      <c r="R42" s="180" t="s">
        <v>30</v>
      </c>
      <c r="S42" s="143" t="str">
        <f t="shared" si="2"/>
        <v>TEAMB06_ST_614_19_8.val</v>
      </c>
      <c r="T42" s="139" t="s">
        <v>31</v>
      </c>
      <c r="U42" s="144"/>
    </row>
    <row r="43" spans="1:21">
      <c r="A43" s="131">
        <v>55</v>
      </c>
      <c r="B43" s="139" t="s">
        <v>350</v>
      </c>
      <c r="C43" s="139" t="s">
        <v>326</v>
      </c>
      <c r="D43" s="139" t="str">
        <f>IF(VLOOKUP($B43, 'Tunel-infos'!$A$1:$E$90,5,FALSE)&gt;=10, VLOOKUP($B43, 'Tunel-infos'!$A$1:$E$90,5,FALSE), "0"&amp;VLOOKUP($B43, 'Tunel-infos'!$A$1:$E$90,5,FALSE))&amp;"S"</f>
        <v>12S</v>
      </c>
      <c r="E43" s="139" t="s">
        <v>23</v>
      </c>
      <c r="F43" s="139" t="s">
        <v>327</v>
      </c>
      <c r="G43" s="139" t="str">
        <f>"Ax"&amp;IF(VLOOKUP(B43,'Tunel-infos'!A:E,3,0)&gt;=10, VLOOKUP(B43,'Tunel-infos'!A:E,3,0), "0"&amp;VLOOKUP(B43,'Tunel-infos'!A:E,2,0))&amp;"-"&amp;VLOOKUP(B43,'Tunel-infos'!A:E,4,0)</f>
        <v>Ax50-BO</v>
      </c>
      <c r="H43" s="139" t="s">
        <v>328</v>
      </c>
      <c r="I43" s="139" t="s">
        <v>26</v>
      </c>
      <c r="J43" s="139" t="str">
        <f t="shared" si="0"/>
        <v>TU-12S:HVAC-PT100-Ax50-BO:Temp-Mon</v>
      </c>
      <c r="K43" s="166" t="s">
        <v>341</v>
      </c>
      <c r="L43" s="140" t="str">
        <f t="shared" si="3"/>
        <v>TEAMB07_ST_614_19_9.val</v>
      </c>
      <c r="M43" s="141" t="s">
        <v>284</v>
      </c>
      <c r="N43" s="139" t="s">
        <v>28</v>
      </c>
      <c r="O43" s="139" t="s">
        <v>29</v>
      </c>
      <c r="P43" s="142"/>
      <c r="Q43" s="142"/>
      <c r="R43" s="180" t="s">
        <v>30</v>
      </c>
      <c r="S43" s="143" t="str">
        <f t="shared" si="2"/>
        <v>TEAMB07_ST_614_19_9.val</v>
      </c>
      <c r="T43" s="139" t="s">
        <v>31</v>
      </c>
      <c r="U43" s="144"/>
    </row>
    <row r="44" spans="1:21">
      <c r="A44" s="138">
        <v>56</v>
      </c>
      <c r="B44" s="139" t="s">
        <v>351</v>
      </c>
      <c r="C44" s="139" t="s">
        <v>326</v>
      </c>
      <c r="D44" s="139" t="str">
        <f>IF(VLOOKUP($B44, 'Tunel-infos'!$A$1:$E$90,5,FALSE)&gt;=10, VLOOKUP($B44, 'Tunel-infos'!$A$1:$E$90,5,FALSE), "0"&amp;VLOOKUP($B44, 'Tunel-infos'!$A$1:$E$90,5,FALSE))&amp;"S"</f>
        <v>12S</v>
      </c>
      <c r="E44" s="139" t="s">
        <v>23</v>
      </c>
      <c r="F44" s="139" t="s">
        <v>327</v>
      </c>
      <c r="G44" s="139" t="str">
        <f>"Ax"&amp;IF(VLOOKUP(B44,'Tunel-infos'!A:E,3,0)&gt;=10, VLOOKUP(B44,'Tunel-infos'!A:E,3,0), "0"&amp;VLOOKUP(B44,'Tunel-infos'!A:E,2,0))&amp;"-"&amp;VLOOKUP(B44,'Tunel-infos'!A:E,4,0)</f>
        <v>Ax50-SR</v>
      </c>
      <c r="H44" s="139" t="s">
        <v>328</v>
      </c>
      <c r="I44" s="139" t="s">
        <v>26</v>
      </c>
      <c r="J44" s="139" t="str">
        <f t="shared" si="0"/>
        <v>TU-12S:HVAC-PT100-Ax50-SR:Temp-Mon</v>
      </c>
      <c r="K44" s="166" t="s">
        <v>343</v>
      </c>
      <c r="L44" s="140" t="str">
        <f t="shared" si="3"/>
        <v>TEAMB08_ST_614_19_10.val</v>
      </c>
      <c r="M44" s="141" t="s">
        <v>284</v>
      </c>
      <c r="N44" s="139" t="s">
        <v>28</v>
      </c>
      <c r="O44" s="139" t="s">
        <v>29</v>
      </c>
      <c r="P44" s="142"/>
      <c r="Q44" s="142"/>
      <c r="R44" s="180" t="s">
        <v>30</v>
      </c>
      <c r="S44" s="143" t="str">
        <f t="shared" si="2"/>
        <v>TEAMB08_ST_614_19_10.val</v>
      </c>
      <c r="T44" s="139" t="s">
        <v>31</v>
      </c>
      <c r="U44" s="144"/>
    </row>
    <row r="45" spans="1:21">
      <c r="A45" s="131">
        <v>57</v>
      </c>
      <c r="B45" s="132" t="s">
        <v>352</v>
      </c>
      <c r="C45" s="132" t="s">
        <v>326</v>
      </c>
      <c r="D45" s="132" t="str">
        <f>IF(VLOOKUP($B45, 'Tunel-infos'!$A$1:$E$90,5,FALSE)&gt;=10, VLOOKUP($B45, 'Tunel-infos'!$A$1:$E$90,5,FALSE), "0"&amp;VLOOKUP($B45, 'Tunel-infos'!$A$1:$E$90,5,FALSE))&amp;"S"</f>
        <v>12S</v>
      </c>
      <c r="E45" s="132" t="s">
        <v>23</v>
      </c>
      <c r="F45" s="132" t="s">
        <v>327</v>
      </c>
      <c r="G45" s="132" t="str">
        <f>"Ax"&amp;IF(VLOOKUP(B45,'Tunel-infos'!A:E,3,0)&gt;=10, VLOOKUP(B45,'Tunel-infos'!A:E,3,0), "0"&amp;VLOOKUP(B45,'Tunel-infos'!A:E,2,0))&amp;"-"&amp;VLOOKUP(B45,'Tunel-infos'!A:E,4,0)</f>
        <v>Ax51-BO</v>
      </c>
      <c r="H45" s="132" t="s">
        <v>328</v>
      </c>
      <c r="I45" s="132" t="s">
        <v>26</v>
      </c>
      <c r="J45" s="132" t="str">
        <f t="shared" si="0"/>
        <v>TU-12S:HVAC-PT100-Ax51-BO:Temp-Mon</v>
      </c>
      <c r="K45" s="166" t="s">
        <v>329</v>
      </c>
      <c r="L45" s="133" t="str">
        <f>K45&amp;"_ST_614_"&amp;MID($B45,8,2)&amp;"_"&amp;IF(MID($B45,11,1)="0", MID($B45,12,1), MID($B45,11,2))&amp;".val"</f>
        <v>TEAMB01_ST_614_02_1.val</v>
      </c>
      <c r="M45" s="134" t="s">
        <v>284</v>
      </c>
      <c r="N45" s="132" t="s">
        <v>28</v>
      </c>
      <c r="O45" s="132" t="s">
        <v>29</v>
      </c>
      <c r="P45" s="135"/>
      <c r="Q45" s="135"/>
      <c r="R45" s="155" t="s">
        <v>284</v>
      </c>
      <c r="S45" s="136" t="str">
        <f t="shared" si="2"/>
        <v>TEAMB01_ST_614_02_1.val</v>
      </c>
      <c r="T45" s="132" t="s">
        <v>31</v>
      </c>
      <c r="U45" s="137"/>
    </row>
    <row r="46" spans="1:21">
      <c r="A46" s="138">
        <v>58</v>
      </c>
      <c r="B46" s="132" t="s">
        <v>353</v>
      </c>
      <c r="C46" s="132" t="s">
        <v>326</v>
      </c>
      <c r="D46" s="132" t="str">
        <f>IF(VLOOKUP($B46, 'Tunel-infos'!$A$1:$E$90,5,FALSE)&gt;=10, VLOOKUP($B46, 'Tunel-infos'!$A$1:$E$90,5,FALSE), "0"&amp;VLOOKUP($B46, 'Tunel-infos'!$A$1:$E$90,5,FALSE))&amp;"S"</f>
        <v>13S</v>
      </c>
      <c r="E46" s="132" t="s">
        <v>23</v>
      </c>
      <c r="F46" s="132" t="s">
        <v>327</v>
      </c>
      <c r="G46" s="132" t="str">
        <f>"Ax"&amp;IF(VLOOKUP(B46,'Tunel-infos'!A:E,3,0)&gt;=10, VLOOKUP(B46,'Tunel-infos'!A:E,3,0), "0"&amp;VLOOKUP(B46,'Tunel-infos'!A:E,2,0))&amp;"-"&amp;VLOOKUP(B46,'Tunel-infos'!A:E,4,0)</f>
        <v>Ax52-SR</v>
      </c>
      <c r="H46" s="132" t="s">
        <v>328</v>
      </c>
      <c r="I46" s="132" t="s">
        <v>26</v>
      </c>
      <c r="J46" s="132" t="str">
        <f t="shared" si="0"/>
        <v>TU-13S:HVAC-PT100-Ax52-SR:Temp-Mon</v>
      </c>
      <c r="K46" s="166" t="s">
        <v>331</v>
      </c>
      <c r="L46" s="133" t="str">
        <f t="shared" ref="L46:L52" si="4">K46&amp;"_ST_614_"&amp;MID($B46,8,2)&amp;"_"&amp;IF(MID($B46,11,1)="0", MID($B46,12,1), MID($B46,11,2))&amp;".val"</f>
        <v>TEAMB02_ST_614_02_2.val</v>
      </c>
      <c r="M46" s="134" t="s">
        <v>284</v>
      </c>
      <c r="N46" s="132" t="s">
        <v>28</v>
      </c>
      <c r="O46" s="132" t="s">
        <v>29</v>
      </c>
      <c r="P46" s="135"/>
      <c r="Q46" s="135"/>
      <c r="R46" s="155" t="s">
        <v>30</v>
      </c>
      <c r="S46" s="136" t="str">
        <f t="shared" si="2"/>
        <v>TEAMB02_ST_614_02_2.val</v>
      </c>
      <c r="T46" s="132" t="s">
        <v>31</v>
      </c>
      <c r="U46" s="137"/>
    </row>
    <row r="47" spans="1:21">
      <c r="A47" s="131">
        <v>59</v>
      </c>
      <c r="B47" s="132" t="s">
        <v>354</v>
      </c>
      <c r="C47" s="132" t="s">
        <v>326</v>
      </c>
      <c r="D47" s="132" t="str">
        <f>IF(VLOOKUP($B47, 'Tunel-infos'!$A$1:$E$90,5,FALSE)&gt;=10, VLOOKUP($B47, 'Tunel-infos'!$A$1:$E$90,5,FALSE), "0"&amp;VLOOKUP($B47, 'Tunel-infos'!$A$1:$E$90,5,FALSE))&amp;"S"</f>
        <v>13S</v>
      </c>
      <c r="E47" s="132" t="s">
        <v>23</v>
      </c>
      <c r="F47" s="132" t="s">
        <v>327</v>
      </c>
      <c r="G47" s="132" t="str">
        <f>"Ax"&amp;IF(VLOOKUP(B47,'Tunel-infos'!A:E,3,0)&gt;=10, VLOOKUP(B47,'Tunel-infos'!A:E,3,0), "0"&amp;VLOOKUP(B47,'Tunel-infos'!A:E,2,0))&amp;"-"&amp;VLOOKUP(B47,'Tunel-infos'!A:E,4,0)</f>
        <v>Ax53-BO</v>
      </c>
      <c r="H47" s="132" t="s">
        <v>328</v>
      </c>
      <c r="I47" s="132" t="s">
        <v>26</v>
      </c>
      <c r="J47" s="132" t="str">
        <f t="shared" si="0"/>
        <v>TU-13S:HVAC-PT100-Ax53-BO:Temp-Mon</v>
      </c>
      <c r="K47" s="166" t="s">
        <v>333</v>
      </c>
      <c r="L47" s="133" t="str">
        <f t="shared" si="4"/>
        <v>TEAMB03_ST_614_02_4.val</v>
      </c>
      <c r="M47" s="134" t="s">
        <v>284</v>
      </c>
      <c r="N47" s="132" t="s">
        <v>28</v>
      </c>
      <c r="O47" s="132" t="s">
        <v>29</v>
      </c>
      <c r="P47" s="135"/>
      <c r="Q47" s="135"/>
      <c r="R47" s="155" t="s">
        <v>30</v>
      </c>
      <c r="S47" s="136" t="str">
        <f t="shared" si="2"/>
        <v>TEAMB03_ST_614_02_4.val</v>
      </c>
      <c r="T47" s="132" t="s">
        <v>31</v>
      </c>
      <c r="U47" s="137"/>
    </row>
    <row r="48" spans="1:21">
      <c r="A48" s="138">
        <v>60</v>
      </c>
      <c r="B48" s="132" t="s">
        <v>355</v>
      </c>
      <c r="C48" s="132" t="s">
        <v>326</v>
      </c>
      <c r="D48" s="132" t="str">
        <f>IF(VLOOKUP($B48, 'Tunel-infos'!$A$1:$E$90,5,FALSE)&gt;=10, VLOOKUP($B48, 'Tunel-infos'!$A$1:$E$90,5,FALSE), "0"&amp;VLOOKUP($B48, 'Tunel-infos'!$A$1:$E$90,5,FALSE))&amp;"S"</f>
        <v>13S</v>
      </c>
      <c r="E48" s="132" t="s">
        <v>23</v>
      </c>
      <c r="F48" s="132" t="s">
        <v>327</v>
      </c>
      <c r="G48" s="132" t="str">
        <f>"Ax"&amp;IF(VLOOKUP(B48,'Tunel-infos'!A:E,3,0)&gt;=10, VLOOKUP(B48,'Tunel-infos'!A:E,3,0), "0"&amp;VLOOKUP(B48,'Tunel-infos'!A:E,2,0))&amp;"-"&amp;VLOOKUP(B48,'Tunel-infos'!A:E,4,0)</f>
        <v>Ax53-SR</v>
      </c>
      <c r="H48" s="132" t="s">
        <v>328</v>
      </c>
      <c r="I48" s="132" t="s">
        <v>26</v>
      </c>
      <c r="J48" s="132" t="str">
        <f t="shared" si="0"/>
        <v>TU-13S:HVAC-PT100-Ax53-SR:Temp-Mon</v>
      </c>
      <c r="K48" s="166" t="s">
        <v>335</v>
      </c>
      <c r="L48" s="133" t="str">
        <f t="shared" si="4"/>
        <v>TEAMB04_ST_614_02_5.val</v>
      </c>
      <c r="M48" s="134" t="s">
        <v>284</v>
      </c>
      <c r="N48" s="132" t="s">
        <v>28</v>
      </c>
      <c r="O48" s="132" t="s">
        <v>29</v>
      </c>
      <c r="P48" s="135"/>
      <c r="Q48" s="135"/>
      <c r="R48" s="155" t="s">
        <v>30</v>
      </c>
      <c r="S48" s="136" t="str">
        <f t="shared" si="2"/>
        <v>TEAMB04_ST_614_02_5.val</v>
      </c>
      <c r="T48" s="132" t="s">
        <v>31</v>
      </c>
      <c r="U48" s="137"/>
    </row>
    <row r="49" spans="1:21">
      <c r="A49" s="131">
        <v>61</v>
      </c>
      <c r="B49" s="132" t="s">
        <v>356</v>
      </c>
      <c r="C49" s="132" t="s">
        <v>326</v>
      </c>
      <c r="D49" s="132" t="str">
        <f>IF(VLOOKUP($B49, 'Tunel-infos'!$A$1:$E$90,5,FALSE)&gt;=10, VLOOKUP($B49, 'Tunel-infos'!$A$1:$E$90,5,FALSE), "0"&amp;VLOOKUP($B49, 'Tunel-infos'!$A$1:$E$90,5,FALSE))&amp;"S"</f>
        <v>13S</v>
      </c>
      <c r="E49" s="132" t="s">
        <v>23</v>
      </c>
      <c r="F49" s="132" t="s">
        <v>327</v>
      </c>
      <c r="G49" s="132" t="str">
        <f>"Ax"&amp;IF(VLOOKUP(B49,'Tunel-infos'!A:E,3,0)&gt;=10, VLOOKUP(B49,'Tunel-infos'!A:E,3,0), "0"&amp;VLOOKUP(B49,'Tunel-infos'!A:E,2,0))&amp;"-"&amp;VLOOKUP(B49,'Tunel-infos'!A:E,4,0)</f>
        <v>Ax54-BO</v>
      </c>
      <c r="H49" s="132" t="s">
        <v>328</v>
      </c>
      <c r="I49" s="132" t="s">
        <v>26</v>
      </c>
      <c r="J49" s="132" t="str">
        <f t="shared" si="0"/>
        <v>TU-13S:HVAC-PT100-Ax54-BO:Temp-Mon</v>
      </c>
      <c r="K49" s="166" t="s">
        <v>337</v>
      </c>
      <c r="L49" s="133" t="str">
        <f t="shared" si="4"/>
        <v>TEAMB05_ST_614_02_7.val</v>
      </c>
      <c r="M49" s="134" t="s">
        <v>284</v>
      </c>
      <c r="N49" s="132" t="s">
        <v>28</v>
      </c>
      <c r="O49" s="132" t="s">
        <v>29</v>
      </c>
      <c r="P49" s="135"/>
      <c r="Q49" s="135"/>
      <c r="R49" s="155" t="s">
        <v>30</v>
      </c>
      <c r="S49" s="136" t="str">
        <f t="shared" si="2"/>
        <v>TEAMB05_ST_614_02_7.val</v>
      </c>
      <c r="T49" s="132" t="s">
        <v>31</v>
      </c>
      <c r="U49" s="137"/>
    </row>
    <row r="50" spans="1:21">
      <c r="A50" s="138">
        <v>62</v>
      </c>
      <c r="B50" s="132" t="s">
        <v>357</v>
      </c>
      <c r="C50" s="132" t="s">
        <v>326</v>
      </c>
      <c r="D50" s="132" t="str">
        <f>IF(VLOOKUP($B50, 'Tunel-infos'!$A$1:$E$90,5,FALSE)&gt;=10, VLOOKUP($B50, 'Tunel-infos'!$A$1:$E$90,5,FALSE), "0"&amp;VLOOKUP($B50, 'Tunel-infos'!$A$1:$E$90,5,FALSE))&amp;"S"</f>
        <v>14S</v>
      </c>
      <c r="E50" s="132" t="s">
        <v>23</v>
      </c>
      <c r="F50" s="132" t="s">
        <v>327</v>
      </c>
      <c r="G50" s="132" t="str">
        <f>"Ax"&amp;IF(VLOOKUP(B50,'Tunel-infos'!A:E,3,0)&gt;=10, VLOOKUP(B50,'Tunel-infos'!A:E,3,0), "0"&amp;VLOOKUP(B50,'Tunel-infos'!A:E,2,0))&amp;"-"&amp;VLOOKUP(B50,'Tunel-infos'!A:E,4,0)</f>
        <v>Ax55-SR</v>
      </c>
      <c r="H50" s="132" t="s">
        <v>328</v>
      </c>
      <c r="I50" s="132" t="s">
        <v>26</v>
      </c>
      <c r="J50" s="132" t="str">
        <f t="shared" si="0"/>
        <v>TU-14S:HVAC-PT100-Ax55-SR:Temp-Mon</v>
      </c>
      <c r="K50" s="166" t="s">
        <v>339</v>
      </c>
      <c r="L50" s="133" t="str">
        <f t="shared" si="4"/>
        <v>TEAMB06_ST_614_02_8.val</v>
      </c>
      <c r="M50" s="134" t="s">
        <v>284</v>
      </c>
      <c r="N50" s="132" t="s">
        <v>28</v>
      </c>
      <c r="O50" s="132" t="s">
        <v>29</v>
      </c>
      <c r="P50" s="135"/>
      <c r="Q50" s="135"/>
      <c r="R50" s="155" t="s">
        <v>30</v>
      </c>
      <c r="S50" s="136" t="str">
        <f t="shared" si="2"/>
        <v>TEAMB06_ST_614_02_8.val</v>
      </c>
      <c r="T50" s="132" t="s">
        <v>31</v>
      </c>
      <c r="U50" s="137"/>
    </row>
    <row r="51" spans="1:21">
      <c r="A51" s="131">
        <v>63</v>
      </c>
      <c r="B51" s="132" t="s">
        <v>358</v>
      </c>
      <c r="C51" s="132" t="s">
        <v>326</v>
      </c>
      <c r="D51" s="132" t="str">
        <f>IF(VLOOKUP($B51, 'Tunel-infos'!$A$1:$E$90,5,FALSE)&gt;=10, VLOOKUP($B51, 'Tunel-infos'!$A$1:$E$90,5,FALSE), "0"&amp;VLOOKUP($B51, 'Tunel-infos'!$A$1:$E$90,5,FALSE))&amp;"S"</f>
        <v>14S</v>
      </c>
      <c r="E51" s="132" t="s">
        <v>23</v>
      </c>
      <c r="F51" s="132" t="s">
        <v>327</v>
      </c>
      <c r="G51" s="132" t="str">
        <f>"Ax"&amp;IF(VLOOKUP(B51,'Tunel-infos'!A:E,3,0)&gt;=10, VLOOKUP(B51,'Tunel-infos'!A:E,3,0), "0"&amp;VLOOKUP(B51,'Tunel-infos'!A:E,2,0))&amp;"-"&amp;VLOOKUP(B51,'Tunel-infos'!A:E,4,0)</f>
        <v>Ax56-BO</v>
      </c>
      <c r="H51" s="132" t="s">
        <v>328</v>
      </c>
      <c r="I51" s="132" t="s">
        <v>26</v>
      </c>
      <c r="J51" s="132" t="str">
        <f t="shared" si="0"/>
        <v>TU-14S:HVAC-PT100-Ax56-BO:Temp-Mon</v>
      </c>
      <c r="K51" s="166" t="s">
        <v>341</v>
      </c>
      <c r="L51" s="133" t="str">
        <f t="shared" si="4"/>
        <v>TEAMB07_ST_614_02_9.val</v>
      </c>
      <c r="M51" s="134" t="s">
        <v>284</v>
      </c>
      <c r="N51" s="132" t="s">
        <v>28</v>
      </c>
      <c r="O51" s="132" t="s">
        <v>29</v>
      </c>
      <c r="P51" s="135"/>
      <c r="Q51" s="135"/>
      <c r="R51" s="155" t="s">
        <v>30</v>
      </c>
      <c r="S51" s="136" t="str">
        <f t="shared" si="2"/>
        <v>TEAMB07_ST_614_02_9.val</v>
      </c>
      <c r="T51" s="132" t="s">
        <v>31</v>
      </c>
      <c r="U51" s="137"/>
    </row>
    <row r="52" spans="1:21">
      <c r="A52" s="138">
        <v>64</v>
      </c>
      <c r="B52" s="132" t="s">
        <v>359</v>
      </c>
      <c r="C52" s="132" t="s">
        <v>326</v>
      </c>
      <c r="D52" s="132" t="str">
        <f>IF(VLOOKUP($B52, 'Tunel-infos'!$A$1:$E$90,5,FALSE)&gt;=10, VLOOKUP($B52, 'Tunel-infos'!$A$1:$E$90,5,FALSE), "0"&amp;VLOOKUP($B52, 'Tunel-infos'!$A$1:$E$90,5,FALSE))&amp;"S"</f>
        <v>14S</v>
      </c>
      <c r="E52" s="132" t="s">
        <v>23</v>
      </c>
      <c r="F52" s="132" t="s">
        <v>327</v>
      </c>
      <c r="G52" s="132" t="str">
        <f>"Ax"&amp;IF(VLOOKUP(B52,'Tunel-infos'!A:E,3,0)&gt;=10, VLOOKUP(B52,'Tunel-infos'!A:E,3,0), "0"&amp;VLOOKUP(B52,'Tunel-infos'!A:E,2,0))&amp;"-"&amp;VLOOKUP(B52,'Tunel-infos'!A:E,4,0)</f>
        <v>Ax56-SR</v>
      </c>
      <c r="H52" s="132" t="s">
        <v>328</v>
      </c>
      <c r="I52" s="132" t="s">
        <v>26</v>
      </c>
      <c r="J52" s="132" t="str">
        <f t="shared" si="0"/>
        <v>TU-14S:HVAC-PT100-Ax56-SR:Temp-Mon</v>
      </c>
      <c r="K52" s="166" t="s">
        <v>343</v>
      </c>
      <c r="L52" s="133" t="str">
        <f t="shared" si="4"/>
        <v>TEAMB08_ST_614_02_10.val</v>
      </c>
      <c r="M52" s="134" t="s">
        <v>284</v>
      </c>
      <c r="N52" s="132" t="s">
        <v>28</v>
      </c>
      <c r="O52" s="132" t="s">
        <v>29</v>
      </c>
      <c r="P52" s="135"/>
      <c r="Q52" s="135"/>
      <c r="R52" s="155" t="s">
        <v>30</v>
      </c>
      <c r="S52" s="136" t="str">
        <f t="shared" si="2"/>
        <v>TEAMB08_ST_614_02_10.val</v>
      </c>
      <c r="T52" s="132" t="s">
        <v>31</v>
      </c>
      <c r="U52" s="1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B5E6-42A0-4EC2-B63B-2AAA50CDAECA}">
  <dimension ref="A1:W69"/>
  <sheetViews>
    <sheetView topLeftCell="A45" workbookViewId="0">
      <selection activeCell="S62" activeCellId="1" sqref="S46:S53 S62:S69"/>
    </sheetView>
  </sheetViews>
  <sheetFormatPr defaultRowHeight="15"/>
  <cols>
    <col min="1" max="1" width="3.42578125" style="88" bestFit="1" customWidth="1"/>
    <col min="2" max="2" width="32.42578125" style="88" bestFit="1" customWidth="1"/>
    <col min="3" max="3" width="4.28515625" style="88" bestFit="1" customWidth="1"/>
    <col min="4" max="4" width="10.140625" style="88" bestFit="1" customWidth="1"/>
    <col min="5" max="5" width="6.140625" style="88" bestFit="1" customWidth="1"/>
    <col min="6" max="6" width="10.42578125" style="88" bestFit="1" customWidth="1"/>
    <col min="7" max="7" width="8.7109375" style="88" bestFit="1" customWidth="1"/>
    <col min="8" max="8" width="17.85546875" style="88" bestFit="1" customWidth="1"/>
    <col min="9" max="9" width="5.5703125" style="88" bestFit="1" customWidth="1"/>
    <col min="10" max="10" width="18.140625" style="88" hidden="1" customWidth="1"/>
    <col min="11" max="11" width="47.42578125" style="88" bestFit="1" customWidth="1"/>
    <col min="12" max="12" width="27.140625" style="88" bestFit="1" customWidth="1"/>
    <col min="13" max="13" width="5.5703125" style="88" bestFit="1" customWidth="1"/>
    <col min="14" max="14" width="10.140625" style="88" bestFit="1" customWidth="1"/>
    <col min="15" max="15" width="7.140625" style="88" bestFit="1" customWidth="1"/>
    <col min="16" max="17" width="11.5703125" style="88" bestFit="1" customWidth="1"/>
    <col min="18" max="18" width="5" style="88" bestFit="1" customWidth="1"/>
    <col min="19" max="19" width="27.140625" style="88" bestFit="1" customWidth="1"/>
    <col min="20" max="20" width="5.28515625" style="88" bestFit="1" customWidth="1"/>
    <col min="21" max="21" width="5" style="88" bestFit="1" customWidth="1"/>
    <col min="22" max="22" width="9.140625" style="88"/>
    <col min="23" max="23" width="6.5703125" style="88" bestFit="1" customWidth="1"/>
    <col min="24" max="16384" width="9.140625" style="88"/>
  </cols>
  <sheetData>
    <row r="1" spans="1:23" s="77" customFormat="1" ht="15" customHeight="1">
      <c r="A1" s="145" t="s">
        <v>0</v>
      </c>
      <c r="B1" s="145" t="s">
        <v>1</v>
      </c>
      <c r="C1" s="145" t="s">
        <v>2</v>
      </c>
      <c r="D1" s="145" t="s">
        <v>3</v>
      </c>
      <c r="E1" s="145" t="s">
        <v>4</v>
      </c>
      <c r="F1" s="145" t="s">
        <v>5</v>
      </c>
      <c r="G1" s="145" t="s">
        <v>6</v>
      </c>
      <c r="H1" s="145" t="s">
        <v>7</v>
      </c>
      <c r="I1" s="145" t="s">
        <v>8</v>
      </c>
      <c r="J1" s="145"/>
      <c r="K1" s="145" t="s">
        <v>9</v>
      </c>
      <c r="L1" s="145" t="s">
        <v>10</v>
      </c>
      <c r="M1" s="145" t="s">
        <v>11</v>
      </c>
      <c r="N1" s="146" t="s">
        <v>12</v>
      </c>
      <c r="O1" s="145" t="s">
        <v>13</v>
      </c>
      <c r="P1" s="145" t="s">
        <v>14</v>
      </c>
      <c r="Q1" s="145" t="s">
        <v>15</v>
      </c>
      <c r="R1" s="145" t="s">
        <v>16</v>
      </c>
      <c r="S1" s="145" t="s">
        <v>17</v>
      </c>
      <c r="T1" s="147" t="s">
        <v>18</v>
      </c>
      <c r="U1" s="148" t="s">
        <v>19</v>
      </c>
      <c r="V1" s="75"/>
      <c r="W1" s="76" t="s">
        <v>282</v>
      </c>
    </row>
    <row r="2" spans="1:23" ht="15" customHeight="1">
      <c r="A2" s="89">
        <v>1</v>
      </c>
      <c r="B2" s="90" t="s">
        <v>55</v>
      </c>
      <c r="C2" s="90" t="s">
        <v>21</v>
      </c>
      <c r="D2" s="91" t="s">
        <v>56</v>
      </c>
      <c r="E2" s="90" t="s">
        <v>23</v>
      </c>
      <c r="F2" s="90" t="s">
        <v>53</v>
      </c>
      <c r="G2" s="90">
        <v>1</v>
      </c>
      <c r="H2" s="90" t="s">
        <v>25</v>
      </c>
      <c r="I2" s="90" t="s">
        <v>26</v>
      </c>
      <c r="J2" s="90"/>
      <c r="K2" s="90" t="s">
        <v>360</v>
      </c>
      <c r="L2" s="93" t="s">
        <v>57</v>
      </c>
      <c r="M2" s="94" t="s">
        <v>58</v>
      </c>
      <c r="N2" s="122" t="s">
        <v>28</v>
      </c>
      <c r="O2" s="90" t="s">
        <v>29</v>
      </c>
      <c r="P2" s="95"/>
      <c r="Q2" s="95"/>
      <c r="R2" s="170" t="s">
        <v>30</v>
      </c>
      <c r="S2" s="90" t="s">
        <v>57</v>
      </c>
      <c r="T2" s="121" t="s">
        <v>31</v>
      </c>
      <c r="U2" s="149"/>
      <c r="V2" s="96"/>
      <c r="W2" s="87" t="s">
        <v>361</v>
      </c>
    </row>
    <row r="3" spans="1:23" ht="15" customHeight="1">
      <c r="A3" s="89">
        <v>2</v>
      </c>
      <c r="B3" s="90" t="s">
        <v>59</v>
      </c>
      <c r="C3" s="90" t="s">
        <v>21</v>
      </c>
      <c r="D3" s="91" t="s">
        <v>60</v>
      </c>
      <c r="E3" s="90" t="s">
        <v>23</v>
      </c>
      <c r="F3" s="90" t="s">
        <v>53</v>
      </c>
      <c r="G3" s="90">
        <v>2</v>
      </c>
      <c r="H3" s="90" t="s">
        <v>25</v>
      </c>
      <c r="I3" s="90" t="s">
        <v>26</v>
      </c>
      <c r="J3" s="90"/>
      <c r="K3" s="90" t="s">
        <v>362</v>
      </c>
      <c r="L3" s="93" t="s">
        <v>61</v>
      </c>
      <c r="M3" s="94" t="s">
        <v>284</v>
      </c>
      <c r="N3" s="91" t="s">
        <v>28</v>
      </c>
      <c r="O3" s="90" t="s">
        <v>29</v>
      </c>
      <c r="P3" s="95"/>
      <c r="Q3" s="95"/>
      <c r="R3" s="170" t="s">
        <v>30</v>
      </c>
      <c r="S3" s="90" t="s">
        <v>61</v>
      </c>
      <c r="T3" s="121" t="s">
        <v>31</v>
      </c>
      <c r="U3" s="149"/>
      <c r="V3" s="96"/>
      <c r="W3" s="96"/>
    </row>
    <row r="4" spans="1:23" ht="15" customHeight="1">
      <c r="A4" s="89">
        <v>3</v>
      </c>
      <c r="B4" s="90" t="s">
        <v>62</v>
      </c>
      <c r="C4" s="90" t="s">
        <v>21</v>
      </c>
      <c r="D4" s="91" t="s">
        <v>63</v>
      </c>
      <c r="E4" s="90" t="s">
        <v>23</v>
      </c>
      <c r="F4" s="90" t="s">
        <v>53</v>
      </c>
      <c r="G4" s="90">
        <v>3</v>
      </c>
      <c r="H4" s="90" t="s">
        <v>25</v>
      </c>
      <c r="I4" s="90" t="s">
        <v>26</v>
      </c>
      <c r="J4" s="90"/>
      <c r="K4" s="90" t="s">
        <v>363</v>
      </c>
      <c r="L4" s="93" t="s">
        <v>64</v>
      </c>
      <c r="M4" s="94" t="s">
        <v>284</v>
      </c>
      <c r="N4" s="91" t="s">
        <v>28</v>
      </c>
      <c r="O4" s="90" t="s">
        <v>29</v>
      </c>
      <c r="P4" s="95"/>
      <c r="Q4" s="95"/>
      <c r="R4" s="170" t="s">
        <v>30</v>
      </c>
      <c r="S4" s="90" t="s">
        <v>64</v>
      </c>
      <c r="T4" s="121" t="s">
        <v>31</v>
      </c>
      <c r="U4" s="149"/>
      <c r="V4" s="96"/>
      <c r="W4" s="96"/>
    </row>
    <row r="5" spans="1:23" ht="15" customHeight="1">
      <c r="A5" s="89">
        <v>4</v>
      </c>
      <c r="B5" s="90" t="s">
        <v>65</v>
      </c>
      <c r="C5" s="90" t="s">
        <v>21</v>
      </c>
      <c r="D5" s="91" t="s">
        <v>66</v>
      </c>
      <c r="E5" s="90" t="s">
        <v>23</v>
      </c>
      <c r="F5" s="90" t="s">
        <v>53</v>
      </c>
      <c r="G5" s="90">
        <v>4</v>
      </c>
      <c r="H5" s="90" t="s">
        <v>25</v>
      </c>
      <c r="I5" s="90" t="s">
        <v>26</v>
      </c>
      <c r="J5" s="90"/>
      <c r="K5" s="90" t="s">
        <v>364</v>
      </c>
      <c r="L5" s="93" t="s">
        <v>67</v>
      </c>
      <c r="M5" s="94" t="s">
        <v>284</v>
      </c>
      <c r="N5" s="91" t="s">
        <v>28</v>
      </c>
      <c r="O5" s="90" t="s">
        <v>29</v>
      </c>
      <c r="P5" s="95"/>
      <c r="Q5" s="95"/>
      <c r="R5" s="170" t="s">
        <v>30</v>
      </c>
      <c r="S5" s="90" t="s">
        <v>67</v>
      </c>
      <c r="T5" s="121" t="s">
        <v>31</v>
      </c>
      <c r="U5" s="149"/>
      <c r="V5" s="96"/>
      <c r="W5" s="96"/>
    </row>
    <row r="6" spans="1:23" ht="15" customHeight="1">
      <c r="A6" s="89">
        <v>5</v>
      </c>
      <c r="B6" s="90" t="s">
        <v>68</v>
      </c>
      <c r="C6" s="90" t="s">
        <v>21</v>
      </c>
      <c r="D6" s="91" t="s">
        <v>69</v>
      </c>
      <c r="E6" s="90" t="s">
        <v>23</v>
      </c>
      <c r="F6" s="90" t="s">
        <v>53</v>
      </c>
      <c r="G6" s="90">
        <v>5</v>
      </c>
      <c r="H6" s="90" t="s">
        <v>25</v>
      </c>
      <c r="I6" s="90" t="s">
        <v>26</v>
      </c>
      <c r="J6" s="90"/>
      <c r="K6" s="90" t="s">
        <v>365</v>
      </c>
      <c r="L6" s="93" t="s">
        <v>70</v>
      </c>
      <c r="M6" s="94" t="s">
        <v>44</v>
      </c>
      <c r="N6" s="91" t="s">
        <v>28</v>
      </c>
      <c r="O6" s="90" t="s">
        <v>29</v>
      </c>
      <c r="P6" s="95"/>
      <c r="Q6" s="95"/>
      <c r="R6" s="170" t="s">
        <v>30</v>
      </c>
      <c r="S6" s="90" t="s">
        <v>70</v>
      </c>
      <c r="T6" s="121" t="s">
        <v>31</v>
      </c>
      <c r="U6" s="149"/>
      <c r="V6" s="96"/>
      <c r="W6" s="96"/>
    </row>
    <row r="7" spans="1:23" ht="15" customHeight="1">
      <c r="A7" s="89">
        <v>6</v>
      </c>
      <c r="B7" s="90" t="s">
        <v>71</v>
      </c>
      <c r="C7" s="90" t="s">
        <v>21</v>
      </c>
      <c r="D7" s="91" t="s">
        <v>72</v>
      </c>
      <c r="E7" s="90" t="s">
        <v>23</v>
      </c>
      <c r="F7" s="90" t="s">
        <v>53</v>
      </c>
      <c r="G7" s="90">
        <v>6</v>
      </c>
      <c r="H7" s="90" t="s">
        <v>25</v>
      </c>
      <c r="I7" s="90" t="s">
        <v>26</v>
      </c>
      <c r="J7" s="90"/>
      <c r="K7" s="90" t="s">
        <v>366</v>
      </c>
      <c r="L7" s="93" t="s">
        <v>73</v>
      </c>
      <c r="M7" s="94" t="s">
        <v>44</v>
      </c>
      <c r="N7" s="91" t="s">
        <v>28</v>
      </c>
      <c r="O7" s="90" t="s">
        <v>29</v>
      </c>
      <c r="P7" s="95"/>
      <c r="Q7" s="95"/>
      <c r="R7" s="170" t="s">
        <v>30</v>
      </c>
      <c r="S7" s="90" t="s">
        <v>73</v>
      </c>
      <c r="T7" s="121" t="s">
        <v>31</v>
      </c>
      <c r="U7" s="149"/>
      <c r="V7" s="96"/>
      <c r="W7" s="96"/>
    </row>
    <row r="8" spans="1:23" ht="15" customHeight="1">
      <c r="A8" s="89">
        <v>7</v>
      </c>
      <c r="B8" s="90" t="s">
        <v>74</v>
      </c>
      <c r="C8" s="90" t="s">
        <v>21</v>
      </c>
      <c r="D8" s="91" t="s">
        <v>72</v>
      </c>
      <c r="E8" s="90" t="s">
        <v>23</v>
      </c>
      <c r="F8" s="90" t="s">
        <v>53</v>
      </c>
      <c r="G8" s="90">
        <v>7</v>
      </c>
      <c r="H8" s="90" t="s">
        <v>25</v>
      </c>
      <c r="I8" s="90" t="s">
        <v>26</v>
      </c>
      <c r="J8" s="90"/>
      <c r="K8" s="90" t="s">
        <v>367</v>
      </c>
      <c r="L8" s="93" t="s">
        <v>75</v>
      </c>
      <c r="M8" s="94" t="s">
        <v>284</v>
      </c>
      <c r="N8" s="91" t="s">
        <v>28</v>
      </c>
      <c r="O8" s="90" t="s">
        <v>29</v>
      </c>
      <c r="P8" s="95"/>
      <c r="Q8" s="95"/>
      <c r="R8" s="170" t="s">
        <v>30</v>
      </c>
      <c r="S8" s="90" t="s">
        <v>75</v>
      </c>
      <c r="T8" s="121" t="s">
        <v>31</v>
      </c>
      <c r="U8" s="149"/>
      <c r="V8" s="96"/>
      <c r="W8" s="96"/>
    </row>
    <row r="9" spans="1:23" ht="15" customHeight="1">
      <c r="A9" s="89">
        <v>8</v>
      </c>
      <c r="B9" s="90" t="s">
        <v>76</v>
      </c>
      <c r="C9" s="90" t="s">
        <v>21</v>
      </c>
      <c r="D9" s="150" t="s">
        <v>77</v>
      </c>
      <c r="E9" s="90" t="s">
        <v>23</v>
      </c>
      <c r="F9" s="97" t="s">
        <v>53</v>
      </c>
      <c r="G9" s="90">
        <v>8</v>
      </c>
      <c r="H9" s="90" t="s">
        <v>25</v>
      </c>
      <c r="I9" s="90" t="s">
        <v>26</v>
      </c>
      <c r="J9" s="97"/>
      <c r="K9" s="97" t="s">
        <v>368</v>
      </c>
      <c r="L9" s="93" t="s">
        <v>78</v>
      </c>
      <c r="M9" s="98" t="s">
        <v>79</v>
      </c>
      <c r="N9" s="91" t="s">
        <v>28</v>
      </c>
      <c r="O9" s="90" t="s">
        <v>29</v>
      </c>
      <c r="P9" s="95"/>
      <c r="Q9" s="95"/>
      <c r="R9" s="170" t="s">
        <v>30</v>
      </c>
      <c r="S9" s="97" t="s">
        <v>78</v>
      </c>
      <c r="T9" s="121" t="s">
        <v>31</v>
      </c>
      <c r="U9" s="149"/>
      <c r="V9" s="96"/>
      <c r="W9" s="96"/>
    </row>
    <row r="10" spans="1:23" ht="15" customHeight="1">
      <c r="A10" s="89">
        <v>9</v>
      </c>
      <c r="B10" s="90" t="s">
        <v>369</v>
      </c>
      <c r="C10" s="90" t="s">
        <v>21</v>
      </c>
      <c r="D10" s="91" t="s">
        <v>370</v>
      </c>
      <c r="E10" s="90" t="s">
        <v>23</v>
      </c>
      <c r="F10" s="92" t="s">
        <v>371</v>
      </c>
      <c r="G10" s="90" t="s">
        <v>284</v>
      </c>
      <c r="H10" s="90" t="s">
        <v>296</v>
      </c>
      <c r="I10" s="90" t="s">
        <v>26</v>
      </c>
      <c r="J10" s="97"/>
      <c r="K10" s="92" t="s">
        <v>372</v>
      </c>
      <c r="L10" s="93" t="s">
        <v>373</v>
      </c>
      <c r="M10" s="100" t="s">
        <v>284</v>
      </c>
      <c r="N10" s="91" t="s">
        <v>28</v>
      </c>
      <c r="O10" s="90" t="s">
        <v>29</v>
      </c>
      <c r="P10" s="95"/>
      <c r="Q10" s="95"/>
      <c r="R10" s="170" t="s">
        <v>30</v>
      </c>
      <c r="S10" s="92" t="s">
        <v>373</v>
      </c>
      <c r="T10" s="121" t="s">
        <v>31</v>
      </c>
      <c r="U10" s="149"/>
      <c r="V10" s="96"/>
      <c r="W10" s="96"/>
    </row>
    <row r="11" spans="1:23" ht="15" customHeight="1">
      <c r="A11" s="89">
        <v>10</v>
      </c>
      <c r="B11" s="105" t="s">
        <v>80</v>
      </c>
      <c r="C11" s="102" t="s">
        <v>21</v>
      </c>
      <c r="D11" s="107" t="s">
        <v>81</v>
      </c>
      <c r="E11" s="102" t="s">
        <v>23</v>
      </c>
      <c r="F11" s="104" t="s">
        <v>82</v>
      </c>
      <c r="G11" s="102">
        <v>1</v>
      </c>
      <c r="H11" s="102" t="s">
        <v>25</v>
      </c>
      <c r="I11" s="102" t="s">
        <v>26</v>
      </c>
      <c r="J11" s="102"/>
      <c r="K11" s="109" t="s">
        <v>374</v>
      </c>
      <c r="L11" s="105" t="s">
        <v>83</v>
      </c>
      <c r="M11" s="110" t="s">
        <v>284</v>
      </c>
      <c r="N11" s="107" t="s">
        <v>28</v>
      </c>
      <c r="O11" s="102" t="s">
        <v>29</v>
      </c>
      <c r="P11" s="108"/>
      <c r="Q11" s="108"/>
      <c r="R11" s="171" t="s">
        <v>30</v>
      </c>
      <c r="S11" s="109" t="s">
        <v>83</v>
      </c>
      <c r="T11" s="151" t="s">
        <v>31</v>
      </c>
      <c r="U11" s="152"/>
      <c r="V11" s="96"/>
      <c r="W11" s="96"/>
    </row>
    <row r="12" spans="1:23" ht="15" customHeight="1">
      <c r="A12" s="89">
        <v>11</v>
      </c>
      <c r="B12" s="105" t="s">
        <v>84</v>
      </c>
      <c r="C12" s="102" t="s">
        <v>21</v>
      </c>
      <c r="D12" s="107" t="s">
        <v>85</v>
      </c>
      <c r="E12" s="102" t="s">
        <v>23</v>
      </c>
      <c r="F12" s="104" t="s">
        <v>82</v>
      </c>
      <c r="G12" s="102">
        <v>2</v>
      </c>
      <c r="H12" s="102" t="s">
        <v>25</v>
      </c>
      <c r="I12" s="102" t="s">
        <v>26</v>
      </c>
      <c r="J12" s="102"/>
      <c r="K12" s="102" t="s">
        <v>375</v>
      </c>
      <c r="L12" s="105" t="s">
        <v>86</v>
      </c>
      <c r="M12" s="111" t="s">
        <v>284</v>
      </c>
      <c r="N12" s="107" t="s">
        <v>28</v>
      </c>
      <c r="O12" s="102" t="s">
        <v>29</v>
      </c>
      <c r="P12" s="108"/>
      <c r="Q12" s="108"/>
      <c r="R12" s="171" t="s">
        <v>30</v>
      </c>
      <c r="S12" s="102" t="s">
        <v>86</v>
      </c>
      <c r="T12" s="151" t="s">
        <v>31</v>
      </c>
      <c r="U12" s="152"/>
      <c r="V12" s="96"/>
      <c r="W12" s="96"/>
    </row>
    <row r="13" spans="1:23" ht="15" customHeight="1">
      <c r="A13" s="89">
        <v>12</v>
      </c>
      <c r="B13" s="105" t="s">
        <v>87</v>
      </c>
      <c r="C13" s="102" t="s">
        <v>21</v>
      </c>
      <c r="D13" s="107" t="s">
        <v>88</v>
      </c>
      <c r="E13" s="102" t="s">
        <v>23</v>
      </c>
      <c r="F13" s="104" t="s">
        <v>82</v>
      </c>
      <c r="G13" s="102">
        <v>3</v>
      </c>
      <c r="H13" s="102" t="s">
        <v>25</v>
      </c>
      <c r="I13" s="102" t="s">
        <v>26</v>
      </c>
      <c r="J13" s="102"/>
      <c r="K13" s="102" t="s">
        <v>376</v>
      </c>
      <c r="L13" s="105" t="s">
        <v>89</v>
      </c>
      <c r="M13" s="111" t="s">
        <v>284</v>
      </c>
      <c r="N13" s="107" t="s">
        <v>28</v>
      </c>
      <c r="O13" s="102" t="s">
        <v>29</v>
      </c>
      <c r="P13" s="108"/>
      <c r="Q13" s="108"/>
      <c r="R13" s="171" t="s">
        <v>30</v>
      </c>
      <c r="S13" s="102" t="s">
        <v>89</v>
      </c>
      <c r="T13" s="151" t="s">
        <v>31</v>
      </c>
      <c r="U13" s="152"/>
      <c r="V13" s="96"/>
      <c r="W13" s="96"/>
    </row>
    <row r="14" spans="1:23" ht="15" customHeight="1">
      <c r="A14" s="89">
        <v>13</v>
      </c>
      <c r="B14" s="105" t="s">
        <v>90</v>
      </c>
      <c r="C14" s="102" t="s">
        <v>21</v>
      </c>
      <c r="D14" s="107" t="s">
        <v>91</v>
      </c>
      <c r="E14" s="102" t="s">
        <v>23</v>
      </c>
      <c r="F14" s="104" t="s">
        <v>82</v>
      </c>
      <c r="G14" s="102">
        <v>4</v>
      </c>
      <c r="H14" s="102" t="s">
        <v>25</v>
      </c>
      <c r="I14" s="102" t="s">
        <v>26</v>
      </c>
      <c r="J14" s="102"/>
      <c r="K14" s="102" t="s">
        <v>377</v>
      </c>
      <c r="L14" s="105" t="s">
        <v>92</v>
      </c>
      <c r="M14" s="111" t="s">
        <v>284</v>
      </c>
      <c r="N14" s="107" t="s">
        <v>28</v>
      </c>
      <c r="O14" s="102" t="s">
        <v>29</v>
      </c>
      <c r="P14" s="108"/>
      <c r="Q14" s="108"/>
      <c r="R14" s="171" t="s">
        <v>30</v>
      </c>
      <c r="S14" s="102" t="s">
        <v>92</v>
      </c>
      <c r="T14" s="151" t="s">
        <v>31</v>
      </c>
      <c r="U14" s="152"/>
      <c r="V14" s="96"/>
      <c r="W14" s="96"/>
    </row>
    <row r="15" spans="1:23" ht="15" customHeight="1">
      <c r="A15" s="89">
        <v>14</v>
      </c>
      <c r="B15" s="105" t="s">
        <v>93</v>
      </c>
      <c r="C15" s="102" t="s">
        <v>21</v>
      </c>
      <c r="D15" s="107" t="s">
        <v>94</v>
      </c>
      <c r="E15" s="102" t="s">
        <v>23</v>
      </c>
      <c r="F15" s="104" t="s">
        <v>82</v>
      </c>
      <c r="G15" s="102">
        <v>5</v>
      </c>
      <c r="H15" s="102" t="s">
        <v>25</v>
      </c>
      <c r="I15" s="102" t="s">
        <v>26</v>
      </c>
      <c r="J15" s="102"/>
      <c r="K15" s="102" t="s">
        <v>378</v>
      </c>
      <c r="L15" s="105" t="s">
        <v>95</v>
      </c>
      <c r="M15" s="111" t="s">
        <v>44</v>
      </c>
      <c r="N15" s="107" t="s">
        <v>28</v>
      </c>
      <c r="O15" s="102" t="s">
        <v>29</v>
      </c>
      <c r="P15" s="108"/>
      <c r="Q15" s="108"/>
      <c r="R15" s="171" t="s">
        <v>30</v>
      </c>
      <c r="S15" s="102" t="s">
        <v>95</v>
      </c>
      <c r="T15" s="151" t="s">
        <v>31</v>
      </c>
      <c r="U15" s="152"/>
      <c r="V15" s="96"/>
      <c r="W15" s="96"/>
    </row>
    <row r="16" spans="1:23" ht="15" customHeight="1">
      <c r="A16" s="89">
        <v>15</v>
      </c>
      <c r="B16" s="105" t="s">
        <v>96</v>
      </c>
      <c r="C16" s="102" t="s">
        <v>21</v>
      </c>
      <c r="D16" s="107" t="s">
        <v>97</v>
      </c>
      <c r="E16" s="102" t="s">
        <v>23</v>
      </c>
      <c r="F16" s="104" t="s">
        <v>82</v>
      </c>
      <c r="G16" s="102">
        <v>6</v>
      </c>
      <c r="H16" s="102" t="s">
        <v>25</v>
      </c>
      <c r="I16" s="102" t="s">
        <v>26</v>
      </c>
      <c r="J16" s="102"/>
      <c r="K16" s="102" t="s">
        <v>379</v>
      </c>
      <c r="L16" s="105" t="s">
        <v>98</v>
      </c>
      <c r="M16" s="111" t="s">
        <v>44</v>
      </c>
      <c r="N16" s="107" t="s">
        <v>28</v>
      </c>
      <c r="O16" s="102" t="s">
        <v>29</v>
      </c>
      <c r="P16" s="108"/>
      <c r="Q16" s="108"/>
      <c r="R16" s="171" t="s">
        <v>30</v>
      </c>
      <c r="S16" s="102" t="s">
        <v>98</v>
      </c>
      <c r="T16" s="151" t="s">
        <v>31</v>
      </c>
      <c r="U16" s="152"/>
      <c r="V16" s="96"/>
      <c r="W16" s="96"/>
    </row>
    <row r="17" spans="1:23" ht="15" customHeight="1">
      <c r="A17" s="89">
        <v>16</v>
      </c>
      <c r="B17" s="105" t="s">
        <v>99</v>
      </c>
      <c r="C17" s="102" t="s">
        <v>21</v>
      </c>
      <c r="D17" s="107" t="s">
        <v>100</v>
      </c>
      <c r="E17" s="102" t="s">
        <v>23</v>
      </c>
      <c r="F17" s="104" t="s">
        <v>82</v>
      </c>
      <c r="G17" s="102">
        <v>7</v>
      </c>
      <c r="H17" s="102" t="s">
        <v>25</v>
      </c>
      <c r="I17" s="102" t="s">
        <v>26</v>
      </c>
      <c r="J17" s="102"/>
      <c r="K17" s="102" t="s">
        <v>380</v>
      </c>
      <c r="L17" s="105" t="s">
        <v>101</v>
      </c>
      <c r="M17" s="111" t="s">
        <v>284</v>
      </c>
      <c r="N17" s="107" t="s">
        <v>28</v>
      </c>
      <c r="O17" s="102" t="s">
        <v>29</v>
      </c>
      <c r="P17" s="108"/>
      <c r="Q17" s="108"/>
      <c r="R17" s="171" t="s">
        <v>30</v>
      </c>
      <c r="S17" s="102" t="s">
        <v>101</v>
      </c>
      <c r="T17" s="151" t="s">
        <v>31</v>
      </c>
      <c r="U17" s="152"/>
      <c r="V17" s="96"/>
      <c r="W17" s="96"/>
    </row>
    <row r="18" spans="1:23" ht="15" customHeight="1">
      <c r="A18" s="89">
        <v>17</v>
      </c>
      <c r="B18" s="105" t="s">
        <v>102</v>
      </c>
      <c r="C18" s="102" t="s">
        <v>21</v>
      </c>
      <c r="D18" s="107" t="s">
        <v>103</v>
      </c>
      <c r="E18" s="102" t="s">
        <v>23</v>
      </c>
      <c r="F18" s="104" t="s">
        <v>82</v>
      </c>
      <c r="G18" s="102">
        <v>8</v>
      </c>
      <c r="H18" s="102" t="s">
        <v>25</v>
      </c>
      <c r="I18" s="102" t="s">
        <v>26</v>
      </c>
      <c r="J18" s="102"/>
      <c r="K18" s="102" t="s">
        <v>381</v>
      </c>
      <c r="L18" s="105" t="s">
        <v>104</v>
      </c>
      <c r="M18" s="111" t="s">
        <v>284</v>
      </c>
      <c r="N18" s="107" t="s">
        <v>28</v>
      </c>
      <c r="O18" s="102" t="s">
        <v>29</v>
      </c>
      <c r="P18" s="108"/>
      <c r="Q18" s="108"/>
      <c r="R18" s="171" t="s">
        <v>30</v>
      </c>
      <c r="S18" s="102" t="s">
        <v>104</v>
      </c>
      <c r="T18" s="151" t="s">
        <v>31</v>
      </c>
      <c r="U18" s="152"/>
      <c r="V18" s="96"/>
      <c r="W18" s="96"/>
    </row>
    <row r="19" spans="1:23" ht="15" customHeight="1">
      <c r="A19" s="89">
        <v>18</v>
      </c>
      <c r="B19" s="107" t="s">
        <v>382</v>
      </c>
      <c r="C19" s="102" t="s">
        <v>21</v>
      </c>
      <c r="D19" s="107" t="s">
        <v>383</v>
      </c>
      <c r="E19" s="102" t="s">
        <v>23</v>
      </c>
      <c r="F19" s="104" t="s">
        <v>384</v>
      </c>
      <c r="G19" s="102" t="s">
        <v>284</v>
      </c>
      <c r="H19" s="102" t="s">
        <v>296</v>
      </c>
      <c r="I19" s="102" t="s">
        <v>26</v>
      </c>
      <c r="J19" s="102"/>
      <c r="K19" s="102" t="s">
        <v>385</v>
      </c>
      <c r="L19" s="105" t="s">
        <v>386</v>
      </c>
      <c r="M19" s="111" t="s">
        <v>284</v>
      </c>
      <c r="N19" s="107" t="s">
        <v>28</v>
      </c>
      <c r="O19" s="102" t="s">
        <v>29</v>
      </c>
      <c r="P19" s="108"/>
      <c r="Q19" s="108"/>
      <c r="R19" s="171" t="s">
        <v>30</v>
      </c>
      <c r="S19" s="102" t="s">
        <v>386</v>
      </c>
      <c r="T19" s="151" t="s">
        <v>31</v>
      </c>
      <c r="U19" s="152"/>
      <c r="V19" s="96"/>
      <c r="W19" s="96"/>
    </row>
    <row r="20" spans="1:23" ht="15" customHeight="1">
      <c r="A20" s="89">
        <v>19</v>
      </c>
      <c r="B20" s="93" t="s">
        <v>105</v>
      </c>
      <c r="C20" s="90" t="s">
        <v>21</v>
      </c>
      <c r="D20" s="91" t="s">
        <v>106</v>
      </c>
      <c r="E20" s="90" t="s">
        <v>23</v>
      </c>
      <c r="F20" s="92" t="s">
        <v>107</v>
      </c>
      <c r="G20" s="90">
        <v>1</v>
      </c>
      <c r="H20" s="90" t="s">
        <v>25</v>
      </c>
      <c r="I20" s="90" t="s">
        <v>26</v>
      </c>
      <c r="J20" s="90"/>
      <c r="K20" s="90" t="s">
        <v>387</v>
      </c>
      <c r="L20" s="93" t="s">
        <v>108</v>
      </c>
      <c r="M20" s="94" t="s">
        <v>284</v>
      </c>
      <c r="N20" s="91" t="s">
        <v>28</v>
      </c>
      <c r="O20" s="90" t="s">
        <v>29</v>
      </c>
      <c r="P20" s="95"/>
      <c r="Q20" s="95"/>
      <c r="R20" s="170" t="s">
        <v>30</v>
      </c>
      <c r="S20" s="90" t="s">
        <v>108</v>
      </c>
      <c r="T20" s="121" t="s">
        <v>31</v>
      </c>
      <c r="U20" s="149"/>
      <c r="V20" s="96"/>
      <c r="W20" s="96"/>
    </row>
    <row r="21" spans="1:23" ht="15" customHeight="1">
      <c r="A21" s="89">
        <v>20</v>
      </c>
      <c r="B21" s="93" t="s">
        <v>109</v>
      </c>
      <c r="C21" s="90" t="s">
        <v>21</v>
      </c>
      <c r="D21" s="91" t="s">
        <v>110</v>
      </c>
      <c r="E21" s="90" t="s">
        <v>23</v>
      </c>
      <c r="F21" s="92" t="s">
        <v>107</v>
      </c>
      <c r="G21" s="90">
        <v>2</v>
      </c>
      <c r="H21" s="90" t="s">
        <v>25</v>
      </c>
      <c r="I21" s="90" t="s">
        <v>26</v>
      </c>
      <c r="J21" s="90"/>
      <c r="K21" s="90" t="s">
        <v>388</v>
      </c>
      <c r="L21" s="93" t="s">
        <v>111</v>
      </c>
      <c r="M21" s="94" t="s">
        <v>284</v>
      </c>
      <c r="N21" s="91" t="s">
        <v>28</v>
      </c>
      <c r="O21" s="90" t="s">
        <v>29</v>
      </c>
      <c r="P21" s="95"/>
      <c r="Q21" s="95"/>
      <c r="R21" s="170" t="s">
        <v>30</v>
      </c>
      <c r="S21" s="90" t="s">
        <v>111</v>
      </c>
      <c r="T21" s="121" t="s">
        <v>31</v>
      </c>
      <c r="U21" s="149"/>
      <c r="V21" s="96"/>
      <c r="W21" s="96"/>
    </row>
    <row r="22" spans="1:23" ht="15" customHeight="1">
      <c r="A22" s="89">
        <v>21</v>
      </c>
      <c r="B22" s="93" t="s">
        <v>112</v>
      </c>
      <c r="C22" s="90" t="s">
        <v>21</v>
      </c>
      <c r="D22" s="91" t="s">
        <v>113</v>
      </c>
      <c r="E22" s="90" t="s">
        <v>23</v>
      </c>
      <c r="F22" s="92" t="s">
        <v>107</v>
      </c>
      <c r="G22" s="90">
        <v>3</v>
      </c>
      <c r="H22" s="90" t="s">
        <v>25</v>
      </c>
      <c r="I22" s="90" t="s">
        <v>26</v>
      </c>
      <c r="J22" s="90"/>
      <c r="K22" s="90" t="s">
        <v>389</v>
      </c>
      <c r="L22" s="93" t="s">
        <v>114</v>
      </c>
      <c r="M22" s="94" t="s">
        <v>58</v>
      </c>
      <c r="N22" s="91" t="s">
        <v>28</v>
      </c>
      <c r="O22" s="90" t="s">
        <v>29</v>
      </c>
      <c r="P22" s="95"/>
      <c r="Q22" s="95"/>
      <c r="R22" s="170" t="s">
        <v>30</v>
      </c>
      <c r="S22" s="90" t="s">
        <v>114</v>
      </c>
      <c r="T22" s="121" t="s">
        <v>31</v>
      </c>
      <c r="U22" s="149"/>
      <c r="V22" s="96"/>
      <c r="W22" s="96"/>
    </row>
    <row r="23" spans="1:23" ht="15" customHeight="1">
      <c r="A23" s="89">
        <v>22</v>
      </c>
      <c r="B23" s="93" t="s">
        <v>115</v>
      </c>
      <c r="C23" s="90" t="s">
        <v>21</v>
      </c>
      <c r="D23" s="93" t="s">
        <v>116</v>
      </c>
      <c r="E23" s="90" t="s">
        <v>23</v>
      </c>
      <c r="F23" s="92" t="s">
        <v>107</v>
      </c>
      <c r="G23" s="90">
        <v>4</v>
      </c>
      <c r="H23" s="90" t="s">
        <v>25</v>
      </c>
      <c r="I23" s="90" t="s">
        <v>26</v>
      </c>
      <c r="J23" s="90"/>
      <c r="K23" s="90" t="s">
        <v>390</v>
      </c>
      <c r="L23" s="93" t="s">
        <v>117</v>
      </c>
      <c r="M23" s="94" t="s">
        <v>44</v>
      </c>
      <c r="N23" s="91" t="s">
        <v>28</v>
      </c>
      <c r="O23" s="90" t="s">
        <v>29</v>
      </c>
      <c r="P23" s="95"/>
      <c r="Q23" s="95"/>
      <c r="R23" s="170" t="s">
        <v>30</v>
      </c>
      <c r="S23" s="90" t="s">
        <v>117</v>
      </c>
      <c r="T23" s="121" t="s">
        <v>31</v>
      </c>
      <c r="U23" s="149"/>
      <c r="V23" s="96"/>
      <c r="W23" s="96"/>
    </row>
    <row r="24" spans="1:23" ht="15" customHeight="1">
      <c r="A24" s="89">
        <v>23</v>
      </c>
      <c r="B24" s="93" t="s">
        <v>118</v>
      </c>
      <c r="C24" s="90" t="s">
        <v>21</v>
      </c>
      <c r="D24" s="93" t="s">
        <v>119</v>
      </c>
      <c r="E24" s="90" t="s">
        <v>23</v>
      </c>
      <c r="F24" s="92" t="s">
        <v>107</v>
      </c>
      <c r="G24" s="90">
        <v>5</v>
      </c>
      <c r="H24" s="90" t="s">
        <v>25</v>
      </c>
      <c r="I24" s="90" t="s">
        <v>26</v>
      </c>
      <c r="J24" s="90"/>
      <c r="K24" s="90" t="s">
        <v>391</v>
      </c>
      <c r="L24" s="93" t="s">
        <v>120</v>
      </c>
      <c r="M24" s="94" t="s">
        <v>44</v>
      </c>
      <c r="N24" s="91" t="s">
        <v>28</v>
      </c>
      <c r="O24" s="90" t="s">
        <v>29</v>
      </c>
      <c r="P24" s="95"/>
      <c r="Q24" s="95"/>
      <c r="R24" s="170" t="s">
        <v>30</v>
      </c>
      <c r="S24" s="90" t="s">
        <v>120</v>
      </c>
      <c r="T24" s="121" t="s">
        <v>31</v>
      </c>
      <c r="U24" s="149"/>
      <c r="V24" s="96"/>
      <c r="W24" s="96"/>
    </row>
    <row r="25" spans="1:23" ht="15" customHeight="1">
      <c r="A25" s="89">
        <v>24</v>
      </c>
      <c r="B25" s="93" t="s">
        <v>121</v>
      </c>
      <c r="C25" s="90" t="s">
        <v>21</v>
      </c>
      <c r="D25" s="93" t="s">
        <v>122</v>
      </c>
      <c r="E25" s="90" t="s">
        <v>23</v>
      </c>
      <c r="F25" s="92" t="s">
        <v>107</v>
      </c>
      <c r="G25" s="90">
        <v>6</v>
      </c>
      <c r="H25" s="90" t="s">
        <v>25</v>
      </c>
      <c r="I25" s="90" t="s">
        <v>26</v>
      </c>
      <c r="J25" s="90"/>
      <c r="K25" s="90" t="s">
        <v>392</v>
      </c>
      <c r="L25" s="93" t="s">
        <v>123</v>
      </c>
      <c r="M25" s="94" t="s">
        <v>44</v>
      </c>
      <c r="N25" s="91" t="s">
        <v>28</v>
      </c>
      <c r="O25" s="90" t="s">
        <v>29</v>
      </c>
      <c r="P25" s="95"/>
      <c r="Q25" s="95"/>
      <c r="R25" s="170" t="s">
        <v>30</v>
      </c>
      <c r="S25" s="90" t="s">
        <v>123</v>
      </c>
      <c r="T25" s="121" t="s">
        <v>31</v>
      </c>
      <c r="U25" s="149"/>
      <c r="V25" s="96"/>
      <c r="W25" s="96"/>
    </row>
    <row r="26" spans="1:23" ht="15" customHeight="1">
      <c r="A26" s="89">
        <v>25</v>
      </c>
      <c r="B26" s="93" t="s">
        <v>124</v>
      </c>
      <c r="C26" s="90" t="s">
        <v>21</v>
      </c>
      <c r="D26" s="91" t="s">
        <v>125</v>
      </c>
      <c r="E26" s="90" t="s">
        <v>23</v>
      </c>
      <c r="F26" s="92" t="s">
        <v>107</v>
      </c>
      <c r="G26" s="90">
        <v>7</v>
      </c>
      <c r="H26" s="90" t="s">
        <v>25</v>
      </c>
      <c r="I26" s="90" t="s">
        <v>26</v>
      </c>
      <c r="J26" s="90"/>
      <c r="K26" s="90" t="s">
        <v>393</v>
      </c>
      <c r="L26" s="93" t="s">
        <v>126</v>
      </c>
      <c r="M26" s="94" t="s">
        <v>284</v>
      </c>
      <c r="N26" s="91" t="s">
        <v>28</v>
      </c>
      <c r="O26" s="90" t="s">
        <v>29</v>
      </c>
      <c r="P26" s="95"/>
      <c r="Q26" s="95"/>
      <c r="R26" s="170" t="s">
        <v>30</v>
      </c>
      <c r="S26" s="90" t="s">
        <v>126</v>
      </c>
      <c r="T26" s="121" t="s">
        <v>31</v>
      </c>
      <c r="U26" s="149"/>
      <c r="V26" s="96"/>
      <c r="W26" s="96"/>
    </row>
    <row r="27" spans="1:23" ht="15" customHeight="1">
      <c r="A27" s="89">
        <v>26</v>
      </c>
      <c r="B27" s="93" t="s">
        <v>127</v>
      </c>
      <c r="C27" s="90" t="s">
        <v>21</v>
      </c>
      <c r="D27" s="91" t="s">
        <v>128</v>
      </c>
      <c r="E27" s="90" t="s">
        <v>23</v>
      </c>
      <c r="F27" s="92" t="s">
        <v>107</v>
      </c>
      <c r="G27" s="90">
        <v>8</v>
      </c>
      <c r="H27" s="90" t="s">
        <v>25</v>
      </c>
      <c r="I27" s="90" t="s">
        <v>26</v>
      </c>
      <c r="J27" s="90"/>
      <c r="K27" s="90" t="s">
        <v>394</v>
      </c>
      <c r="L27" s="93" t="s">
        <v>129</v>
      </c>
      <c r="M27" s="94" t="s">
        <v>284</v>
      </c>
      <c r="N27" s="91" t="s">
        <v>28</v>
      </c>
      <c r="O27" s="90" t="s">
        <v>29</v>
      </c>
      <c r="P27" s="95"/>
      <c r="Q27" s="95"/>
      <c r="R27" s="170" t="s">
        <v>30</v>
      </c>
      <c r="S27" s="90" t="s">
        <v>129</v>
      </c>
      <c r="T27" s="121" t="s">
        <v>31</v>
      </c>
      <c r="U27" s="149"/>
      <c r="V27" s="96"/>
      <c r="W27" s="96"/>
    </row>
    <row r="28" spans="1:23" ht="15" customHeight="1">
      <c r="A28" s="89">
        <v>27</v>
      </c>
      <c r="B28" s="91" t="s">
        <v>395</v>
      </c>
      <c r="C28" s="90" t="s">
        <v>21</v>
      </c>
      <c r="D28" s="91" t="s">
        <v>396</v>
      </c>
      <c r="E28" s="90" t="s">
        <v>23</v>
      </c>
      <c r="F28" s="92" t="s">
        <v>397</v>
      </c>
      <c r="G28" s="90" t="s">
        <v>284</v>
      </c>
      <c r="H28" s="90" t="s">
        <v>296</v>
      </c>
      <c r="I28" s="90" t="s">
        <v>26</v>
      </c>
      <c r="J28" s="90"/>
      <c r="K28" s="90" t="s">
        <v>398</v>
      </c>
      <c r="L28" s="93" t="s">
        <v>399</v>
      </c>
      <c r="M28" s="94" t="s">
        <v>284</v>
      </c>
      <c r="N28" s="91" t="s">
        <v>28</v>
      </c>
      <c r="O28" s="90" t="s">
        <v>29</v>
      </c>
      <c r="P28" s="95"/>
      <c r="Q28" s="95"/>
      <c r="R28" s="170" t="s">
        <v>30</v>
      </c>
      <c r="S28" s="90" t="s">
        <v>399</v>
      </c>
      <c r="T28" s="121" t="s">
        <v>31</v>
      </c>
      <c r="U28" s="149"/>
      <c r="V28" s="96"/>
      <c r="W28" s="96"/>
    </row>
    <row r="29" spans="1:23" ht="15" customHeight="1">
      <c r="A29" s="89">
        <v>28</v>
      </c>
      <c r="B29" s="105" t="s">
        <v>130</v>
      </c>
      <c r="C29" s="102" t="s">
        <v>21</v>
      </c>
      <c r="D29" s="107" t="s">
        <v>119</v>
      </c>
      <c r="E29" s="102" t="s">
        <v>23</v>
      </c>
      <c r="F29" s="104" t="s">
        <v>131</v>
      </c>
      <c r="G29" s="102">
        <v>1</v>
      </c>
      <c r="H29" s="102" t="s">
        <v>25</v>
      </c>
      <c r="I29" s="102" t="s">
        <v>26</v>
      </c>
      <c r="J29" s="102"/>
      <c r="K29" s="102" t="s">
        <v>400</v>
      </c>
      <c r="L29" s="105" t="s">
        <v>132</v>
      </c>
      <c r="M29" s="111" t="s">
        <v>284</v>
      </c>
      <c r="N29" s="107" t="s">
        <v>28</v>
      </c>
      <c r="O29" s="102" t="s">
        <v>29</v>
      </c>
      <c r="P29" s="108"/>
      <c r="Q29" s="108"/>
      <c r="R29" s="171" t="s">
        <v>30</v>
      </c>
      <c r="S29" s="102" t="s">
        <v>132</v>
      </c>
      <c r="T29" s="151" t="s">
        <v>31</v>
      </c>
      <c r="U29" s="152"/>
      <c r="V29" s="96"/>
      <c r="W29" s="96"/>
    </row>
    <row r="30" spans="1:23" ht="15" customHeight="1">
      <c r="A30" s="89">
        <v>29</v>
      </c>
      <c r="B30" s="105" t="s">
        <v>133</v>
      </c>
      <c r="C30" s="102" t="s">
        <v>21</v>
      </c>
      <c r="D30" s="107" t="s">
        <v>134</v>
      </c>
      <c r="E30" s="102" t="s">
        <v>23</v>
      </c>
      <c r="F30" s="104" t="s">
        <v>131</v>
      </c>
      <c r="G30" s="102">
        <v>2</v>
      </c>
      <c r="H30" s="102" t="s">
        <v>25</v>
      </c>
      <c r="I30" s="102" t="s">
        <v>26</v>
      </c>
      <c r="J30" s="102"/>
      <c r="K30" s="102" t="s">
        <v>401</v>
      </c>
      <c r="L30" s="105" t="s">
        <v>135</v>
      </c>
      <c r="M30" s="111" t="s">
        <v>284</v>
      </c>
      <c r="N30" s="107" t="s">
        <v>28</v>
      </c>
      <c r="O30" s="102" t="s">
        <v>29</v>
      </c>
      <c r="P30" s="108"/>
      <c r="Q30" s="108"/>
      <c r="R30" s="171" t="s">
        <v>30</v>
      </c>
      <c r="S30" s="102" t="s">
        <v>135</v>
      </c>
      <c r="T30" s="151" t="s">
        <v>31</v>
      </c>
      <c r="U30" s="152"/>
      <c r="V30" s="96"/>
      <c r="W30" s="96"/>
    </row>
    <row r="31" spans="1:23" ht="15" customHeight="1">
      <c r="A31" s="89">
        <v>30</v>
      </c>
      <c r="B31" s="105" t="s">
        <v>136</v>
      </c>
      <c r="C31" s="102" t="s">
        <v>21</v>
      </c>
      <c r="D31" s="107" t="s">
        <v>137</v>
      </c>
      <c r="E31" s="102" t="s">
        <v>23</v>
      </c>
      <c r="F31" s="104" t="s">
        <v>131</v>
      </c>
      <c r="G31" s="102">
        <v>3</v>
      </c>
      <c r="H31" s="102" t="s">
        <v>25</v>
      </c>
      <c r="I31" s="102" t="s">
        <v>26</v>
      </c>
      <c r="J31" s="102"/>
      <c r="K31" s="102" t="s">
        <v>402</v>
      </c>
      <c r="L31" s="105" t="s">
        <v>138</v>
      </c>
      <c r="M31" s="111" t="s">
        <v>284</v>
      </c>
      <c r="N31" s="107" t="s">
        <v>28</v>
      </c>
      <c r="O31" s="102" t="s">
        <v>29</v>
      </c>
      <c r="P31" s="108"/>
      <c r="Q31" s="108"/>
      <c r="R31" s="171" t="s">
        <v>30</v>
      </c>
      <c r="S31" s="102" t="s">
        <v>138</v>
      </c>
      <c r="T31" s="151" t="s">
        <v>31</v>
      </c>
      <c r="U31" s="152"/>
      <c r="V31" s="96"/>
      <c r="W31" s="96"/>
    </row>
    <row r="32" spans="1:23" ht="15" customHeight="1">
      <c r="A32" s="89">
        <v>31</v>
      </c>
      <c r="B32" s="105" t="s">
        <v>139</v>
      </c>
      <c r="C32" s="102" t="s">
        <v>21</v>
      </c>
      <c r="D32" s="107" t="s">
        <v>140</v>
      </c>
      <c r="E32" s="102" t="s">
        <v>23</v>
      </c>
      <c r="F32" s="104" t="s">
        <v>131</v>
      </c>
      <c r="G32" s="102">
        <v>4</v>
      </c>
      <c r="H32" s="102" t="s">
        <v>25</v>
      </c>
      <c r="I32" s="102" t="s">
        <v>26</v>
      </c>
      <c r="J32" s="102"/>
      <c r="K32" s="102" t="s">
        <v>403</v>
      </c>
      <c r="L32" s="105" t="s">
        <v>141</v>
      </c>
      <c r="M32" s="111" t="s">
        <v>284</v>
      </c>
      <c r="N32" s="107" t="s">
        <v>28</v>
      </c>
      <c r="O32" s="102" t="s">
        <v>29</v>
      </c>
      <c r="P32" s="108"/>
      <c r="Q32" s="108"/>
      <c r="R32" s="171" t="s">
        <v>30</v>
      </c>
      <c r="S32" s="102" t="s">
        <v>141</v>
      </c>
      <c r="T32" s="151" t="s">
        <v>31</v>
      </c>
      <c r="U32" s="152"/>
      <c r="V32" s="96"/>
      <c r="W32" s="96"/>
    </row>
    <row r="33" spans="1:23" ht="15" customHeight="1">
      <c r="A33" s="89">
        <v>32</v>
      </c>
      <c r="B33" s="105" t="s">
        <v>142</v>
      </c>
      <c r="C33" s="102" t="s">
        <v>21</v>
      </c>
      <c r="D33" s="107" t="s">
        <v>143</v>
      </c>
      <c r="E33" s="102" t="s">
        <v>23</v>
      </c>
      <c r="F33" s="104" t="s">
        <v>131</v>
      </c>
      <c r="G33" s="102">
        <v>5</v>
      </c>
      <c r="H33" s="102" t="s">
        <v>25</v>
      </c>
      <c r="I33" s="102" t="s">
        <v>26</v>
      </c>
      <c r="J33" s="102"/>
      <c r="K33" s="102" t="s">
        <v>404</v>
      </c>
      <c r="L33" s="105" t="s">
        <v>144</v>
      </c>
      <c r="M33" s="111" t="s">
        <v>44</v>
      </c>
      <c r="N33" s="107" t="s">
        <v>28</v>
      </c>
      <c r="O33" s="102" t="s">
        <v>29</v>
      </c>
      <c r="P33" s="108"/>
      <c r="Q33" s="108"/>
      <c r="R33" s="171" t="s">
        <v>30</v>
      </c>
      <c r="S33" s="102" t="s">
        <v>144</v>
      </c>
      <c r="T33" s="151" t="s">
        <v>31</v>
      </c>
      <c r="U33" s="152"/>
      <c r="V33" s="96"/>
      <c r="W33" s="96"/>
    </row>
    <row r="34" spans="1:23" ht="15" customHeight="1">
      <c r="A34" s="89">
        <v>33</v>
      </c>
      <c r="B34" s="105" t="s">
        <v>145</v>
      </c>
      <c r="C34" s="102" t="s">
        <v>21</v>
      </c>
      <c r="D34" s="107" t="s">
        <v>146</v>
      </c>
      <c r="E34" s="102" t="s">
        <v>23</v>
      </c>
      <c r="F34" s="104" t="s">
        <v>131</v>
      </c>
      <c r="G34" s="102">
        <v>6</v>
      </c>
      <c r="H34" s="102" t="s">
        <v>25</v>
      </c>
      <c r="I34" s="102" t="s">
        <v>26</v>
      </c>
      <c r="J34" s="102"/>
      <c r="K34" s="102" t="s">
        <v>405</v>
      </c>
      <c r="L34" s="105" t="s">
        <v>147</v>
      </c>
      <c r="M34" s="111" t="s">
        <v>44</v>
      </c>
      <c r="N34" s="107" t="s">
        <v>28</v>
      </c>
      <c r="O34" s="102" t="s">
        <v>29</v>
      </c>
      <c r="P34" s="108"/>
      <c r="Q34" s="108"/>
      <c r="R34" s="171" t="s">
        <v>30</v>
      </c>
      <c r="S34" s="102" t="s">
        <v>147</v>
      </c>
      <c r="T34" s="151" t="s">
        <v>31</v>
      </c>
      <c r="U34" s="152"/>
      <c r="V34" s="96"/>
      <c r="W34" s="96"/>
    </row>
    <row r="35" spans="1:23" ht="15" customHeight="1">
      <c r="A35" s="89">
        <v>34</v>
      </c>
      <c r="B35" s="105" t="s">
        <v>148</v>
      </c>
      <c r="C35" s="102" t="s">
        <v>21</v>
      </c>
      <c r="D35" s="107" t="s">
        <v>149</v>
      </c>
      <c r="E35" s="102" t="s">
        <v>23</v>
      </c>
      <c r="F35" s="104" t="s">
        <v>131</v>
      </c>
      <c r="G35" s="102">
        <v>7</v>
      </c>
      <c r="H35" s="102" t="s">
        <v>25</v>
      </c>
      <c r="I35" s="102" t="s">
        <v>26</v>
      </c>
      <c r="J35" s="102"/>
      <c r="K35" s="102" t="s">
        <v>406</v>
      </c>
      <c r="L35" s="105" t="s">
        <v>150</v>
      </c>
      <c r="M35" s="111" t="s">
        <v>151</v>
      </c>
      <c r="N35" s="107" t="s">
        <v>28</v>
      </c>
      <c r="O35" s="102" t="s">
        <v>29</v>
      </c>
      <c r="P35" s="108"/>
      <c r="Q35" s="108"/>
      <c r="R35" s="171" t="s">
        <v>30</v>
      </c>
      <c r="S35" s="102" t="s">
        <v>150</v>
      </c>
      <c r="T35" s="151" t="s">
        <v>31</v>
      </c>
      <c r="U35" s="152"/>
      <c r="V35" s="96"/>
      <c r="W35" s="96"/>
    </row>
    <row r="36" spans="1:23" ht="15" customHeight="1">
      <c r="A36" s="89">
        <v>35</v>
      </c>
      <c r="B36" s="113" t="s">
        <v>152</v>
      </c>
      <c r="C36" s="101" t="s">
        <v>21</v>
      </c>
      <c r="D36" s="114" t="s">
        <v>153</v>
      </c>
      <c r="E36" s="101" t="s">
        <v>23</v>
      </c>
      <c r="F36" s="104" t="s">
        <v>131</v>
      </c>
      <c r="G36" s="101">
        <v>8</v>
      </c>
      <c r="H36" s="101" t="s">
        <v>25</v>
      </c>
      <c r="I36" s="101" t="s">
        <v>26</v>
      </c>
      <c r="J36" s="101"/>
      <c r="K36" s="101" t="s">
        <v>407</v>
      </c>
      <c r="L36" s="113" t="s">
        <v>154</v>
      </c>
      <c r="M36" s="112" t="s">
        <v>151</v>
      </c>
      <c r="N36" s="114" t="s">
        <v>28</v>
      </c>
      <c r="O36" s="101" t="s">
        <v>29</v>
      </c>
      <c r="P36" s="115"/>
      <c r="Q36" s="115"/>
      <c r="R36" s="172" t="s">
        <v>30</v>
      </c>
      <c r="S36" s="101" t="s">
        <v>154</v>
      </c>
      <c r="T36" s="153" t="s">
        <v>31</v>
      </c>
      <c r="U36" s="152"/>
      <c r="V36" s="96"/>
      <c r="W36" s="96"/>
    </row>
    <row r="37" spans="1:23" ht="15" customHeight="1">
      <c r="A37" s="89">
        <v>36</v>
      </c>
      <c r="B37" s="116" t="s">
        <v>408</v>
      </c>
      <c r="C37" s="116" t="s">
        <v>21</v>
      </c>
      <c r="D37" s="116" t="s">
        <v>409</v>
      </c>
      <c r="E37" s="116" t="s">
        <v>23</v>
      </c>
      <c r="F37" s="116" t="s">
        <v>410</v>
      </c>
      <c r="G37" s="116" t="s">
        <v>284</v>
      </c>
      <c r="H37" s="116" t="s">
        <v>296</v>
      </c>
      <c r="I37" s="116" t="s">
        <v>26</v>
      </c>
      <c r="J37" s="116"/>
      <c r="K37" s="116" t="s">
        <v>411</v>
      </c>
      <c r="L37" s="116" t="s">
        <v>412</v>
      </c>
      <c r="M37" s="118" t="s">
        <v>284</v>
      </c>
      <c r="N37" s="116" t="s">
        <v>28</v>
      </c>
      <c r="O37" s="116" t="s">
        <v>29</v>
      </c>
      <c r="P37" s="116"/>
      <c r="Q37" s="116"/>
      <c r="R37" s="117" t="s">
        <v>30</v>
      </c>
      <c r="S37" s="116" t="s">
        <v>412</v>
      </c>
      <c r="T37" s="154" t="s">
        <v>31</v>
      </c>
      <c r="U37" s="152"/>
      <c r="V37" s="96"/>
      <c r="W37" s="96"/>
    </row>
    <row r="38" spans="1:23">
      <c r="A38" s="89">
        <v>37</v>
      </c>
      <c r="B38" s="155" t="s">
        <v>413</v>
      </c>
      <c r="C38" s="155" t="s">
        <v>326</v>
      </c>
      <c r="D38" s="155" t="str">
        <f>IF(VLOOKUP($B38, 'Tunel-infos'!$A$1:$E$90,5,FALSE)&gt;=10, VLOOKUP($B38, 'Tunel-infos'!$A$1:$E$90,5,FALSE), "0"&amp;VLOOKUP($B38, 'Tunel-infos'!$A$1:$E$90,5,FALSE))&amp;"S"</f>
        <v>18S</v>
      </c>
      <c r="E38" s="155" t="s">
        <v>23</v>
      </c>
      <c r="F38" s="155" t="s">
        <v>327</v>
      </c>
      <c r="G38" s="155" t="str">
        <f>"Ax"&amp;IF(VLOOKUP(B38,'Tunel-infos'!A:E,3,0)&gt;=10, VLOOKUP(B38,'Tunel-infos'!A:E,3,0), "0"&amp;VLOOKUP(B38,'Tunel-infos'!A:E,2,0))&amp;"-"&amp;VLOOKUP(B38,'Tunel-infos'!A:E,4,0)</f>
        <v>Ax08-BO</v>
      </c>
      <c r="H38" s="155" t="s">
        <v>328</v>
      </c>
      <c r="I38" s="155" t="s">
        <v>26</v>
      </c>
      <c r="J38" s="155" t="s">
        <v>329</v>
      </c>
      <c r="K38" s="155" t="str">
        <f t="shared" ref="K38:K69" si="0">IF(G38="-",C38&amp;"-"&amp;D38&amp;":"&amp;E38&amp;"-"&amp;F38&amp;":"&amp;H38&amp;"-"&amp;I38,C38&amp;"-"&amp;D38&amp;":"&amp;E38&amp;"-"&amp;F38&amp;"-"&amp;G38&amp;":"&amp;H38&amp;"-"&amp;I38)</f>
        <v>TU-18S:HVAC-PT100-Ax08-BO:Temp-Mon</v>
      </c>
      <c r="L38" s="156" t="str">
        <f>J38&amp;"_ST_614_"&amp;MID($B38,8,2)&amp;"_"&amp;IF(MID($B38,11,1)="0", MID($B38,12,1), MID($B38,11,2))&amp;".val"</f>
        <v>TEAMB01_ST_614_08_1.val</v>
      </c>
      <c r="M38" s="157" t="s">
        <v>284</v>
      </c>
      <c r="N38" s="155" t="s">
        <v>28</v>
      </c>
      <c r="O38" s="155" t="s">
        <v>29</v>
      </c>
      <c r="P38" s="155"/>
      <c r="Q38" s="155"/>
      <c r="R38" s="155" t="s">
        <v>30</v>
      </c>
      <c r="S38" s="158" t="str">
        <f>L38</f>
        <v>TEAMB01_ST_614_08_1.val</v>
      </c>
      <c r="T38" s="155" t="s">
        <v>31</v>
      </c>
      <c r="U38" s="159"/>
    </row>
    <row r="39" spans="1:23">
      <c r="A39" s="89">
        <v>38</v>
      </c>
      <c r="B39" s="155" t="s">
        <v>414</v>
      </c>
      <c r="C39" s="155" t="s">
        <v>326</v>
      </c>
      <c r="D39" s="155" t="str">
        <f>IF(VLOOKUP($B39, 'Tunel-infos'!$A$1:$E$90,5,FALSE)&gt;=10, VLOOKUP($B39, 'Tunel-infos'!$A$1:$E$90,5,FALSE), "0"&amp;VLOOKUP($B39, 'Tunel-infos'!$A$1:$E$90,5,FALSE))&amp;"S"</f>
        <v>19S</v>
      </c>
      <c r="E39" s="155" t="s">
        <v>23</v>
      </c>
      <c r="F39" s="155" t="s">
        <v>327</v>
      </c>
      <c r="G39" s="155" t="str">
        <f>"Ax"&amp;IF(VLOOKUP(B39,'Tunel-infos'!A:E,3,0)&gt;=10, VLOOKUP(B39,'Tunel-infos'!A:E,3,0), "0"&amp;VLOOKUP(B39,'Tunel-infos'!A:E,2,0))&amp;"-"&amp;VLOOKUP(B39,'Tunel-infos'!A:E,4,0)</f>
        <v>Ax10-SR</v>
      </c>
      <c r="H39" s="155" t="s">
        <v>328</v>
      </c>
      <c r="I39" s="155" t="s">
        <v>26</v>
      </c>
      <c r="J39" s="155" t="s">
        <v>331</v>
      </c>
      <c r="K39" s="155" t="str">
        <f t="shared" si="0"/>
        <v>TU-19S:HVAC-PT100-Ax10-SR:Temp-Mon</v>
      </c>
      <c r="L39" s="156" t="str">
        <f t="shared" ref="L39:L45" si="1">J39&amp;"_ST_614_"&amp;MID($B39,8,2)&amp;"_"&amp;IF(MID($B39,11,1)="0", MID($B39,12,1), MID($B39,11,2))&amp;".val"</f>
        <v>TEAMB02_ST_614_08_2.val</v>
      </c>
      <c r="M39" s="157" t="s">
        <v>284</v>
      </c>
      <c r="N39" s="155" t="s">
        <v>28</v>
      </c>
      <c r="O39" s="155" t="s">
        <v>29</v>
      </c>
      <c r="P39" s="155"/>
      <c r="Q39" s="155"/>
      <c r="R39" s="155" t="s">
        <v>30</v>
      </c>
      <c r="S39" s="158" t="str">
        <f t="shared" ref="S39:S69" si="2">L39</f>
        <v>TEAMB02_ST_614_08_2.val</v>
      </c>
      <c r="T39" s="155" t="s">
        <v>31</v>
      </c>
      <c r="U39" s="159"/>
    </row>
    <row r="40" spans="1:23">
      <c r="A40" s="89">
        <v>39</v>
      </c>
      <c r="B40" s="155" t="s">
        <v>415</v>
      </c>
      <c r="C40" s="155" t="s">
        <v>326</v>
      </c>
      <c r="D40" s="155" t="str">
        <f>IF(VLOOKUP($B40, 'Tunel-infos'!$A$1:$E$90,5,FALSE)&gt;=10, VLOOKUP($B40, 'Tunel-infos'!$A$1:$E$90,5,FALSE), "0"&amp;VLOOKUP($B40, 'Tunel-infos'!$A$1:$E$90,5,FALSE))&amp;"S"</f>
        <v>19S</v>
      </c>
      <c r="E40" s="155" t="s">
        <v>23</v>
      </c>
      <c r="F40" s="155" t="s">
        <v>327</v>
      </c>
      <c r="G40" s="155" t="str">
        <f>"Ax"&amp;IF(VLOOKUP(B40,'Tunel-infos'!A:E,3,0)&gt;=10, VLOOKUP(B40,'Tunel-infos'!A:E,3,0), "0"&amp;VLOOKUP(B40,'Tunel-infos'!A:E,2,0))&amp;"-"&amp;VLOOKUP(B40,'Tunel-infos'!A:E,4,0)</f>
        <v>Ax11-BO</v>
      </c>
      <c r="H40" s="155" t="s">
        <v>328</v>
      </c>
      <c r="I40" s="155" t="s">
        <v>26</v>
      </c>
      <c r="J40" s="155" t="s">
        <v>333</v>
      </c>
      <c r="K40" s="155" t="str">
        <f t="shared" si="0"/>
        <v>TU-19S:HVAC-PT100-Ax11-BO:Temp-Mon</v>
      </c>
      <c r="L40" s="156" t="str">
        <f t="shared" si="1"/>
        <v>TEAMB03_ST_614_08_4.val</v>
      </c>
      <c r="M40" s="157" t="s">
        <v>284</v>
      </c>
      <c r="N40" s="155" t="s">
        <v>28</v>
      </c>
      <c r="O40" s="155" t="s">
        <v>29</v>
      </c>
      <c r="P40" s="155"/>
      <c r="Q40" s="155"/>
      <c r="R40" s="155" t="s">
        <v>30</v>
      </c>
      <c r="S40" s="158" t="str">
        <f t="shared" si="2"/>
        <v>TEAMB03_ST_614_08_4.val</v>
      </c>
      <c r="T40" s="155" t="s">
        <v>31</v>
      </c>
      <c r="U40" s="159"/>
    </row>
    <row r="41" spans="1:23">
      <c r="A41" s="89">
        <v>40</v>
      </c>
      <c r="B41" s="155" t="s">
        <v>416</v>
      </c>
      <c r="C41" s="155" t="s">
        <v>326</v>
      </c>
      <c r="D41" s="155" t="str">
        <f>IF(VLOOKUP($B41, 'Tunel-infos'!$A$1:$E$90,5,FALSE)&gt;=10, VLOOKUP($B41, 'Tunel-infos'!$A$1:$E$90,5,FALSE), "0"&amp;VLOOKUP($B41, 'Tunel-infos'!$A$1:$E$90,5,FALSE))&amp;"S"</f>
        <v>19S</v>
      </c>
      <c r="E41" s="155" t="s">
        <v>23</v>
      </c>
      <c r="F41" s="155" t="s">
        <v>327</v>
      </c>
      <c r="G41" s="155" t="str">
        <f>"Ax"&amp;IF(VLOOKUP(B41,'Tunel-infos'!A:E,3,0)&gt;=10, VLOOKUP(B41,'Tunel-infos'!A:E,3,0), "0"&amp;VLOOKUP(B41,'Tunel-infos'!A:E,2,0))&amp;"-"&amp;VLOOKUP(B41,'Tunel-infos'!A:E,4,0)</f>
        <v>Ax11-SR</v>
      </c>
      <c r="H41" s="155" t="s">
        <v>328</v>
      </c>
      <c r="I41" s="155" t="s">
        <v>26</v>
      </c>
      <c r="J41" s="155" t="s">
        <v>335</v>
      </c>
      <c r="K41" s="155" t="str">
        <f t="shared" si="0"/>
        <v>TU-19S:HVAC-PT100-Ax11-SR:Temp-Mon</v>
      </c>
      <c r="L41" s="156" t="str">
        <f t="shared" si="1"/>
        <v>TEAMB04_ST_614_08_5.val</v>
      </c>
      <c r="M41" s="157" t="s">
        <v>284</v>
      </c>
      <c r="N41" s="155" t="s">
        <v>28</v>
      </c>
      <c r="O41" s="155" t="s">
        <v>29</v>
      </c>
      <c r="P41" s="155"/>
      <c r="Q41" s="155"/>
      <c r="R41" s="155" t="s">
        <v>30</v>
      </c>
      <c r="S41" s="158" t="str">
        <f t="shared" si="2"/>
        <v>TEAMB04_ST_614_08_5.val</v>
      </c>
      <c r="T41" s="155" t="s">
        <v>31</v>
      </c>
      <c r="U41" s="159"/>
    </row>
    <row r="42" spans="1:23">
      <c r="A42" s="89">
        <v>41</v>
      </c>
      <c r="B42" s="155" t="s">
        <v>417</v>
      </c>
      <c r="C42" s="155" t="s">
        <v>326</v>
      </c>
      <c r="D42" s="155" t="str">
        <f>IF(VLOOKUP($B42, 'Tunel-infos'!$A$1:$E$90,5,FALSE)&gt;=10, VLOOKUP($B42, 'Tunel-infos'!$A$1:$E$90,5,FALSE), "0"&amp;VLOOKUP($B42, 'Tunel-infos'!$A$1:$E$90,5,FALSE))&amp;"S"</f>
        <v>19S</v>
      </c>
      <c r="E42" s="155" t="s">
        <v>23</v>
      </c>
      <c r="F42" s="155" t="s">
        <v>327</v>
      </c>
      <c r="G42" s="155" t="str">
        <f>"Ax"&amp;IF(VLOOKUP(B42,'Tunel-infos'!A:E,3,0)&gt;=10, VLOOKUP(B42,'Tunel-infos'!A:E,3,0), "0"&amp;VLOOKUP(B42,'Tunel-infos'!A:E,2,0))&amp;"-"&amp;VLOOKUP(B42,'Tunel-infos'!A:E,4,0)</f>
        <v>Ax12-BO</v>
      </c>
      <c r="H42" s="155" t="s">
        <v>328</v>
      </c>
      <c r="I42" s="155" t="s">
        <v>26</v>
      </c>
      <c r="J42" s="155" t="s">
        <v>337</v>
      </c>
      <c r="K42" s="155" t="str">
        <f t="shared" si="0"/>
        <v>TU-19S:HVAC-PT100-Ax12-BO:Temp-Mon</v>
      </c>
      <c r="L42" s="156" t="str">
        <f t="shared" si="1"/>
        <v>TEAMB05_ST_614_08_7.val</v>
      </c>
      <c r="M42" s="157" t="s">
        <v>284</v>
      </c>
      <c r="N42" s="155" t="s">
        <v>28</v>
      </c>
      <c r="O42" s="155" t="s">
        <v>29</v>
      </c>
      <c r="P42" s="155"/>
      <c r="Q42" s="155"/>
      <c r="R42" s="155" t="s">
        <v>30</v>
      </c>
      <c r="S42" s="158" t="str">
        <f t="shared" si="2"/>
        <v>TEAMB05_ST_614_08_7.val</v>
      </c>
      <c r="T42" s="155" t="s">
        <v>31</v>
      </c>
      <c r="U42" s="159"/>
    </row>
    <row r="43" spans="1:23">
      <c r="A43" s="89">
        <v>42</v>
      </c>
      <c r="B43" s="155" t="s">
        <v>418</v>
      </c>
      <c r="C43" s="155" t="s">
        <v>326</v>
      </c>
      <c r="D43" s="155" t="str">
        <f>IF(VLOOKUP($B43, 'Tunel-infos'!$A$1:$E$90,5,FALSE)&gt;=10, VLOOKUP($B43, 'Tunel-infos'!$A$1:$E$90,5,FALSE), "0"&amp;VLOOKUP($B43, 'Tunel-infos'!$A$1:$E$90,5,FALSE))&amp;"S"</f>
        <v>20S</v>
      </c>
      <c r="E43" s="155" t="s">
        <v>23</v>
      </c>
      <c r="F43" s="155" t="s">
        <v>327</v>
      </c>
      <c r="G43" s="155" t="str">
        <f>"Ax"&amp;IF(VLOOKUP(B43,'Tunel-infos'!A:E,3,0)&gt;=10, VLOOKUP(B43,'Tunel-infos'!A:E,3,0), "0"&amp;VLOOKUP(B43,'Tunel-infos'!A:E,2,0))&amp;"-"&amp;VLOOKUP(B43,'Tunel-infos'!A:E,4,0)</f>
        <v>Ax13-SR</v>
      </c>
      <c r="H43" s="155" t="s">
        <v>328</v>
      </c>
      <c r="I43" s="155" t="s">
        <v>26</v>
      </c>
      <c r="J43" s="155" t="s">
        <v>339</v>
      </c>
      <c r="K43" s="155" t="str">
        <f t="shared" si="0"/>
        <v>TU-20S:HVAC-PT100-Ax13-SR:Temp-Mon</v>
      </c>
      <c r="L43" s="156" t="str">
        <f t="shared" si="1"/>
        <v>TEAMB06_ST_614_08_8.val</v>
      </c>
      <c r="M43" s="157" t="s">
        <v>284</v>
      </c>
      <c r="N43" s="155" t="s">
        <v>28</v>
      </c>
      <c r="O43" s="155" t="s">
        <v>29</v>
      </c>
      <c r="P43" s="155"/>
      <c r="Q43" s="155"/>
      <c r="R43" s="155" t="s">
        <v>30</v>
      </c>
      <c r="S43" s="158" t="str">
        <f t="shared" si="2"/>
        <v>TEAMB06_ST_614_08_8.val</v>
      </c>
      <c r="T43" s="155" t="s">
        <v>31</v>
      </c>
      <c r="U43" s="159"/>
    </row>
    <row r="44" spans="1:23">
      <c r="A44" s="89">
        <v>43</v>
      </c>
      <c r="B44" s="155" t="s">
        <v>419</v>
      </c>
      <c r="C44" s="155" t="s">
        <v>326</v>
      </c>
      <c r="D44" s="155" t="str">
        <f>IF(VLOOKUP($B44, 'Tunel-infos'!$A$1:$E$90,5,FALSE)&gt;=10, VLOOKUP($B44, 'Tunel-infos'!$A$1:$E$90,5,FALSE), "0"&amp;VLOOKUP($B44, 'Tunel-infos'!$A$1:$E$90,5,FALSE))&amp;"S"</f>
        <v>20S</v>
      </c>
      <c r="E44" s="155" t="s">
        <v>23</v>
      </c>
      <c r="F44" s="155" t="s">
        <v>327</v>
      </c>
      <c r="G44" s="155" t="str">
        <f>"Ax"&amp;IF(VLOOKUP(B44,'Tunel-infos'!A:E,3,0)&gt;=10, VLOOKUP(B44,'Tunel-infos'!A:E,3,0), "0"&amp;VLOOKUP(B44,'Tunel-infos'!A:E,2,0))&amp;"-"&amp;VLOOKUP(B44,'Tunel-infos'!A:E,4,0)</f>
        <v>Ax14-BO</v>
      </c>
      <c r="H44" s="155" t="s">
        <v>328</v>
      </c>
      <c r="I44" s="155" t="s">
        <v>26</v>
      </c>
      <c r="J44" s="155" t="s">
        <v>341</v>
      </c>
      <c r="K44" s="155" t="str">
        <f t="shared" si="0"/>
        <v>TU-20S:HVAC-PT100-Ax14-BO:Temp-Mon</v>
      </c>
      <c r="L44" s="156" t="str">
        <f t="shared" si="1"/>
        <v>TEAMB07_ST_614_08_9.val</v>
      </c>
      <c r="M44" s="157" t="s">
        <v>284</v>
      </c>
      <c r="N44" s="155" t="s">
        <v>28</v>
      </c>
      <c r="O44" s="155" t="s">
        <v>29</v>
      </c>
      <c r="P44" s="155"/>
      <c r="Q44" s="155"/>
      <c r="R44" s="155" t="s">
        <v>30</v>
      </c>
      <c r="S44" s="158" t="str">
        <f t="shared" si="2"/>
        <v>TEAMB07_ST_614_08_9.val</v>
      </c>
      <c r="T44" s="155" t="s">
        <v>31</v>
      </c>
      <c r="U44" s="159"/>
    </row>
    <row r="45" spans="1:23">
      <c r="A45" s="89">
        <v>44</v>
      </c>
      <c r="B45" s="155" t="s">
        <v>420</v>
      </c>
      <c r="C45" s="155" t="s">
        <v>326</v>
      </c>
      <c r="D45" s="155" t="str">
        <f>IF(VLOOKUP($B45, 'Tunel-infos'!$A$1:$E$90,5,FALSE)&gt;=10, VLOOKUP($B45, 'Tunel-infos'!$A$1:$E$90,5,FALSE), "0"&amp;VLOOKUP($B45, 'Tunel-infos'!$A$1:$E$90,5,FALSE))&amp;"S"</f>
        <v>20S</v>
      </c>
      <c r="E45" s="155" t="s">
        <v>23</v>
      </c>
      <c r="F45" s="155" t="s">
        <v>327</v>
      </c>
      <c r="G45" s="155" t="str">
        <f>"Ax"&amp;IF(VLOOKUP(B45,'Tunel-infos'!A:E,3,0)&gt;=10, VLOOKUP(B45,'Tunel-infos'!A:E,3,0), "0"&amp;VLOOKUP(B45,'Tunel-infos'!A:E,2,0))&amp;"-"&amp;VLOOKUP(B45,'Tunel-infos'!A:E,4,0)</f>
        <v>Ax14-SR</v>
      </c>
      <c r="H45" s="155" t="s">
        <v>328</v>
      </c>
      <c r="I45" s="155" t="s">
        <v>26</v>
      </c>
      <c r="J45" s="155" t="s">
        <v>343</v>
      </c>
      <c r="K45" s="155" t="str">
        <f t="shared" si="0"/>
        <v>TU-20S:HVAC-PT100-Ax14-SR:Temp-Mon</v>
      </c>
      <c r="L45" s="156" t="str">
        <f t="shared" si="1"/>
        <v>TEAMB08_ST_614_08_10.val</v>
      </c>
      <c r="M45" s="157" t="s">
        <v>284</v>
      </c>
      <c r="N45" s="155" t="s">
        <v>28</v>
      </c>
      <c r="O45" s="155" t="s">
        <v>29</v>
      </c>
      <c r="P45" s="155"/>
      <c r="Q45" s="155"/>
      <c r="R45" s="155" t="s">
        <v>30</v>
      </c>
      <c r="S45" s="158" t="str">
        <f t="shared" si="2"/>
        <v>TEAMB08_ST_614_08_10.val</v>
      </c>
      <c r="T45" s="155" t="s">
        <v>31</v>
      </c>
      <c r="U45" s="159"/>
    </row>
    <row r="46" spans="1:23">
      <c r="A46" s="89">
        <v>45</v>
      </c>
      <c r="B46" s="139" t="s">
        <v>421</v>
      </c>
      <c r="C46" s="139" t="s">
        <v>326</v>
      </c>
      <c r="D46" s="139" t="str">
        <f>IF(VLOOKUP($B46, 'Tunel-infos'!$A$1:$E$90,5,FALSE)&gt;=10, VLOOKUP($B46, 'Tunel-infos'!$A$1:$E$90,5,FALSE), "0"&amp;VLOOKUP($B46, 'Tunel-infos'!$A$1:$E$90,5,FALSE))&amp;"S"</f>
        <v>20S</v>
      </c>
      <c r="E46" s="139" t="s">
        <v>23</v>
      </c>
      <c r="F46" s="139" t="s">
        <v>327</v>
      </c>
      <c r="G46" s="139" t="str">
        <f>"Ax"&amp;IF(VLOOKUP(B46,'Tunel-infos'!A:E,3,0)&gt;=10, VLOOKUP(B46,'Tunel-infos'!A:E,3,0), "0"&amp;VLOOKUP(B46,'Tunel-infos'!A:E,2,0))&amp;"-"&amp;VLOOKUP(B46,'Tunel-infos'!A:E,4,0)</f>
        <v>Ax15-BO</v>
      </c>
      <c r="H46" s="139" t="s">
        <v>328</v>
      </c>
      <c r="I46" s="139" t="s">
        <v>26</v>
      </c>
      <c r="J46" s="139" t="s">
        <v>329</v>
      </c>
      <c r="K46" s="139" t="str">
        <f t="shared" si="0"/>
        <v>TU-20S:HVAC-PT100-Ax15-BO:Temp-Mon</v>
      </c>
      <c r="L46" s="140" t="str">
        <f>J46&amp;"_ST_614_"&amp;MID($B46,8,2)&amp;"_"&amp;IF(MID($B46,11,1)="0", MID($B46,12,1), MID($B46,11,2))&amp;".val"</f>
        <v>TEAMB01_ST_614_10_1.val</v>
      </c>
      <c r="M46" s="141" t="s">
        <v>284</v>
      </c>
      <c r="N46" s="139" t="s">
        <v>28</v>
      </c>
      <c r="O46" s="139" t="s">
        <v>29</v>
      </c>
      <c r="P46" s="142"/>
      <c r="Q46" s="142"/>
      <c r="R46" s="180" t="s">
        <v>30</v>
      </c>
      <c r="S46" s="184" t="str">
        <f t="shared" si="2"/>
        <v>TEAMB01_ST_614_10_1.val</v>
      </c>
      <c r="T46" s="139" t="s">
        <v>31</v>
      </c>
      <c r="U46" s="144"/>
    </row>
    <row r="47" spans="1:23">
      <c r="A47" s="89">
        <v>46</v>
      </c>
      <c r="B47" s="139" t="s">
        <v>422</v>
      </c>
      <c r="C47" s="139" t="s">
        <v>326</v>
      </c>
      <c r="D47" s="139" t="str">
        <f>IF(VLOOKUP($B47, 'Tunel-infos'!$A$1:$E$90,5,FALSE)&gt;=10, VLOOKUP($B47, 'Tunel-infos'!$A$1:$E$90,5,FALSE), "0"&amp;VLOOKUP($B47, 'Tunel-infos'!$A$1:$E$90,5,FALSE))&amp;"S"</f>
        <v>01S</v>
      </c>
      <c r="E47" s="139" t="s">
        <v>23</v>
      </c>
      <c r="F47" s="139" t="s">
        <v>327</v>
      </c>
      <c r="G47" s="139" t="str">
        <f>"Ax"&amp;IF(VLOOKUP(B47,'Tunel-infos'!A:E,3,0)&gt;=10, VLOOKUP(B47,'Tunel-infos'!A:E,3,0), "0"&amp;VLOOKUP(B47,'Tunel-infos'!A:E,2,0))&amp;"-"&amp;VLOOKUP(B47,'Tunel-infos'!A:E,4,0)</f>
        <v>Ax16-SR</v>
      </c>
      <c r="H47" s="139" t="s">
        <v>328</v>
      </c>
      <c r="I47" s="139" t="s">
        <v>26</v>
      </c>
      <c r="J47" s="139" t="s">
        <v>331</v>
      </c>
      <c r="K47" s="139" t="str">
        <f t="shared" si="0"/>
        <v>TU-01S:HVAC-PT100-Ax16-SR:Temp-Mon</v>
      </c>
      <c r="L47" s="140" t="str">
        <f t="shared" ref="L47:L53" si="3">J47&amp;"_ST_614_"&amp;MID($B47,8,2)&amp;"_"&amp;IF(MID($B47,11,1)="0", MID($B47,12,1), MID($B47,11,2))&amp;".val"</f>
        <v>TEAMB02_ST_614_10_2.val</v>
      </c>
      <c r="M47" s="141" t="s">
        <v>284</v>
      </c>
      <c r="N47" s="139" t="s">
        <v>28</v>
      </c>
      <c r="O47" s="139" t="s">
        <v>29</v>
      </c>
      <c r="P47" s="142"/>
      <c r="Q47" s="142"/>
      <c r="R47" s="180" t="s">
        <v>30</v>
      </c>
      <c r="S47" s="184" t="str">
        <f t="shared" si="2"/>
        <v>TEAMB02_ST_614_10_2.val</v>
      </c>
      <c r="T47" s="139" t="s">
        <v>31</v>
      </c>
      <c r="U47" s="144"/>
    </row>
    <row r="48" spans="1:23">
      <c r="A48" s="89">
        <v>47</v>
      </c>
      <c r="B48" s="139" t="s">
        <v>423</v>
      </c>
      <c r="C48" s="139" t="s">
        <v>326</v>
      </c>
      <c r="D48" s="139" t="str">
        <f>IF(VLOOKUP($B48, 'Tunel-infos'!$A$1:$E$90,5,FALSE)&gt;=10, VLOOKUP($B48, 'Tunel-infos'!$A$1:$E$90,5,FALSE), "0"&amp;VLOOKUP($B48, 'Tunel-infos'!$A$1:$E$90,5,FALSE))&amp;"S"</f>
        <v>01S</v>
      </c>
      <c r="E48" s="139" t="s">
        <v>23</v>
      </c>
      <c r="F48" s="139" t="s">
        <v>327</v>
      </c>
      <c r="G48" s="139" t="str">
        <f>"Ax"&amp;IF(VLOOKUP(B48,'Tunel-infos'!A:E,3,0)&gt;=10, VLOOKUP(B48,'Tunel-infos'!A:E,3,0), "0"&amp;VLOOKUP(B48,'Tunel-infos'!A:E,2,0))&amp;"-"&amp;VLOOKUP(B48,'Tunel-infos'!A:E,4,0)</f>
        <v>Ax17-BO</v>
      </c>
      <c r="H48" s="139" t="s">
        <v>328</v>
      </c>
      <c r="I48" s="139" t="s">
        <v>26</v>
      </c>
      <c r="J48" s="139" t="s">
        <v>333</v>
      </c>
      <c r="K48" s="139" t="str">
        <f t="shared" si="0"/>
        <v>TU-01S:HVAC-PT100-Ax17-BO:Temp-Mon</v>
      </c>
      <c r="L48" s="140" t="str">
        <f t="shared" si="3"/>
        <v>TEAMB03_ST_614_10_4.val</v>
      </c>
      <c r="M48" s="141" t="s">
        <v>284</v>
      </c>
      <c r="N48" s="139" t="s">
        <v>28</v>
      </c>
      <c r="O48" s="139" t="s">
        <v>29</v>
      </c>
      <c r="P48" s="142"/>
      <c r="Q48" s="142"/>
      <c r="R48" s="180" t="s">
        <v>30</v>
      </c>
      <c r="S48" s="184" t="str">
        <f t="shared" si="2"/>
        <v>TEAMB03_ST_614_10_4.val</v>
      </c>
      <c r="T48" s="139" t="s">
        <v>31</v>
      </c>
      <c r="U48" s="144"/>
    </row>
    <row r="49" spans="1:21">
      <c r="A49" s="89">
        <v>48</v>
      </c>
      <c r="B49" s="139" t="s">
        <v>424</v>
      </c>
      <c r="C49" s="139" t="s">
        <v>326</v>
      </c>
      <c r="D49" s="139" t="str">
        <f>IF(VLOOKUP($B49, 'Tunel-infos'!$A$1:$E$90,5,FALSE)&gt;=10, VLOOKUP($B49, 'Tunel-infos'!$A$1:$E$90,5,FALSE), "0"&amp;VLOOKUP($B49, 'Tunel-infos'!$A$1:$E$90,5,FALSE))&amp;"S"</f>
        <v>01S</v>
      </c>
      <c r="E49" s="139" t="s">
        <v>23</v>
      </c>
      <c r="F49" s="139" t="s">
        <v>327</v>
      </c>
      <c r="G49" s="139" t="str">
        <f>"Ax"&amp;IF(VLOOKUP(B49,'Tunel-infos'!A:E,3,0)&gt;=10, VLOOKUP(B49,'Tunel-infos'!A:E,3,0), "0"&amp;VLOOKUP(B49,'Tunel-infos'!A:E,2,0))&amp;"-"&amp;VLOOKUP(B49,'Tunel-infos'!A:E,4,0)</f>
        <v>Ax17-SR</v>
      </c>
      <c r="H49" s="139" t="s">
        <v>328</v>
      </c>
      <c r="I49" s="139" t="s">
        <v>26</v>
      </c>
      <c r="J49" s="139" t="s">
        <v>335</v>
      </c>
      <c r="K49" s="139" t="str">
        <f t="shared" si="0"/>
        <v>TU-01S:HVAC-PT100-Ax17-SR:Temp-Mon</v>
      </c>
      <c r="L49" s="140" t="str">
        <f t="shared" si="3"/>
        <v>TEAMB04_ST_614_10_5.val</v>
      </c>
      <c r="M49" s="141" t="s">
        <v>284</v>
      </c>
      <c r="N49" s="139" t="s">
        <v>28</v>
      </c>
      <c r="O49" s="139" t="s">
        <v>29</v>
      </c>
      <c r="P49" s="142"/>
      <c r="Q49" s="142"/>
      <c r="R49" s="180" t="s">
        <v>30</v>
      </c>
      <c r="S49" s="184" t="str">
        <f t="shared" si="2"/>
        <v>TEAMB04_ST_614_10_5.val</v>
      </c>
      <c r="T49" s="139" t="s">
        <v>31</v>
      </c>
      <c r="U49" s="144"/>
    </row>
    <row r="50" spans="1:21">
      <c r="A50" s="89">
        <v>49</v>
      </c>
      <c r="B50" s="139" t="s">
        <v>425</v>
      </c>
      <c r="C50" s="139" t="s">
        <v>326</v>
      </c>
      <c r="D50" s="139" t="str">
        <f>IF(VLOOKUP($B50, 'Tunel-infos'!$A$1:$E$90,5,FALSE)&gt;=10, VLOOKUP($B50, 'Tunel-infos'!$A$1:$E$90,5,FALSE), "0"&amp;VLOOKUP($B50, 'Tunel-infos'!$A$1:$E$90,5,FALSE))&amp;"S"</f>
        <v>01S</v>
      </c>
      <c r="E50" s="139" t="s">
        <v>23</v>
      </c>
      <c r="F50" s="139" t="s">
        <v>327</v>
      </c>
      <c r="G50" s="139" t="str">
        <f>"Ax"&amp;IF(VLOOKUP(B50,'Tunel-infos'!A:E,3,0)&gt;=10, VLOOKUP(B50,'Tunel-infos'!A:E,3,0), "0"&amp;VLOOKUP(B50,'Tunel-infos'!A:E,2,0))&amp;"-"&amp;VLOOKUP(B50,'Tunel-infos'!A:E,4,0)</f>
        <v>Ax18-BO</v>
      </c>
      <c r="H50" s="139" t="s">
        <v>328</v>
      </c>
      <c r="I50" s="139" t="s">
        <v>26</v>
      </c>
      <c r="J50" s="139" t="s">
        <v>337</v>
      </c>
      <c r="K50" s="139" t="str">
        <f t="shared" si="0"/>
        <v>TU-01S:HVAC-PT100-Ax18-BO:Temp-Mon</v>
      </c>
      <c r="L50" s="140" t="str">
        <f t="shared" si="3"/>
        <v>TEAMB05_ST_614_10_7.val</v>
      </c>
      <c r="M50" s="141" t="s">
        <v>284</v>
      </c>
      <c r="N50" s="139" t="s">
        <v>28</v>
      </c>
      <c r="O50" s="139" t="s">
        <v>29</v>
      </c>
      <c r="P50" s="142"/>
      <c r="Q50" s="142"/>
      <c r="R50" s="180" t="s">
        <v>30</v>
      </c>
      <c r="S50" s="184" t="str">
        <f t="shared" si="2"/>
        <v>TEAMB05_ST_614_10_7.val</v>
      </c>
      <c r="T50" s="139" t="s">
        <v>31</v>
      </c>
      <c r="U50" s="144"/>
    </row>
    <row r="51" spans="1:21">
      <c r="A51" s="89">
        <v>50</v>
      </c>
      <c r="B51" s="139" t="s">
        <v>426</v>
      </c>
      <c r="C51" s="139" t="s">
        <v>326</v>
      </c>
      <c r="D51" s="139" t="str">
        <f>IF(VLOOKUP($B51, 'Tunel-infos'!$A$1:$E$90,5,FALSE)&gt;=10, VLOOKUP($B51, 'Tunel-infos'!$A$1:$E$90,5,FALSE), "0"&amp;VLOOKUP($B51, 'Tunel-infos'!$A$1:$E$90,5,FALSE))&amp;"S"</f>
        <v>02S</v>
      </c>
      <c r="E51" s="139" t="s">
        <v>23</v>
      </c>
      <c r="F51" s="139" t="s">
        <v>327</v>
      </c>
      <c r="G51" s="139" t="str">
        <f>"Ax"&amp;IF(VLOOKUP(B51,'Tunel-infos'!A:E,3,0)&gt;=10, VLOOKUP(B51,'Tunel-infos'!A:E,3,0), "0"&amp;VLOOKUP(B51,'Tunel-infos'!A:E,2,0))&amp;"-"&amp;VLOOKUP(B51,'Tunel-infos'!A:E,4,0)</f>
        <v>Ax19-SR</v>
      </c>
      <c r="H51" s="139" t="s">
        <v>328</v>
      </c>
      <c r="I51" s="139" t="s">
        <v>26</v>
      </c>
      <c r="J51" s="139" t="s">
        <v>339</v>
      </c>
      <c r="K51" s="139" t="str">
        <f t="shared" si="0"/>
        <v>TU-02S:HVAC-PT100-Ax19-SR:Temp-Mon</v>
      </c>
      <c r="L51" s="140" t="str">
        <f t="shared" si="3"/>
        <v>TEAMB06_ST_614_10_8.val</v>
      </c>
      <c r="M51" s="141" t="s">
        <v>284</v>
      </c>
      <c r="N51" s="139" t="s">
        <v>28</v>
      </c>
      <c r="O51" s="139" t="s">
        <v>29</v>
      </c>
      <c r="P51" s="142"/>
      <c r="Q51" s="142"/>
      <c r="R51" s="180" t="s">
        <v>30</v>
      </c>
      <c r="S51" s="184" t="str">
        <f t="shared" si="2"/>
        <v>TEAMB06_ST_614_10_8.val</v>
      </c>
      <c r="T51" s="139" t="s">
        <v>31</v>
      </c>
      <c r="U51" s="144"/>
    </row>
    <row r="52" spans="1:21">
      <c r="A52" s="89">
        <v>51</v>
      </c>
      <c r="B52" s="139" t="s">
        <v>427</v>
      </c>
      <c r="C52" s="139" t="s">
        <v>326</v>
      </c>
      <c r="D52" s="139" t="str">
        <f>IF(VLOOKUP($B52, 'Tunel-infos'!$A$1:$E$90,5,FALSE)&gt;=10, VLOOKUP($B52, 'Tunel-infos'!$A$1:$E$90,5,FALSE), "0"&amp;VLOOKUP($B52, 'Tunel-infos'!$A$1:$E$90,5,FALSE))&amp;"S"</f>
        <v>02S</v>
      </c>
      <c r="E52" s="139" t="s">
        <v>23</v>
      </c>
      <c r="F52" s="139" t="s">
        <v>327</v>
      </c>
      <c r="G52" s="139" t="str">
        <f>"Ax"&amp;IF(VLOOKUP(B52,'Tunel-infos'!A:E,3,0)&gt;=10, VLOOKUP(B52,'Tunel-infos'!A:E,3,0), "0"&amp;VLOOKUP(B52,'Tunel-infos'!A:E,2,0))&amp;"-"&amp;VLOOKUP(B52,'Tunel-infos'!A:E,4,0)</f>
        <v>Ax20-BO</v>
      </c>
      <c r="H52" s="139" t="s">
        <v>328</v>
      </c>
      <c r="I52" s="139" t="s">
        <v>26</v>
      </c>
      <c r="J52" s="139" t="s">
        <v>341</v>
      </c>
      <c r="K52" s="139" t="str">
        <f t="shared" si="0"/>
        <v>TU-02S:HVAC-PT100-Ax20-BO:Temp-Mon</v>
      </c>
      <c r="L52" s="140" t="str">
        <f t="shared" si="3"/>
        <v>TEAMB07_ST_614_10_9.val</v>
      </c>
      <c r="M52" s="141" t="s">
        <v>284</v>
      </c>
      <c r="N52" s="139" t="s">
        <v>28</v>
      </c>
      <c r="O52" s="139" t="s">
        <v>29</v>
      </c>
      <c r="P52" s="142"/>
      <c r="Q52" s="142"/>
      <c r="R52" s="180" t="s">
        <v>30</v>
      </c>
      <c r="S52" s="184" t="str">
        <f t="shared" si="2"/>
        <v>TEAMB07_ST_614_10_9.val</v>
      </c>
      <c r="T52" s="139" t="s">
        <v>31</v>
      </c>
      <c r="U52" s="144"/>
    </row>
    <row r="53" spans="1:21">
      <c r="A53" s="89">
        <v>52</v>
      </c>
      <c r="B53" s="139" t="s">
        <v>428</v>
      </c>
      <c r="C53" s="139" t="s">
        <v>326</v>
      </c>
      <c r="D53" s="139" t="str">
        <f>IF(VLOOKUP($B53, 'Tunel-infos'!$A$1:$E$90,5,FALSE)&gt;=10, VLOOKUP($B53, 'Tunel-infos'!$A$1:$E$90,5,FALSE), "0"&amp;VLOOKUP($B53, 'Tunel-infos'!$A$1:$E$90,5,FALSE))&amp;"S"</f>
        <v>02S</v>
      </c>
      <c r="E53" s="139" t="s">
        <v>23</v>
      </c>
      <c r="F53" s="139" t="s">
        <v>327</v>
      </c>
      <c r="G53" s="139" t="str">
        <f>"Ax"&amp;IF(VLOOKUP(B53,'Tunel-infos'!A:E,3,0)&gt;=10, VLOOKUP(B53,'Tunel-infos'!A:E,3,0), "0"&amp;VLOOKUP(B53,'Tunel-infos'!A:E,2,0))&amp;"-"&amp;VLOOKUP(B53,'Tunel-infos'!A:E,4,0)</f>
        <v>Ax20-SR</v>
      </c>
      <c r="H53" s="139" t="s">
        <v>328</v>
      </c>
      <c r="I53" s="139" t="s">
        <v>26</v>
      </c>
      <c r="J53" s="139" t="s">
        <v>343</v>
      </c>
      <c r="K53" s="139" t="str">
        <f t="shared" si="0"/>
        <v>TU-02S:HVAC-PT100-Ax20-SR:Temp-Mon</v>
      </c>
      <c r="L53" s="140" t="str">
        <f t="shared" si="3"/>
        <v>TEAMB08_ST_614_10_10.val</v>
      </c>
      <c r="M53" s="141" t="s">
        <v>284</v>
      </c>
      <c r="N53" s="139" t="s">
        <v>28</v>
      </c>
      <c r="O53" s="139" t="s">
        <v>29</v>
      </c>
      <c r="P53" s="142"/>
      <c r="Q53" s="142"/>
      <c r="R53" s="180" t="s">
        <v>30</v>
      </c>
      <c r="S53" s="184" t="str">
        <f t="shared" si="2"/>
        <v>TEAMB08_ST_614_10_10.val</v>
      </c>
      <c r="T53" s="139" t="s">
        <v>31</v>
      </c>
      <c r="U53" s="144"/>
    </row>
    <row r="54" spans="1:21">
      <c r="A54" s="131">
        <v>65</v>
      </c>
      <c r="B54" s="132" t="s">
        <v>429</v>
      </c>
      <c r="C54" s="132" t="s">
        <v>326</v>
      </c>
      <c r="D54" s="132" t="str">
        <f>IF(VLOOKUP($B54, 'Tunel-infos'!$A$1:$E$90,5,FALSE)&gt;=10, VLOOKUP($B54, 'Tunel-infos'!$A$1:$E$90,5,FALSE), "0"&amp;VLOOKUP($B54, 'Tunel-infos'!$A$1:$E$90,5,FALSE))&amp;"S"</f>
        <v>14S</v>
      </c>
      <c r="E54" s="132" t="s">
        <v>23</v>
      </c>
      <c r="F54" s="132" t="s">
        <v>327</v>
      </c>
      <c r="G54" s="132" t="str">
        <f>"Ax"&amp;IF(VLOOKUP(B54,'Tunel-infos'!A:E,3,0)&gt;=10, VLOOKUP(B54,'Tunel-infos'!A:E,3,0), "0"&amp;VLOOKUP(B54,'Tunel-infos'!A:E,2,0))&amp;"-"&amp;VLOOKUP(B54,'Tunel-infos'!A:E,4,0)</f>
        <v>Ax57-BO</v>
      </c>
      <c r="H54" s="132" t="s">
        <v>328</v>
      </c>
      <c r="I54" s="132" t="s">
        <v>26</v>
      </c>
      <c r="J54" s="132" t="s">
        <v>329</v>
      </c>
      <c r="K54" s="132" t="str">
        <f t="shared" si="0"/>
        <v>TU-14S:HVAC-PT100-Ax57-BO:Temp-Mon</v>
      </c>
      <c r="L54" s="133" t="str">
        <f>J54&amp;"_ST_614_"&amp;MID($B54,8,2)&amp;"_"&amp;IF(MID($B54,11,1)="0", MID($B54,12,1), MID($B54,11,2))&amp;".val"</f>
        <v>TEAMB01_ST_614_04_1.val</v>
      </c>
      <c r="M54" s="134" t="s">
        <v>284</v>
      </c>
      <c r="N54" s="132" t="s">
        <v>28</v>
      </c>
      <c r="O54" s="132" t="s">
        <v>29</v>
      </c>
      <c r="P54" s="135"/>
      <c r="Q54" s="135"/>
      <c r="R54" s="155" t="s">
        <v>30</v>
      </c>
      <c r="S54" s="158" t="str">
        <f t="shared" si="2"/>
        <v>TEAMB01_ST_614_04_1.val</v>
      </c>
      <c r="T54" s="132" t="s">
        <v>31</v>
      </c>
      <c r="U54" s="137"/>
    </row>
    <row r="55" spans="1:21">
      <c r="A55" s="138">
        <v>66</v>
      </c>
      <c r="B55" s="132" t="s">
        <v>430</v>
      </c>
      <c r="C55" s="132" t="s">
        <v>326</v>
      </c>
      <c r="D55" s="132" t="str">
        <f>IF(VLOOKUP($B55, 'Tunel-infos'!$A$1:$E$90,5,FALSE)&gt;=10, VLOOKUP($B55, 'Tunel-infos'!$A$1:$E$90,5,FALSE), "0"&amp;VLOOKUP($B55, 'Tunel-infos'!$A$1:$E$90,5,FALSE))&amp;"S"</f>
        <v>15S</v>
      </c>
      <c r="E55" s="132" t="s">
        <v>23</v>
      </c>
      <c r="F55" s="132" t="s">
        <v>327</v>
      </c>
      <c r="G55" s="132" t="str">
        <f>"Ax"&amp;IF(VLOOKUP(B55,'Tunel-infos'!A:E,3,0)&gt;=10, VLOOKUP(B55,'Tunel-infos'!A:E,3,0), "0"&amp;VLOOKUP(B55,'Tunel-infos'!A:E,2,0))&amp;"-"&amp;VLOOKUP(B55,'Tunel-infos'!A:E,4,0)</f>
        <v>Ax58-SR</v>
      </c>
      <c r="H55" s="132" t="s">
        <v>328</v>
      </c>
      <c r="I55" s="132" t="s">
        <v>26</v>
      </c>
      <c r="J55" s="132" t="s">
        <v>331</v>
      </c>
      <c r="K55" s="132" t="str">
        <f t="shared" si="0"/>
        <v>TU-15S:HVAC-PT100-Ax58-SR:Temp-Mon</v>
      </c>
      <c r="L55" s="133" t="str">
        <f t="shared" ref="L55:L61" si="4">J55&amp;"_ST_614_"&amp;MID($B55,8,2)&amp;"_"&amp;IF(MID($B55,11,1)="0", MID($B55,12,1), MID($B55,11,2))&amp;".val"</f>
        <v>TEAMB02_ST_614_04_2.val</v>
      </c>
      <c r="M55" s="134" t="s">
        <v>284</v>
      </c>
      <c r="N55" s="132" t="s">
        <v>28</v>
      </c>
      <c r="O55" s="132" t="s">
        <v>29</v>
      </c>
      <c r="P55" s="135"/>
      <c r="Q55" s="135"/>
      <c r="R55" s="155" t="s">
        <v>30</v>
      </c>
      <c r="S55" s="158" t="str">
        <f t="shared" si="2"/>
        <v>TEAMB02_ST_614_04_2.val</v>
      </c>
      <c r="T55" s="132" t="s">
        <v>31</v>
      </c>
      <c r="U55" s="137"/>
    </row>
    <row r="56" spans="1:21">
      <c r="A56" s="131">
        <v>67</v>
      </c>
      <c r="B56" s="132" t="s">
        <v>431</v>
      </c>
      <c r="C56" s="132" t="s">
        <v>326</v>
      </c>
      <c r="D56" s="132" t="str">
        <f>IF(VLOOKUP($B56, 'Tunel-infos'!$A$1:$E$90,5,FALSE)&gt;=10, VLOOKUP($B56, 'Tunel-infos'!$A$1:$E$90,5,FALSE), "0"&amp;VLOOKUP($B56, 'Tunel-infos'!$A$1:$E$90,5,FALSE))&amp;"S"</f>
        <v>15S</v>
      </c>
      <c r="E56" s="132" t="s">
        <v>23</v>
      </c>
      <c r="F56" s="132" t="s">
        <v>327</v>
      </c>
      <c r="G56" s="132" t="str">
        <f>"Ax"&amp;IF(VLOOKUP(B56,'Tunel-infos'!A:E,3,0)&gt;=10, VLOOKUP(B56,'Tunel-infos'!A:E,3,0), "0"&amp;VLOOKUP(B56,'Tunel-infos'!A:E,2,0))&amp;"-"&amp;VLOOKUP(B56,'Tunel-infos'!A:E,4,0)</f>
        <v>Ax59-BO</v>
      </c>
      <c r="H56" s="132" t="s">
        <v>328</v>
      </c>
      <c r="I56" s="132" t="s">
        <v>26</v>
      </c>
      <c r="J56" s="132" t="s">
        <v>333</v>
      </c>
      <c r="K56" s="132" t="str">
        <f t="shared" si="0"/>
        <v>TU-15S:HVAC-PT100-Ax59-BO:Temp-Mon</v>
      </c>
      <c r="L56" s="133" t="str">
        <f t="shared" si="4"/>
        <v>TEAMB03_ST_614_04_4.val</v>
      </c>
      <c r="M56" s="134" t="s">
        <v>284</v>
      </c>
      <c r="N56" s="132" t="s">
        <v>28</v>
      </c>
      <c r="O56" s="132" t="s">
        <v>29</v>
      </c>
      <c r="P56" s="135"/>
      <c r="Q56" s="135"/>
      <c r="R56" s="155" t="s">
        <v>30</v>
      </c>
      <c r="S56" s="158" t="str">
        <f t="shared" si="2"/>
        <v>TEAMB03_ST_614_04_4.val</v>
      </c>
      <c r="T56" s="132" t="s">
        <v>31</v>
      </c>
      <c r="U56" s="137"/>
    </row>
    <row r="57" spans="1:21">
      <c r="A57" s="138">
        <v>68</v>
      </c>
      <c r="B57" s="132" t="s">
        <v>432</v>
      </c>
      <c r="C57" s="132" t="s">
        <v>326</v>
      </c>
      <c r="D57" s="132" t="str">
        <f>IF(VLOOKUP($B57, 'Tunel-infos'!$A$1:$E$90,5,FALSE)&gt;=10, VLOOKUP($B57, 'Tunel-infos'!$A$1:$E$90,5,FALSE), "0"&amp;VLOOKUP($B57, 'Tunel-infos'!$A$1:$E$90,5,FALSE))&amp;"S"</f>
        <v>15S</v>
      </c>
      <c r="E57" s="132" t="s">
        <v>23</v>
      </c>
      <c r="F57" s="132" t="s">
        <v>327</v>
      </c>
      <c r="G57" s="132" t="str">
        <f>"Ax"&amp;IF(VLOOKUP(B57,'Tunel-infos'!A:E,3,0)&gt;=10, VLOOKUP(B57,'Tunel-infos'!A:E,3,0), "0"&amp;VLOOKUP(B57,'Tunel-infos'!A:E,2,0))&amp;"-"&amp;VLOOKUP(B57,'Tunel-infos'!A:E,4,0)</f>
        <v>Ax59-SR</v>
      </c>
      <c r="H57" s="132" t="s">
        <v>328</v>
      </c>
      <c r="I57" s="132" t="s">
        <v>26</v>
      </c>
      <c r="J57" s="132" t="s">
        <v>335</v>
      </c>
      <c r="K57" s="132" t="str">
        <f t="shared" si="0"/>
        <v>TU-15S:HVAC-PT100-Ax59-SR:Temp-Mon</v>
      </c>
      <c r="L57" s="133" t="str">
        <f t="shared" si="4"/>
        <v>TEAMB04_ST_614_04_5.val</v>
      </c>
      <c r="M57" s="134" t="s">
        <v>284</v>
      </c>
      <c r="N57" s="132" t="s">
        <v>28</v>
      </c>
      <c r="O57" s="132" t="s">
        <v>29</v>
      </c>
      <c r="P57" s="135"/>
      <c r="Q57" s="135"/>
      <c r="R57" s="155" t="s">
        <v>30</v>
      </c>
      <c r="S57" s="158" t="str">
        <f t="shared" si="2"/>
        <v>TEAMB04_ST_614_04_5.val</v>
      </c>
      <c r="T57" s="132" t="s">
        <v>31</v>
      </c>
      <c r="U57" s="137"/>
    </row>
    <row r="58" spans="1:21">
      <c r="A58" s="131">
        <v>69</v>
      </c>
      <c r="B58" s="132" t="s">
        <v>433</v>
      </c>
      <c r="C58" s="132" t="s">
        <v>326</v>
      </c>
      <c r="D58" s="132" t="str">
        <f>IF(VLOOKUP($B58, 'Tunel-infos'!$A$1:$E$90,5,FALSE)&gt;=10, VLOOKUP($B58, 'Tunel-infos'!$A$1:$E$90,5,FALSE), "0"&amp;VLOOKUP($B58, 'Tunel-infos'!$A$1:$E$90,5,FALSE))&amp;"S"</f>
        <v>15S</v>
      </c>
      <c r="E58" s="132" t="s">
        <v>23</v>
      </c>
      <c r="F58" s="132" t="s">
        <v>327</v>
      </c>
      <c r="G58" s="132" t="str">
        <f>"Ax"&amp;IF(VLOOKUP(B58,'Tunel-infos'!A:E,3,0)&gt;=10, VLOOKUP(B58,'Tunel-infos'!A:E,3,0), "0"&amp;VLOOKUP(B58,'Tunel-infos'!A:E,2,0))&amp;"-"&amp;VLOOKUP(B58,'Tunel-infos'!A:E,4,0)</f>
        <v>Ax60-BO</v>
      </c>
      <c r="H58" s="132" t="s">
        <v>328</v>
      </c>
      <c r="I58" s="132" t="s">
        <v>26</v>
      </c>
      <c r="J58" s="132" t="s">
        <v>337</v>
      </c>
      <c r="K58" s="132" t="str">
        <f t="shared" si="0"/>
        <v>TU-15S:HVAC-PT100-Ax60-BO:Temp-Mon</v>
      </c>
      <c r="L58" s="133" t="str">
        <f t="shared" si="4"/>
        <v>TEAMB05_ST_614_04_7.val</v>
      </c>
      <c r="M58" s="134" t="s">
        <v>284</v>
      </c>
      <c r="N58" s="132" t="s">
        <v>28</v>
      </c>
      <c r="O58" s="132" t="s">
        <v>29</v>
      </c>
      <c r="P58" s="135"/>
      <c r="Q58" s="135"/>
      <c r="R58" s="155" t="s">
        <v>30</v>
      </c>
      <c r="S58" s="158" t="str">
        <f t="shared" si="2"/>
        <v>TEAMB05_ST_614_04_7.val</v>
      </c>
      <c r="T58" s="132" t="s">
        <v>31</v>
      </c>
      <c r="U58" s="137"/>
    </row>
    <row r="59" spans="1:21">
      <c r="A59" s="138">
        <v>70</v>
      </c>
      <c r="B59" s="132" t="s">
        <v>434</v>
      </c>
      <c r="C59" s="132" t="s">
        <v>326</v>
      </c>
      <c r="D59" s="132" t="str">
        <f>IF(VLOOKUP($B59, 'Tunel-infos'!$A$1:$E$90,5,FALSE)&gt;=10, VLOOKUP($B59, 'Tunel-infos'!$A$1:$E$90,5,FALSE), "0"&amp;VLOOKUP($B59, 'Tunel-infos'!$A$1:$E$90,5,FALSE))&amp;"S"</f>
        <v>16S</v>
      </c>
      <c r="E59" s="132" t="s">
        <v>23</v>
      </c>
      <c r="F59" s="132" t="s">
        <v>327</v>
      </c>
      <c r="G59" s="132" t="str">
        <f>"Ax"&amp;IF(VLOOKUP(B59,'Tunel-infos'!A:E,3,0)&gt;=10, VLOOKUP(B59,'Tunel-infos'!A:E,3,0), "0"&amp;VLOOKUP(B59,'Tunel-infos'!A:E,2,0))&amp;"-"&amp;VLOOKUP(B59,'Tunel-infos'!A:E,4,0)</f>
        <v>Ax04-SR</v>
      </c>
      <c r="H59" s="132" t="s">
        <v>328</v>
      </c>
      <c r="I59" s="132" t="s">
        <v>26</v>
      </c>
      <c r="J59" s="132" t="s">
        <v>339</v>
      </c>
      <c r="K59" s="132" t="str">
        <f t="shared" si="0"/>
        <v>TU-16S:HVAC-PT100-Ax04-SR:Temp-Mon</v>
      </c>
      <c r="L59" s="133" t="str">
        <f t="shared" si="4"/>
        <v>TEAMB06_ST_614_04_8.val</v>
      </c>
      <c r="M59" s="134" t="s">
        <v>284</v>
      </c>
      <c r="N59" s="132" t="s">
        <v>28</v>
      </c>
      <c r="O59" s="132" t="s">
        <v>29</v>
      </c>
      <c r="P59" s="135"/>
      <c r="Q59" s="135"/>
      <c r="R59" s="155" t="s">
        <v>30</v>
      </c>
      <c r="S59" s="158" t="str">
        <f t="shared" si="2"/>
        <v>TEAMB06_ST_614_04_8.val</v>
      </c>
      <c r="T59" s="132" t="s">
        <v>31</v>
      </c>
      <c r="U59" s="137"/>
    </row>
    <row r="60" spans="1:21">
      <c r="A60" s="131">
        <v>71</v>
      </c>
      <c r="B60" s="132" t="s">
        <v>435</v>
      </c>
      <c r="C60" s="132" t="s">
        <v>326</v>
      </c>
      <c r="D60" s="132" t="str">
        <f>IF(VLOOKUP($B60, 'Tunel-infos'!$A$1:$E$90,5,FALSE)&gt;=10, VLOOKUP($B60, 'Tunel-infos'!$A$1:$E$90,5,FALSE), "0"&amp;VLOOKUP($B60, 'Tunel-infos'!$A$1:$E$90,5,FALSE))&amp;"S"</f>
        <v>16S</v>
      </c>
      <c r="E60" s="132" t="s">
        <v>23</v>
      </c>
      <c r="F60" s="132" t="s">
        <v>327</v>
      </c>
      <c r="G60" s="132" t="str">
        <f>"Ax"&amp;IF(VLOOKUP(B60,'Tunel-infos'!A:E,3,0)&gt;=10, VLOOKUP(B60,'Tunel-infos'!A:E,3,0), "0"&amp;VLOOKUP(B60,'Tunel-infos'!A:E,2,0))&amp;"-"&amp;VLOOKUP(B60,'Tunel-infos'!A:E,4,0)</f>
        <v>Ax04-BO</v>
      </c>
      <c r="H60" s="132" t="s">
        <v>328</v>
      </c>
      <c r="I60" s="132" t="s">
        <v>26</v>
      </c>
      <c r="J60" s="132" t="s">
        <v>341</v>
      </c>
      <c r="K60" s="132" t="str">
        <f t="shared" si="0"/>
        <v>TU-16S:HVAC-PT100-Ax04-BO:Temp-Mon</v>
      </c>
      <c r="L60" s="133" t="str">
        <f t="shared" si="4"/>
        <v>TEAMB07_ST_614_04_9.val</v>
      </c>
      <c r="M60" s="134" t="s">
        <v>284</v>
      </c>
      <c r="N60" s="132" t="s">
        <v>28</v>
      </c>
      <c r="O60" s="132" t="s">
        <v>29</v>
      </c>
      <c r="P60" s="135"/>
      <c r="Q60" s="135"/>
      <c r="R60" s="155" t="s">
        <v>30</v>
      </c>
      <c r="S60" s="158" t="str">
        <f t="shared" si="2"/>
        <v>TEAMB07_ST_614_04_9.val</v>
      </c>
      <c r="T60" s="132" t="s">
        <v>31</v>
      </c>
      <c r="U60" s="137"/>
    </row>
    <row r="61" spans="1:21">
      <c r="A61" s="138">
        <v>72</v>
      </c>
      <c r="B61" s="132" t="s">
        <v>436</v>
      </c>
      <c r="C61" s="132" t="s">
        <v>326</v>
      </c>
      <c r="D61" s="132" t="str">
        <f>IF(VLOOKUP($B61, 'Tunel-infos'!$A$1:$E$90,5,FALSE)&gt;=10, VLOOKUP($B61, 'Tunel-infos'!$A$1:$E$90,5,FALSE), "0"&amp;VLOOKUP($B61, 'Tunel-infos'!$A$1:$E$90,5,FALSE))&amp;"S"</f>
        <v>16S</v>
      </c>
      <c r="E61" s="132" t="s">
        <v>23</v>
      </c>
      <c r="F61" s="132" t="s">
        <v>327</v>
      </c>
      <c r="G61" s="132" t="str">
        <f>"Ax"&amp;IF(VLOOKUP(B61,'Tunel-infos'!A:E,3,0)&gt;=10, VLOOKUP(B61,'Tunel-infos'!A:E,3,0), "0"&amp;VLOOKUP(B61,'Tunel-infos'!A:E,2,0))&amp;"-"&amp;VLOOKUP(B61,'Tunel-infos'!A:E,4,0)</f>
        <v>Ax04-SR</v>
      </c>
      <c r="H61" s="132" t="s">
        <v>328</v>
      </c>
      <c r="I61" s="132" t="s">
        <v>26</v>
      </c>
      <c r="J61" s="132" t="s">
        <v>343</v>
      </c>
      <c r="K61" s="132" t="str">
        <f t="shared" si="0"/>
        <v>TU-16S:HVAC-PT100-Ax04-SR:Temp-Mon</v>
      </c>
      <c r="L61" s="133" t="str">
        <f t="shared" si="4"/>
        <v>TEAMB08_ST_614_04_10.val</v>
      </c>
      <c r="M61" s="134" t="s">
        <v>284</v>
      </c>
      <c r="N61" s="132" t="s">
        <v>28</v>
      </c>
      <c r="O61" s="132" t="s">
        <v>29</v>
      </c>
      <c r="P61" s="135"/>
      <c r="Q61" s="135"/>
      <c r="R61" s="155" t="s">
        <v>30</v>
      </c>
      <c r="S61" s="158" t="str">
        <f t="shared" si="2"/>
        <v>TEAMB08_ST_614_04_10.val</v>
      </c>
      <c r="T61" s="132" t="s">
        <v>31</v>
      </c>
      <c r="U61" s="137"/>
    </row>
    <row r="62" spans="1:21">
      <c r="A62" s="131">
        <v>73</v>
      </c>
      <c r="B62" s="139" t="s">
        <v>437</v>
      </c>
      <c r="C62" s="139" t="s">
        <v>326</v>
      </c>
      <c r="D62" s="139" t="str">
        <f>IF(VLOOKUP($B62, 'Tunel-infos'!$A$1:$E$90,5,FALSE)&gt;=10, VLOOKUP($B62, 'Tunel-infos'!$A$1:$E$90,5,FALSE), "0"&amp;VLOOKUP($B62, 'Tunel-infos'!$A$1:$E$90,5,FALSE))&amp;"S"</f>
        <v>16S</v>
      </c>
      <c r="E62" s="139" t="s">
        <v>23</v>
      </c>
      <c r="F62" s="139" t="s">
        <v>327</v>
      </c>
      <c r="G62" s="139" t="str">
        <f>"Ax"&amp;IF(VLOOKUP(B62,'Tunel-infos'!A:E,3,0)&gt;=10, VLOOKUP(B62,'Tunel-infos'!A:E,3,0), "0"&amp;VLOOKUP(B62,'Tunel-infos'!A:E,2,0))&amp;"-"&amp;VLOOKUP(B62,'Tunel-infos'!A:E,4,0)</f>
        <v>Ax06-BO</v>
      </c>
      <c r="H62" s="139" t="s">
        <v>328</v>
      </c>
      <c r="I62" s="139" t="s">
        <v>26</v>
      </c>
      <c r="J62" s="139" t="s">
        <v>329</v>
      </c>
      <c r="K62" s="139" t="str">
        <f t="shared" si="0"/>
        <v>TU-16S:HVAC-PT100-Ax06-BO:Temp-Mon</v>
      </c>
      <c r="L62" s="140" t="str">
        <f>J62&amp;"_ST_614_"&amp;MID($B62,8,2)&amp;"_"&amp;IF(MID($B62,11,1)="0", MID($B62,12,1), MID($B62,11,2))&amp;".val"</f>
        <v>TEAMB01_ST_614_06_1.val</v>
      </c>
      <c r="M62" s="141" t="s">
        <v>284</v>
      </c>
      <c r="N62" s="139" t="s">
        <v>28</v>
      </c>
      <c r="O62" s="139" t="s">
        <v>29</v>
      </c>
      <c r="P62" s="142"/>
      <c r="Q62" s="142"/>
      <c r="R62" s="180" t="s">
        <v>30</v>
      </c>
      <c r="S62" s="184" t="str">
        <f t="shared" si="2"/>
        <v>TEAMB01_ST_614_06_1.val</v>
      </c>
      <c r="T62" s="139" t="s">
        <v>31</v>
      </c>
      <c r="U62" s="144"/>
    </row>
    <row r="63" spans="1:21">
      <c r="A63" s="138">
        <v>74</v>
      </c>
      <c r="B63" s="139" t="s">
        <v>438</v>
      </c>
      <c r="C63" s="139" t="s">
        <v>326</v>
      </c>
      <c r="D63" s="139" t="str">
        <f>IF(VLOOKUP($B63, 'Tunel-infos'!$A$1:$E$90,5,FALSE)&gt;=10, VLOOKUP($B63, 'Tunel-infos'!$A$1:$E$90,5,FALSE), "0"&amp;VLOOKUP($B63, 'Tunel-infos'!$A$1:$E$90,5,FALSE))&amp;"S"</f>
        <v>17S</v>
      </c>
      <c r="E63" s="139" t="s">
        <v>23</v>
      </c>
      <c r="F63" s="139" t="s">
        <v>327</v>
      </c>
      <c r="G63" s="139" t="str">
        <f>"Ax"&amp;IF(VLOOKUP(B63,'Tunel-infos'!A:E,3,0)&gt;=10, VLOOKUP(B63,'Tunel-infos'!A:E,3,0), "0"&amp;VLOOKUP(B63,'Tunel-infos'!A:E,2,0))&amp;"-"&amp;VLOOKUP(B63,'Tunel-infos'!A:E,4,0)</f>
        <v>Ax06-SR</v>
      </c>
      <c r="H63" s="139" t="s">
        <v>328</v>
      </c>
      <c r="I63" s="139" t="s">
        <v>26</v>
      </c>
      <c r="J63" s="139" t="s">
        <v>331</v>
      </c>
      <c r="K63" s="139" t="str">
        <f t="shared" si="0"/>
        <v>TU-17S:HVAC-PT100-Ax06-SR:Temp-Mon</v>
      </c>
      <c r="L63" s="140" t="str">
        <f t="shared" ref="L63:L69" si="5">J63&amp;"_ST_614_"&amp;MID($B63,8,2)&amp;"_"&amp;IF(MID($B63,11,1)="0", MID($B63,12,1), MID($B63,11,2))&amp;".val"</f>
        <v>TEAMB02_ST_614_06_2.val</v>
      </c>
      <c r="M63" s="141" t="s">
        <v>284</v>
      </c>
      <c r="N63" s="139" t="s">
        <v>28</v>
      </c>
      <c r="O63" s="139" t="s">
        <v>29</v>
      </c>
      <c r="P63" s="142"/>
      <c r="Q63" s="142"/>
      <c r="R63" s="180" t="s">
        <v>30</v>
      </c>
      <c r="S63" s="184" t="str">
        <f t="shared" si="2"/>
        <v>TEAMB02_ST_614_06_2.val</v>
      </c>
      <c r="T63" s="139" t="s">
        <v>31</v>
      </c>
      <c r="U63" s="144"/>
    </row>
    <row r="64" spans="1:21">
      <c r="A64" s="131">
        <v>75</v>
      </c>
      <c r="B64" s="139" t="s">
        <v>439</v>
      </c>
      <c r="C64" s="139" t="s">
        <v>326</v>
      </c>
      <c r="D64" s="139" t="str">
        <f>IF(VLOOKUP($B64, 'Tunel-infos'!$A$1:$E$90,5,FALSE)&gt;=10, VLOOKUP($B64, 'Tunel-infos'!$A$1:$E$90,5,FALSE), "0"&amp;VLOOKUP($B64, 'Tunel-infos'!$A$1:$E$90,5,FALSE))&amp;"S"</f>
        <v>17S</v>
      </c>
      <c r="E64" s="139" t="s">
        <v>23</v>
      </c>
      <c r="F64" s="139" t="s">
        <v>327</v>
      </c>
      <c r="G64" s="139" t="str">
        <f>"Ax"&amp;IF(VLOOKUP(B64,'Tunel-infos'!A:E,3,0)&gt;=10, VLOOKUP(B64,'Tunel-infos'!A:E,3,0), "0"&amp;VLOOKUP(B64,'Tunel-infos'!A:E,2,0))&amp;"-"&amp;VLOOKUP(B64,'Tunel-infos'!A:E,4,0)</f>
        <v>Ax06-BO</v>
      </c>
      <c r="H64" s="139" t="s">
        <v>328</v>
      </c>
      <c r="I64" s="139" t="s">
        <v>26</v>
      </c>
      <c r="J64" s="139" t="s">
        <v>333</v>
      </c>
      <c r="K64" s="139" t="str">
        <f t="shared" si="0"/>
        <v>TU-17S:HVAC-PT100-Ax06-BO:Temp-Mon</v>
      </c>
      <c r="L64" s="140" t="str">
        <f t="shared" si="5"/>
        <v>TEAMB03_ST_614_06_4.val</v>
      </c>
      <c r="M64" s="141" t="s">
        <v>284</v>
      </c>
      <c r="N64" s="139" t="s">
        <v>28</v>
      </c>
      <c r="O64" s="139" t="s">
        <v>29</v>
      </c>
      <c r="P64" s="142"/>
      <c r="Q64" s="142"/>
      <c r="R64" s="180" t="s">
        <v>30</v>
      </c>
      <c r="S64" s="184" t="str">
        <f t="shared" si="2"/>
        <v>TEAMB03_ST_614_06_4.val</v>
      </c>
      <c r="T64" s="139" t="s">
        <v>31</v>
      </c>
      <c r="U64" s="144"/>
    </row>
    <row r="65" spans="1:21">
      <c r="A65" s="138">
        <v>76</v>
      </c>
      <c r="B65" s="139" t="s">
        <v>440</v>
      </c>
      <c r="C65" s="139" t="s">
        <v>326</v>
      </c>
      <c r="D65" s="139" t="str">
        <f>IF(VLOOKUP($B65, 'Tunel-infos'!$A$1:$E$90,5,FALSE)&gt;=10, VLOOKUP($B65, 'Tunel-infos'!$A$1:$E$90,5,FALSE), "0"&amp;VLOOKUP($B65, 'Tunel-infos'!$A$1:$E$90,5,FALSE))&amp;"S"</f>
        <v>17S</v>
      </c>
      <c r="E65" s="139" t="s">
        <v>23</v>
      </c>
      <c r="F65" s="139" t="s">
        <v>327</v>
      </c>
      <c r="G65" s="139" t="str">
        <f>"Ax"&amp;IF(VLOOKUP(B65,'Tunel-infos'!A:E,3,0)&gt;=10, VLOOKUP(B65,'Tunel-infos'!A:E,3,0), "0"&amp;VLOOKUP(B65,'Tunel-infos'!A:E,2,0))&amp;"-"&amp;VLOOKUP(B65,'Tunel-infos'!A:E,4,0)</f>
        <v>Ax06-SR</v>
      </c>
      <c r="H65" s="139" t="s">
        <v>328</v>
      </c>
      <c r="I65" s="139" t="s">
        <v>26</v>
      </c>
      <c r="J65" s="139" t="s">
        <v>335</v>
      </c>
      <c r="K65" s="139" t="str">
        <f t="shared" si="0"/>
        <v>TU-17S:HVAC-PT100-Ax06-SR:Temp-Mon</v>
      </c>
      <c r="L65" s="140" t="str">
        <f t="shared" si="5"/>
        <v>TEAMB04_ST_614_06_5.val</v>
      </c>
      <c r="M65" s="141" t="s">
        <v>284</v>
      </c>
      <c r="N65" s="139" t="s">
        <v>28</v>
      </c>
      <c r="O65" s="139" t="s">
        <v>29</v>
      </c>
      <c r="P65" s="142"/>
      <c r="Q65" s="142"/>
      <c r="R65" s="180" t="s">
        <v>30</v>
      </c>
      <c r="S65" s="184" t="str">
        <f t="shared" si="2"/>
        <v>TEAMB04_ST_614_06_5.val</v>
      </c>
      <c r="T65" s="139" t="s">
        <v>31</v>
      </c>
      <c r="U65" s="144"/>
    </row>
    <row r="66" spans="1:21">
      <c r="A66" s="131">
        <v>77</v>
      </c>
      <c r="B66" s="139" t="s">
        <v>441</v>
      </c>
      <c r="C66" s="139" t="s">
        <v>326</v>
      </c>
      <c r="D66" s="139" t="str">
        <f>IF(VLOOKUP($B66, 'Tunel-infos'!$A$1:$E$90,5,FALSE)&gt;=10, VLOOKUP($B66, 'Tunel-infos'!$A$1:$E$90,5,FALSE), "0"&amp;VLOOKUP($B66, 'Tunel-infos'!$A$1:$E$90,5,FALSE))&amp;"S"</f>
        <v>17S</v>
      </c>
      <c r="E66" s="139" t="s">
        <v>23</v>
      </c>
      <c r="F66" s="139" t="s">
        <v>327</v>
      </c>
      <c r="G66" s="139" t="str">
        <f>"Ax"&amp;IF(VLOOKUP(B66,'Tunel-infos'!A:E,3,0)&gt;=10, VLOOKUP(B66,'Tunel-infos'!A:E,3,0), "0"&amp;VLOOKUP(B66,'Tunel-infos'!A:E,2,0))&amp;"-"&amp;VLOOKUP(B66,'Tunel-infos'!A:E,4,0)</f>
        <v>Ax06-BO</v>
      </c>
      <c r="H66" s="139" t="s">
        <v>328</v>
      </c>
      <c r="I66" s="139" t="s">
        <v>26</v>
      </c>
      <c r="J66" s="139" t="s">
        <v>337</v>
      </c>
      <c r="K66" s="139" t="str">
        <f t="shared" si="0"/>
        <v>TU-17S:HVAC-PT100-Ax06-BO:Temp-Mon</v>
      </c>
      <c r="L66" s="140" t="str">
        <f t="shared" si="5"/>
        <v>TEAMB05_ST_614_06_7.val</v>
      </c>
      <c r="M66" s="141" t="s">
        <v>284</v>
      </c>
      <c r="N66" s="139" t="s">
        <v>28</v>
      </c>
      <c r="O66" s="139" t="s">
        <v>29</v>
      </c>
      <c r="P66" s="142"/>
      <c r="Q66" s="142"/>
      <c r="R66" s="180" t="s">
        <v>30</v>
      </c>
      <c r="S66" s="184" t="str">
        <f t="shared" si="2"/>
        <v>TEAMB05_ST_614_06_7.val</v>
      </c>
      <c r="T66" s="139" t="s">
        <v>31</v>
      </c>
      <c r="U66" s="144"/>
    </row>
    <row r="67" spans="1:21">
      <c r="A67" s="138">
        <v>78</v>
      </c>
      <c r="B67" s="139" t="s">
        <v>442</v>
      </c>
      <c r="C67" s="139" t="s">
        <v>326</v>
      </c>
      <c r="D67" s="139" t="str">
        <f>IF(VLOOKUP($B67, 'Tunel-infos'!$A$1:$E$90,5,FALSE)&gt;=10, VLOOKUP($B67, 'Tunel-infos'!$A$1:$E$90,5,FALSE), "0"&amp;VLOOKUP($B67, 'Tunel-infos'!$A$1:$E$90,5,FALSE))&amp;"S"</f>
        <v>18S</v>
      </c>
      <c r="E67" s="139" t="s">
        <v>23</v>
      </c>
      <c r="F67" s="139" t="s">
        <v>327</v>
      </c>
      <c r="G67" s="139" t="str">
        <f>"Ax"&amp;IF(VLOOKUP(B67,'Tunel-infos'!A:E,3,0)&gt;=10, VLOOKUP(B67,'Tunel-infos'!A:E,3,0), "0"&amp;VLOOKUP(B67,'Tunel-infos'!A:E,2,0))&amp;"-"&amp;VLOOKUP(B67,'Tunel-infos'!A:E,4,0)</f>
        <v>Ax06-SR</v>
      </c>
      <c r="H67" s="139" t="s">
        <v>328</v>
      </c>
      <c r="I67" s="139" t="s">
        <v>26</v>
      </c>
      <c r="J67" s="139" t="s">
        <v>339</v>
      </c>
      <c r="K67" s="139" t="str">
        <f t="shared" si="0"/>
        <v>TU-18S:HVAC-PT100-Ax06-SR:Temp-Mon</v>
      </c>
      <c r="L67" s="140" t="str">
        <f t="shared" si="5"/>
        <v>TEAMB06_ST_614_06_8.val</v>
      </c>
      <c r="M67" s="141" t="s">
        <v>284</v>
      </c>
      <c r="N67" s="139" t="s">
        <v>28</v>
      </c>
      <c r="O67" s="139" t="s">
        <v>29</v>
      </c>
      <c r="P67" s="142"/>
      <c r="Q67" s="142"/>
      <c r="R67" s="180" t="s">
        <v>30</v>
      </c>
      <c r="S67" s="184" t="str">
        <f t="shared" si="2"/>
        <v>TEAMB06_ST_614_06_8.val</v>
      </c>
      <c r="T67" s="139" t="s">
        <v>31</v>
      </c>
      <c r="U67" s="144"/>
    </row>
    <row r="68" spans="1:21">
      <c r="A68" s="131">
        <v>79</v>
      </c>
      <c r="B68" s="139" t="s">
        <v>443</v>
      </c>
      <c r="C68" s="139" t="s">
        <v>326</v>
      </c>
      <c r="D68" s="139" t="str">
        <f>IF(VLOOKUP($B68, 'Tunel-infos'!$A$1:$E$90,5,FALSE)&gt;=10, VLOOKUP($B68, 'Tunel-infos'!$A$1:$E$90,5,FALSE), "0"&amp;VLOOKUP($B68, 'Tunel-infos'!$A$1:$E$90,5,FALSE))&amp;"S"</f>
        <v>18S</v>
      </c>
      <c r="E68" s="139" t="s">
        <v>23</v>
      </c>
      <c r="F68" s="139" t="s">
        <v>327</v>
      </c>
      <c r="G68" s="139" t="str">
        <f>"Ax"&amp;IF(VLOOKUP(B68,'Tunel-infos'!A:E,3,0)&gt;=10, VLOOKUP(B68,'Tunel-infos'!A:E,3,0), "0"&amp;VLOOKUP(B68,'Tunel-infos'!A:E,2,0))&amp;"-"&amp;VLOOKUP(B68,'Tunel-infos'!A:E,4,0)</f>
        <v>Ax06-BO</v>
      </c>
      <c r="H68" s="139" t="s">
        <v>328</v>
      </c>
      <c r="I68" s="139" t="s">
        <v>26</v>
      </c>
      <c r="J68" s="139" t="s">
        <v>341</v>
      </c>
      <c r="K68" s="139" t="str">
        <f t="shared" si="0"/>
        <v>TU-18S:HVAC-PT100-Ax06-BO:Temp-Mon</v>
      </c>
      <c r="L68" s="140" t="str">
        <f t="shared" si="5"/>
        <v>TEAMB07_ST_614_06_9.val</v>
      </c>
      <c r="M68" s="141" t="s">
        <v>284</v>
      </c>
      <c r="N68" s="139" t="s">
        <v>28</v>
      </c>
      <c r="O68" s="139" t="s">
        <v>29</v>
      </c>
      <c r="P68" s="142"/>
      <c r="Q68" s="142"/>
      <c r="R68" s="180" t="s">
        <v>30</v>
      </c>
      <c r="S68" s="184" t="str">
        <f t="shared" si="2"/>
        <v>TEAMB07_ST_614_06_9.val</v>
      </c>
      <c r="T68" s="139" t="s">
        <v>31</v>
      </c>
      <c r="U68" s="144"/>
    </row>
    <row r="69" spans="1:21">
      <c r="A69" s="138">
        <v>80</v>
      </c>
      <c r="B69" s="139" t="s">
        <v>444</v>
      </c>
      <c r="C69" s="139" t="s">
        <v>326</v>
      </c>
      <c r="D69" s="139" t="str">
        <f>IF(VLOOKUP($B69, 'Tunel-infos'!$A$1:$E$90,5,FALSE)&gt;=10, VLOOKUP($B69, 'Tunel-infos'!$A$1:$E$90,5,FALSE), "0"&amp;VLOOKUP($B69, 'Tunel-infos'!$A$1:$E$90,5,FALSE))&amp;"S"</f>
        <v>18S</v>
      </c>
      <c r="E69" s="139" t="s">
        <v>23</v>
      </c>
      <c r="F69" s="139" t="s">
        <v>327</v>
      </c>
      <c r="G69" s="139" t="str">
        <f>"Ax"&amp;IF(VLOOKUP(B69,'Tunel-infos'!A:E,3,0)&gt;=10, VLOOKUP(B69,'Tunel-infos'!A:E,3,0), "0"&amp;VLOOKUP(B69,'Tunel-infos'!A:E,2,0))&amp;"-"&amp;VLOOKUP(B69,'Tunel-infos'!A:E,4,0)</f>
        <v>Ax06-SR</v>
      </c>
      <c r="H69" s="139" t="s">
        <v>328</v>
      </c>
      <c r="I69" s="139" t="s">
        <v>26</v>
      </c>
      <c r="J69" s="139" t="s">
        <v>343</v>
      </c>
      <c r="K69" s="139" t="str">
        <f t="shared" si="0"/>
        <v>TU-18S:HVAC-PT100-Ax06-SR:Temp-Mon</v>
      </c>
      <c r="L69" s="140" t="str">
        <f t="shared" si="5"/>
        <v>TEAMB08_ST_614_06_10.val</v>
      </c>
      <c r="M69" s="141" t="s">
        <v>284</v>
      </c>
      <c r="N69" s="139" t="s">
        <v>28</v>
      </c>
      <c r="O69" s="139" t="s">
        <v>29</v>
      </c>
      <c r="P69" s="142"/>
      <c r="Q69" s="142"/>
      <c r="R69" s="180" t="s">
        <v>30</v>
      </c>
      <c r="S69" s="184" t="str">
        <f t="shared" si="2"/>
        <v>TEAMB08_ST_614_06_10.val</v>
      </c>
      <c r="T69" s="139" t="s">
        <v>31</v>
      </c>
      <c r="U69" s="1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E429-E963-4A01-A471-5D4A1C2D01BD}">
  <dimension ref="A1:W52"/>
  <sheetViews>
    <sheetView tabSelected="1" workbookViewId="0">
      <selection activeCell="J13" sqref="J13"/>
    </sheetView>
  </sheetViews>
  <sheetFormatPr defaultRowHeight="15"/>
  <cols>
    <col min="1" max="1" width="3.42578125" style="88" bestFit="1" customWidth="1"/>
    <col min="2" max="2" width="32" style="88" bestFit="1" customWidth="1"/>
    <col min="3" max="3" width="4.28515625" style="88" bestFit="1" customWidth="1"/>
    <col min="4" max="4" width="8.5703125" style="88" bestFit="1" customWidth="1"/>
    <col min="5" max="5" width="6.140625" style="88" bestFit="1" customWidth="1"/>
    <col min="6" max="6" width="10.42578125" style="88" bestFit="1" customWidth="1"/>
    <col min="7" max="7" width="4.28515625" style="88" bestFit="1" customWidth="1"/>
    <col min="8" max="8" width="12.5703125" style="88" bestFit="1" customWidth="1"/>
    <col min="9" max="9" width="5.5703125" style="88" bestFit="1" customWidth="1"/>
    <col min="10" max="10" width="47.140625" style="88" bestFit="1" customWidth="1"/>
    <col min="11" max="11" width="47.140625" style="88" hidden="1" customWidth="1"/>
    <col min="12" max="12" width="26" style="88" bestFit="1" customWidth="1"/>
    <col min="13" max="13" width="24.28515625" style="88" bestFit="1" customWidth="1"/>
    <col min="14" max="14" width="10.140625" style="88" bestFit="1" customWidth="1"/>
    <col min="15" max="15" width="7.140625" style="88" bestFit="1" customWidth="1"/>
    <col min="16" max="17" width="11.5703125" style="88" bestFit="1" customWidth="1"/>
    <col min="18" max="18" width="5" style="88" bestFit="1" customWidth="1"/>
    <col min="19" max="19" width="26" style="88" bestFit="1" customWidth="1"/>
    <col min="20" max="20" width="5.28515625" style="88" bestFit="1" customWidth="1"/>
    <col min="21" max="21" width="5" style="88" bestFit="1" customWidth="1"/>
    <col min="22" max="22" width="9.140625" style="88"/>
    <col min="23" max="23" width="12.140625" style="88" customWidth="1"/>
    <col min="24" max="16384" width="9.140625" style="88"/>
  </cols>
  <sheetData>
    <row r="1" spans="1:23" s="77" customFormat="1">
      <c r="A1" s="68" t="s">
        <v>0</v>
      </c>
      <c r="B1" s="69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0" t="s">
        <v>7</v>
      </c>
      <c r="I1" s="70" t="s">
        <v>8</v>
      </c>
      <c r="J1" s="71" t="s">
        <v>9</v>
      </c>
      <c r="K1" s="71"/>
      <c r="L1" s="72" t="s">
        <v>10</v>
      </c>
      <c r="M1" s="72" t="s">
        <v>11</v>
      </c>
      <c r="N1" s="73" t="s">
        <v>12</v>
      </c>
      <c r="O1" s="72" t="s">
        <v>13</v>
      </c>
      <c r="P1" s="72" t="s">
        <v>14</v>
      </c>
      <c r="Q1" s="72" t="s">
        <v>15</v>
      </c>
      <c r="R1" s="72" t="s">
        <v>16</v>
      </c>
      <c r="S1" s="72" t="s">
        <v>17</v>
      </c>
      <c r="T1" s="72" t="s">
        <v>18</v>
      </c>
      <c r="U1" s="74" t="s">
        <v>19</v>
      </c>
      <c r="V1" s="75"/>
      <c r="W1" s="76" t="s">
        <v>282</v>
      </c>
    </row>
    <row r="2" spans="1:23">
      <c r="A2" s="78">
        <v>1</v>
      </c>
      <c r="B2" s="79" t="s">
        <v>155</v>
      </c>
      <c r="C2" s="79" t="s">
        <v>21</v>
      </c>
      <c r="D2" s="80" t="s">
        <v>156</v>
      </c>
      <c r="E2" s="79" t="s">
        <v>23</v>
      </c>
      <c r="F2" s="81" t="s">
        <v>157</v>
      </c>
      <c r="G2" s="79">
        <v>1</v>
      </c>
      <c r="H2" s="79" t="s">
        <v>25</v>
      </c>
      <c r="I2" s="79" t="s">
        <v>26</v>
      </c>
      <c r="J2" s="79" t="s">
        <v>445</v>
      </c>
      <c r="K2" s="168"/>
      <c r="L2" s="82" t="s">
        <v>158</v>
      </c>
      <c r="M2" s="83" t="s">
        <v>284</v>
      </c>
      <c r="N2" s="84" t="s">
        <v>28</v>
      </c>
      <c r="O2" s="79" t="s">
        <v>29</v>
      </c>
      <c r="P2" s="85"/>
      <c r="Q2" s="85"/>
      <c r="R2" s="169" t="s">
        <v>30</v>
      </c>
      <c r="S2" s="79" t="s">
        <v>158</v>
      </c>
      <c r="T2" s="79" t="s">
        <v>31</v>
      </c>
      <c r="U2" s="121">
        <v>1</v>
      </c>
      <c r="V2" s="86"/>
      <c r="W2" s="87" t="s">
        <v>446</v>
      </c>
    </row>
    <row r="3" spans="1:23">
      <c r="A3" s="89">
        <v>2</v>
      </c>
      <c r="B3" s="90" t="s">
        <v>159</v>
      </c>
      <c r="C3" s="90" t="s">
        <v>21</v>
      </c>
      <c r="D3" s="91" t="s">
        <v>160</v>
      </c>
      <c r="E3" s="90" t="s">
        <v>23</v>
      </c>
      <c r="F3" s="92" t="s">
        <v>157</v>
      </c>
      <c r="G3" s="90">
        <v>2</v>
      </c>
      <c r="H3" s="90" t="s">
        <v>25</v>
      </c>
      <c r="I3" s="90" t="s">
        <v>26</v>
      </c>
      <c r="J3" s="90" t="s">
        <v>447</v>
      </c>
      <c r="K3" s="126"/>
      <c r="L3" s="93" t="s">
        <v>161</v>
      </c>
      <c r="M3" s="94" t="s">
        <v>284</v>
      </c>
      <c r="N3" s="91" t="s">
        <v>28</v>
      </c>
      <c r="O3" s="90" t="s">
        <v>29</v>
      </c>
      <c r="P3" s="95"/>
      <c r="Q3" s="95"/>
      <c r="R3" s="170" t="s">
        <v>30</v>
      </c>
      <c r="S3" s="90" t="s">
        <v>161</v>
      </c>
      <c r="T3" s="90" t="s">
        <v>31</v>
      </c>
      <c r="U3" s="121">
        <v>1</v>
      </c>
      <c r="V3" s="96"/>
      <c r="W3" s="96"/>
    </row>
    <row r="4" spans="1:23">
      <c r="A4" s="89">
        <v>3</v>
      </c>
      <c r="B4" s="90" t="s">
        <v>162</v>
      </c>
      <c r="C4" s="90" t="s">
        <v>21</v>
      </c>
      <c r="D4" s="91" t="s">
        <v>163</v>
      </c>
      <c r="E4" s="90" t="s">
        <v>23</v>
      </c>
      <c r="F4" s="92" t="s">
        <v>157</v>
      </c>
      <c r="G4" s="90">
        <v>3</v>
      </c>
      <c r="H4" s="90" t="s">
        <v>25</v>
      </c>
      <c r="I4" s="90" t="s">
        <v>26</v>
      </c>
      <c r="J4" s="90" t="s">
        <v>448</v>
      </c>
      <c r="K4" s="126"/>
      <c r="L4" s="93" t="s">
        <v>164</v>
      </c>
      <c r="M4" s="94" t="s">
        <v>284</v>
      </c>
      <c r="N4" s="91" t="s">
        <v>28</v>
      </c>
      <c r="O4" s="90" t="s">
        <v>29</v>
      </c>
      <c r="P4" s="95"/>
      <c r="Q4" s="95"/>
      <c r="R4" s="170" t="s">
        <v>30</v>
      </c>
      <c r="S4" s="90" t="s">
        <v>164</v>
      </c>
      <c r="T4" s="90" t="s">
        <v>31</v>
      </c>
      <c r="U4" s="121">
        <v>1</v>
      </c>
      <c r="V4" s="96"/>
      <c r="W4" s="96"/>
    </row>
    <row r="5" spans="1:23">
      <c r="A5" s="89">
        <v>4</v>
      </c>
      <c r="B5" s="90" t="s">
        <v>165</v>
      </c>
      <c r="C5" s="90" t="s">
        <v>21</v>
      </c>
      <c r="D5" s="91" t="s">
        <v>166</v>
      </c>
      <c r="E5" s="90" t="s">
        <v>23</v>
      </c>
      <c r="F5" s="92" t="s">
        <v>157</v>
      </c>
      <c r="G5" s="90">
        <v>4</v>
      </c>
      <c r="H5" s="90" t="s">
        <v>25</v>
      </c>
      <c r="I5" s="90" t="s">
        <v>26</v>
      </c>
      <c r="J5" s="90" t="s">
        <v>449</v>
      </c>
      <c r="K5" s="126"/>
      <c r="L5" s="93" t="s">
        <v>167</v>
      </c>
      <c r="M5" s="94" t="s">
        <v>284</v>
      </c>
      <c r="N5" s="91" t="s">
        <v>28</v>
      </c>
      <c r="O5" s="90" t="s">
        <v>29</v>
      </c>
      <c r="P5" s="95"/>
      <c r="Q5" s="95"/>
      <c r="R5" s="170" t="s">
        <v>30</v>
      </c>
      <c r="S5" s="90" t="s">
        <v>167</v>
      </c>
      <c r="T5" s="90" t="s">
        <v>31</v>
      </c>
      <c r="U5" s="121">
        <v>1</v>
      </c>
      <c r="V5" s="96"/>
      <c r="W5" s="96"/>
    </row>
    <row r="6" spans="1:23">
      <c r="A6" s="89">
        <v>5</v>
      </c>
      <c r="B6" s="90" t="s">
        <v>168</v>
      </c>
      <c r="C6" s="90" t="s">
        <v>21</v>
      </c>
      <c r="D6" s="91" t="s">
        <v>169</v>
      </c>
      <c r="E6" s="90" t="s">
        <v>23</v>
      </c>
      <c r="F6" s="92" t="s">
        <v>157</v>
      </c>
      <c r="G6" s="90">
        <v>5</v>
      </c>
      <c r="H6" s="90" t="s">
        <v>25</v>
      </c>
      <c r="I6" s="90" t="s">
        <v>26</v>
      </c>
      <c r="J6" s="90" t="s">
        <v>450</v>
      </c>
      <c r="K6" s="126"/>
      <c r="L6" s="93" t="s">
        <v>170</v>
      </c>
      <c r="M6" s="93" t="s">
        <v>171</v>
      </c>
      <c r="N6" s="91" t="s">
        <v>28</v>
      </c>
      <c r="O6" s="90" t="s">
        <v>29</v>
      </c>
      <c r="P6" s="95"/>
      <c r="Q6" s="95"/>
      <c r="R6" s="170" t="s">
        <v>30</v>
      </c>
      <c r="S6" s="90" t="s">
        <v>170</v>
      </c>
      <c r="T6" s="90" t="s">
        <v>31</v>
      </c>
      <c r="U6" s="121">
        <v>1</v>
      </c>
      <c r="V6" s="96"/>
      <c r="W6" s="96"/>
    </row>
    <row r="7" spans="1:23">
      <c r="A7" s="89">
        <v>6</v>
      </c>
      <c r="B7" s="90" t="s">
        <v>172</v>
      </c>
      <c r="C7" s="90" t="s">
        <v>21</v>
      </c>
      <c r="D7" s="91" t="s">
        <v>169</v>
      </c>
      <c r="E7" s="90" t="s">
        <v>23</v>
      </c>
      <c r="F7" s="92" t="s">
        <v>157</v>
      </c>
      <c r="G7" s="90">
        <v>6</v>
      </c>
      <c r="H7" s="90" t="s">
        <v>25</v>
      </c>
      <c r="I7" s="90" t="s">
        <v>26</v>
      </c>
      <c r="J7" s="90" t="s">
        <v>451</v>
      </c>
      <c r="K7" s="126"/>
      <c r="L7" s="93" t="s">
        <v>173</v>
      </c>
      <c r="M7" s="93" t="s">
        <v>171</v>
      </c>
      <c r="N7" s="91" t="s">
        <v>28</v>
      </c>
      <c r="O7" s="90" t="s">
        <v>29</v>
      </c>
      <c r="P7" s="95"/>
      <c r="Q7" s="95"/>
      <c r="R7" s="170" t="s">
        <v>30</v>
      </c>
      <c r="S7" s="90" t="s">
        <v>173</v>
      </c>
      <c r="T7" s="90" t="s">
        <v>31</v>
      </c>
      <c r="U7" s="121">
        <v>1</v>
      </c>
      <c r="V7" s="96"/>
      <c r="W7" s="96"/>
    </row>
    <row r="8" spans="1:23">
      <c r="A8" s="89">
        <v>7</v>
      </c>
      <c r="B8" s="90" t="s">
        <v>174</v>
      </c>
      <c r="C8" s="90" t="s">
        <v>21</v>
      </c>
      <c r="D8" s="91" t="s">
        <v>175</v>
      </c>
      <c r="E8" s="90" t="s">
        <v>23</v>
      </c>
      <c r="F8" s="92" t="s">
        <v>157</v>
      </c>
      <c r="G8" s="90">
        <v>7</v>
      </c>
      <c r="H8" s="90" t="s">
        <v>25</v>
      </c>
      <c r="I8" s="90" t="s">
        <v>26</v>
      </c>
      <c r="J8" s="90" t="s">
        <v>452</v>
      </c>
      <c r="K8" s="126"/>
      <c r="L8" s="93" t="s">
        <v>176</v>
      </c>
      <c r="M8" s="93" t="s">
        <v>171</v>
      </c>
      <c r="N8" s="91" t="s">
        <v>28</v>
      </c>
      <c r="O8" s="90" t="s">
        <v>29</v>
      </c>
      <c r="P8" s="95"/>
      <c r="Q8" s="95"/>
      <c r="R8" s="170" t="s">
        <v>30</v>
      </c>
      <c r="S8" s="90" t="s">
        <v>176</v>
      </c>
      <c r="T8" s="90" t="s">
        <v>31</v>
      </c>
      <c r="U8" s="121">
        <v>1</v>
      </c>
      <c r="V8" s="96"/>
      <c r="W8" s="96"/>
    </row>
    <row r="9" spans="1:23">
      <c r="A9" s="89">
        <v>8</v>
      </c>
      <c r="B9" s="90" t="s">
        <v>177</v>
      </c>
      <c r="C9" s="90" t="s">
        <v>21</v>
      </c>
      <c r="D9" s="91" t="s">
        <v>178</v>
      </c>
      <c r="E9" s="90" t="s">
        <v>23</v>
      </c>
      <c r="F9" s="92" t="s">
        <v>157</v>
      </c>
      <c r="G9" s="90">
        <v>8</v>
      </c>
      <c r="H9" s="90" t="s">
        <v>25</v>
      </c>
      <c r="I9" s="90" t="s">
        <v>26</v>
      </c>
      <c r="J9" s="97" t="s">
        <v>453</v>
      </c>
      <c r="K9" s="126"/>
      <c r="L9" s="93" t="s">
        <v>179</v>
      </c>
      <c r="M9" s="98" t="s">
        <v>58</v>
      </c>
      <c r="N9" s="91" t="s">
        <v>28</v>
      </c>
      <c r="O9" s="90" t="s">
        <v>29</v>
      </c>
      <c r="P9" s="95"/>
      <c r="Q9" s="95"/>
      <c r="R9" s="170" t="s">
        <v>30</v>
      </c>
      <c r="S9" s="97" t="s">
        <v>179</v>
      </c>
      <c r="T9" s="90" t="s">
        <v>31</v>
      </c>
      <c r="U9" s="121">
        <v>1</v>
      </c>
      <c r="V9" s="96"/>
      <c r="W9" s="96"/>
    </row>
    <row r="10" spans="1:23">
      <c r="A10" s="89">
        <v>9</v>
      </c>
      <c r="B10" s="90" t="s">
        <v>454</v>
      </c>
      <c r="C10" s="90" t="s">
        <v>21</v>
      </c>
      <c r="D10" s="99" t="s">
        <v>455</v>
      </c>
      <c r="E10" s="90" t="s">
        <v>23</v>
      </c>
      <c r="F10" s="92" t="s">
        <v>456</v>
      </c>
      <c r="G10" s="97" t="s">
        <v>284</v>
      </c>
      <c r="H10" s="90" t="s">
        <v>296</v>
      </c>
      <c r="I10" s="90" t="s">
        <v>26</v>
      </c>
      <c r="J10" s="92" t="s">
        <v>457</v>
      </c>
      <c r="K10" s="126"/>
      <c r="L10" s="93" t="s">
        <v>458</v>
      </c>
      <c r="M10" s="100" t="s">
        <v>284</v>
      </c>
      <c r="N10" s="91" t="s">
        <v>28</v>
      </c>
      <c r="O10" s="90" t="s">
        <v>29</v>
      </c>
      <c r="P10" s="95"/>
      <c r="Q10" s="95"/>
      <c r="R10" s="170" t="s">
        <v>30</v>
      </c>
      <c r="S10" s="92" t="s">
        <v>458</v>
      </c>
      <c r="T10" s="90" t="s">
        <v>31</v>
      </c>
      <c r="U10" s="121">
        <v>1</v>
      </c>
      <c r="V10" s="96"/>
      <c r="W10" s="96"/>
    </row>
    <row r="11" spans="1:23">
      <c r="A11" s="89">
        <v>10</v>
      </c>
      <c r="B11" s="101" t="s">
        <v>180</v>
      </c>
      <c r="C11" s="102" t="s">
        <v>21</v>
      </c>
      <c r="D11" s="103" t="s">
        <v>181</v>
      </c>
      <c r="E11" s="102" t="s">
        <v>23</v>
      </c>
      <c r="F11" s="104" t="s">
        <v>182</v>
      </c>
      <c r="G11" s="104">
        <v>1</v>
      </c>
      <c r="H11" s="102" t="s">
        <v>25</v>
      </c>
      <c r="I11" s="102" t="s">
        <v>26</v>
      </c>
      <c r="J11" s="104" t="s">
        <v>459</v>
      </c>
      <c r="K11" s="153"/>
      <c r="L11" s="105" t="s">
        <v>183</v>
      </c>
      <c r="M11" s="106" t="s">
        <v>284</v>
      </c>
      <c r="N11" s="107" t="s">
        <v>28</v>
      </c>
      <c r="O11" s="102" t="s">
        <v>29</v>
      </c>
      <c r="P11" s="108"/>
      <c r="Q11" s="108"/>
      <c r="R11" s="171" t="s">
        <v>30</v>
      </c>
      <c r="S11" s="104" t="s">
        <v>183</v>
      </c>
      <c r="T11" s="102" t="s">
        <v>31</v>
      </c>
      <c r="U11" s="121">
        <v>1</v>
      </c>
      <c r="V11" s="96"/>
      <c r="W11" s="96"/>
    </row>
    <row r="12" spans="1:23">
      <c r="A12" s="89">
        <v>11</v>
      </c>
      <c r="B12" s="104" t="s">
        <v>184</v>
      </c>
      <c r="C12" s="102" t="s">
        <v>21</v>
      </c>
      <c r="D12" s="103" t="s">
        <v>185</v>
      </c>
      <c r="E12" s="102" t="s">
        <v>23</v>
      </c>
      <c r="F12" s="104" t="s">
        <v>182</v>
      </c>
      <c r="G12" s="109">
        <v>2</v>
      </c>
      <c r="H12" s="102" t="s">
        <v>25</v>
      </c>
      <c r="I12" s="102" t="s">
        <v>26</v>
      </c>
      <c r="J12" s="109" t="s">
        <v>460</v>
      </c>
      <c r="K12" s="153"/>
      <c r="L12" s="105" t="s">
        <v>186</v>
      </c>
      <c r="M12" s="106" t="s">
        <v>58</v>
      </c>
      <c r="N12" s="107" t="s">
        <v>28</v>
      </c>
      <c r="O12" s="102" t="s">
        <v>29</v>
      </c>
      <c r="P12" s="108"/>
      <c r="Q12" s="108"/>
      <c r="R12" s="171" t="s">
        <v>30</v>
      </c>
      <c r="S12" s="109" t="s">
        <v>186</v>
      </c>
      <c r="T12" s="102" t="s">
        <v>31</v>
      </c>
      <c r="U12" s="121">
        <v>1</v>
      </c>
      <c r="V12" s="96"/>
      <c r="W12" s="96"/>
    </row>
    <row r="13" spans="1:23">
      <c r="A13" s="89">
        <v>12</v>
      </c>
      <c r="B13" s="104" t="s">
        <v>187</v>
      </c>
      <c r="C13" s="102" t="s">
        <v>21</v>
      </c>
      <c r="D13" s="103" t="s">
        <v>188</v>
      </c>
      <c r="E13" s="102" t="s">
        <v>23</v>
      </c>
      <c r="F13" s="104" t="s">
        <v>182</v>
      </c>
      <c r="G13" s="101">
        <v>3</v>
      </c>
      <c r="H13" s="102" t="s">
        <v>25</v>
      </c>
      <c r="I13" s="102" t="s">
        <v>26</v>
      </c>
      <c r="J13" s="102" t="s">
        <v>461</v>
      </c>
      <c r="K13" s="153"/>
      <c r="L13" s="105" t="s">
        <v>189</v>
      </c>
      <c r="M13" s="110" t="s">
        <v>284</v>
      </c>
      <c r="N13" s="107" t="s">
        <v>28</v>
      </c>
      <c r="O13" s="102" t="s">
        <v>29</v>
      </c>
      <c r="P13" s="108"/>
      <c r="Q13" s="108"/>
      <c r="R13" s="171" t="s">
        <v>30</v>
      </c>
      <c r="S13" s="102" t="s">
        <v>189</v>
      </c>
      <c r="T13" s="102" t="s">
        <v>31</v>
      </c>
      <c r="U13" s="121">
        <v>1</v>
      </c>
      <c r="V13" s="96"/>
      <c r="W13" s="96"/>
    </row>
    <row r="14" spans="1:23">
      <c r="A14" s="89">
        <v>13</v>
      </c>
      <c r="B14" s="104" t="s">
        <v>190</v>
      </c>
      <c r="C14" s="102" t="s">
        <v>21</v>
      </c>
      <c r="D14" s="103" t="s">
        <v>191</v>
      </c>
      <c r="E14" s="102" t="s">
        <v>23</v>
      </c>
      <c r="F14" s="104" t="s">
        <v>182</v>
      </c>
      <c r="G14" s="109">
        <v>4</v>
      </c>
      <c r="H14" s="102" t="s">
        <v>25</v>
      </c>
      <c r="I14" s="102" t="s">
        <v>26</v>
      </c>
      <c r="J14" s="102" t="s">
        <v>462</v>
      </c>
      <c r="K14" s="153"/>
      <c r="L14" s="105" t="s">
        <v>192</v>
      </c>
      <c r="M14" s="111" t="s">
        <v>284</v>
      </c>
      <c r="N14" s="107" t="s">
        <v>28</v>
      </c>
      <c r="O14" s="102" t="s">
        <v>29</v>
      </c>
      <c r="P14" s="108"/>
      <c r="Q14" s="108"/>
      <c r="R14" s="171" t="s">
        <v>30</v>
      </c>
      <c r="S14" s="102" t="s">
        <v>192</v>
      </c>
      <c r="T14" s="102" t="s">
        <v>31</v>
      </c>
      <c r="U14" s="121">
        <v>1</v>
      </c>
      <c r="V14" s="96"/>
      <c r="W14" s="96"/>
    </row>
    <row r="15" spans="1:23">
      <c r="A15" s="89">
        <v>14</v>
      </c>
      <c r="B15" s="104" t="s">
        <v>193</v>
      </c>
      <c r="C15" s="102" t="s">
        <v>21</v>
      </c>
      <c r="D15" s="103" t="s">
        <v>194</v>
      </c>
      <c r="E15" s="102" t="s">
        <v>23</v>
      </c>
      <c r="F15" s="104" t="s">
        <v>182</v>
      </c>
      <c r="G15" s="101">
        <v>5</v>
      </c>
      <c r="H15" s="102" t="s">
        <v>25</v>
      </c>
      <c r="I15" s="102" t="s">
        <v>26</v>
      </c>
      <c r="J15" s="102" t="s">
        <v>463</v>
      </c>
      <c r="K15" s="153"/>
      <c r="L15" s="105" t="s">
        <v>195</v>
      </c>
      <c r="M15" s="111" t="s">
        <v>44</v>
      </c>
      <c r="N15" s="107" t="s">
        <v>28</v>
      </c>
      <c r="O15" s="102" t="s">
        <v>29</v>
      </c>
      <c r="P15" s="108"/>
      <c r="Q15" s="108"/>
      <c r="R15" s="171" t="s">
        <v>30</v>
      </c>
      <c r="S15" s="102" t="s">
        <v>195</v>
      </c>
      <c r="T15" s="102" t="s">
        <v>31</v>
      </c>
      <c r="U15" s="121">
        <v>1</v>
      </c>
      <c r="V15" s="96"/>
      <c r="W15" s="96"/>
    </row>
    <row r="16" spans="1:23">
      <c r="A16" s="89">
        <v>15</v>
      </c>
      <c r="B16" s="104" t="s">
        <v>196</v>
      </c>
      <c r="C16" s="102" t="s">
        <v>21</v>
      </c>
      <c r="D16" s="103" t="s">
        <v>197</v>
      </c>
      <c r="E16" s="102" t="s">
        <v>23</v>
      </c>
      <c r="F16" s="104" t="s">
        <v>182</v>
      </c>
      <c r="G16" s="109">
        <v>6</v>
      </c>
      <c r="H16" s="102" t="s">
        <v>25</v>
      </c>
      <c r="I16" s="102" t="s">
        <v>26</v>
      </c>
      <c r="J16" s="102" t="s">
        <v>464</v>
      </c>
      <c r="K16" s="153"/>
      <c r="L16" s="105" t="s">
        <v>198</v>
      </c>
      <c r="M16" s="111" t="s">
        <v>44</v>
      </c>
      <c r="N16" s="107" t="s">
        <v>28</v>
      </c>
      <c r="O16" s="102" t="s">
        <v>29</v>
      </c>
      <c r="P16" s="108"/>
      <c r="Q16" s="108"/>
      <c r="R16" s="171" t="s">
        <v>30</v>
      </c>
      <c r="S16" s="102" t="s">
        <v>198</v>
      </c>
      <c r="T16" s="102" t="s">
        <v>31</v>
      </c>
      <c r="U16" s="121">
        <v>1</v>
      </c>
      <c r="V16" s="96"/>
      <c r="W16" s="96"/>
    </row>
    <row r="17" spans="1:23">
      <c r="A17" s="89">
        <v>16</v>
      </c>
      <c r="B17" s="104" t="s">
        <v>199</v>
      </c>
      <c r="C17" s="102" t="s">
        <v>21</v>
      </c>
      <c r="D17" s="103" t="s">
        <v>200</v>
      </c>
      <c r="E17" s="102" t="s">
        <v>23</v>
      </c>
      <c r="F17" s="104" t="s">
        <v>182</v>
      </c>
      <c r="G17" s="101">
        <v>7</v>
      </c>
      <c r="H17" s="102" t="s">
        <v>25</v>
      </c>
      <c r="I17" s="102" t="s">
        <v>26</v>
      </c>
      <c r="J17" s="102" t="s">
        <v>465</v>
      </c>
      <c r="K17" s="153"/>
      <c r="L17" s="105" t="s">
        <v>201</v>
      </c>
      <c r="M17" s="112" t="s">
        <v>58</v>
      </c>
      <c r="N17" s="107" t="s">
        <v>28</v>
      </c>
      <c r="O17" s="102" t="s">
        <v>29</v>
      </c>
      <c r="P17" s="108"/>
      <c r="Q17" s="108"/>
      <c r="R17" s="171" t="s">
        <v>30</v>
      </c>
      <c r="S17" s="102" t="s">
        <v>201</v>
      </c>
      <c r="T17" s="102" t="s">
        <v>31</v>
      </c>
      <c r="U17" s="121">
        <v>1</v>
      </c>
      <c r="V17" s="96"/>
      <c r="W17" s="96"/>
    </row>
    <row r="18" spans="1:23">
      <c r="A18" s="89">
        <v>17</v>
      </c>
      <c r="B18" s="104" t="s">
        <v>202</v>
      </c>
      <c r="C18" s="101" t="s">
        <v>21</v>
      </c>
      <c r="D18" s="103" t="s">
        <v>203</v>
      </c>
      <c r="E18" s="101" t="s">
        <v>23</v>
      </c>
      <c r="F18" s="104" t="s">
        <v>182</v>
      </c>
      <c r="G18" s="104">
        <v>8</v>
      </c>
      <c r="H18" s="101" t="s">
        <v>25</v>
      </c>
      <c r="I18" s="101" t="s">
        <v>26</v>
      </c>
      <c r="J18" s="101" t="s">
        <v>466</v>
      </c>
      <c r="K18" s="153"/>
      <c r="L18" s="113" t="s">
        <v>204</v>
      </c>
      <c r="M18" s="106" t="s">
        <v>58</v>
      </c>
      <c r="N18" s="114" t="s">
        <v>28</v>
      </c>
      <c r="O18" s="101" t="s">
        <v>29</v>
      </c>
      <c r="P18" s="115"/>
      <c r="Q18" s="115"/>
      <c r="R18" s="172" t="s">
        <v>30</v>
      </c>
      <c r="S18" s="101" t="s">
        <v>204</v>
      </c>
      <c r="T18" s="101" t="s">
        <v>31</v>
      </c>
      <c r="U18" s="121">
        <v>1</v>
      </c>
      <c r="V18" s="96"/>
      <c r="W18" s="96"/>
    </row>
    <row r="19" spans="1:23">
      <c r="A19" s="89">
        <v>18</v>
      </c>
      <c r="B19" s="116" t="s">
        <v>467</v>
      </c>
      <c r="C19" s="116" t="s">
        <v>21</v>
      </c>
      <c r="D19" s="116" t="s">
        <v>468</v>
      </c>
      <c r="E19" s="116" t="s">
        <v>23</v>
      </c>
      <c r="F19" s="116" t="s">
        <v>469</v>
      </c>
      <c r="G19" s="116" t="s">
        <v>284</v>
      </c>
      <c r="H19" s="116" t="s">
        <v>296</v>
      </c>
      <c r="I19" s="116" t="s">
        <v>26</v>
      </c>
      <c r="J19" s="116" t="s">
        <v>470</v>
      </c>
      <c r="K19" s="116"/>
      <c r="L19" s="117" t="s">
        <v>471</v>
      </c>
      <c r="M19" s="118" t="s">
        <v>284</v>
      </c>
      <c r="N19" s="116" t="s">
        <v>28</v>
      </c>
      <c r="O19" s="116" t="s">
        <v>29</v>
      </c>
      <c r="P19" s="119"/>
      <c r="Q19" s="119"/>
      <c r="R19" s="117" t="s">
        <v>30</v>
      </c>
      <c r="S19" s="116" t="s">
        <v>471</v>
      </c>
      <c r="T19" s="116" t="s">
        <v>31</v>
      </c>
      <c r="U19" s="121">
        <v>1</v>
      </c>
      <c r="V19" s="96"/>
      <c r="W19" s="96"/>
    </row>
    <row r="20" spans="1:23">
      <c r="A20" s="89">
        <v>19</v>
      </c>
      <c r="B20" s="97" t="s">
        <v>205</v>
      </c>
      <c r="C20" s="90" t="s">
        <v>21</v>
      </c>
      <c r="D20" s="99" t="s">
        <v>206</v>
      </c>
      <c r="E20" s="90" t="s">
        <v>23</v>
      </c>
      <c r="F20" s="97" t="s">
        <v>207</v>
      </c>
      <c r="G20" s="97">
        <v>1</v>
      </c>
      <c r="H20" s="90" t="s">
        <v>25</v>
      </c>
      <c r="I20" s="90" t="s">
        <v>26</v>
      </c>
      <c r="J20" s="97" t="s">
        <v>472</v>
      </c>
      <c r="K20" s="126"/>
      <c r="L20" s="93" t="s">
        <v>208</v>
      </c>
      <c r="M20" s="98" t="s">
        <v>284</v>
      </c>
      <c r="N20" s="91" t="s">
        <v>28</v>
      </c>
      <c r="O20" s="90" t="s">
        <v>29</v>
      </c>
      <c r="P20" s="97"/>
      <c r="Q20" s="97"/>
      <c r="R20" s="170" t="s">
        <v>30</v>
      </c>
      <c r="S20" s="97" t="s">
        <v>208</v>
      </c>
      <c r="T20" s="90" t="s">
        <v>31</v>
      </c>
      <c r="U20" s="121">
        <v>1</v>
      </c>
      <c r="V20" s="96"/>
      <c r="W20" s="96"/>
    </row>
    <row r="21" spans="1:23">
      <c r="A21" s="89">
        <v>20</v>
      </c>
      <c r="B21" s="92" t="s">
        <v>209</v>
      </c>
      <c r="C21" s="90" t="s">
        <v>21</v>
      </c>
      <c r="D21" s="122" t="s">
        <v>210</v>
      </c>
      <c r="E21" s="90" t="s">
        <v>23</v>
      </c>
      <c r="F21" s="92" t="s">
        <v>207</v>
      </c>
      <c r="G21" s="123">
        <v>2</v>
      </c>
      <c r="H21" s="90" t="s">
        <v>25</v>
      </c>
      <c r="I21" s="90" t="s">
        <v>26</v>
      </c>
      <c r="J21" s="123" t="s">
        <v>473</v>
      </c>
      <c r="K21" s="126"/>
      <c r="L21" s="93" t="s">
        <v>211</v>
      </c>
      <c r="M21" s="124" t="s">
        <v>284</v>
      </c>
      <c r="N21" s="91" t="s">
        <v>28</v>
      </c>
      <c r="O21" s="90" t="s">
        <v>29</v>
      </c>
      <c r="P21" s="123"/>
      <c r="Q21" s="123"/>
      <c r="R21" s="170" t="s">
        <v>30</v>
      </c>
      <c r="S21" s="123" t="s">
        <v>211</v>
      </c>
      <c r="T21" s="90" t="s">
        <v>31</v>
      </c>
      <c r="U21" s="121">
        <v>1</v>
      </c>
      <c r="V21" s="96"/>
      <c r="W21" s="96"/>
    </row>
    <row r="22" spans="1:23">
      <c r="A22" s="89">
        <v>21</v>
      </c>
      <c r="B22" s="92" t="s">
        <v>212</v>
      </c>
      <c r="C22" s="90" t="s">
        <v>21</v>
      </c>
      <c r="D22" s="91" t="s">
        <v>213</v>
      </c>
      <c r="E22" s="90" t="s">
        <v>23</v>
      </c>
      <c r="F22" s="92" t="s">
        <v>207</v>
      </c>
      <c r="G22" s="90">
        <v>3</v>
      </c>
      <c r="H22" s="90" t="s">
        <v>25</v>
      </c>
      <c r="I22" s="90" t="s">
        <v>26</v>
      </c>
      <c r="J22" s="90" t="s">
        <v>474</v>
      </c>
      <c r="K22" s="126"/>
      <c r="L22" s="93" t="s">
        <v>214</v>
      </c>
      <c r="M22" s="94" t="s">
        <v>284</v>
      </c>
      <c r="N22" s="91" t="s">
        <v>28</v>
      </c>
      <c r="O22" s="90" t="s">
        <v>29</v>
      </c>
      <c r="P22" s="90"/>
      <c r="Q22" s="90"/>
      <c r="R22" s="170" t="s">
        <v>30</v>
      </c>
      <c r="S22" s="90" t="s">
        <v>214</v>
      </c>
      <c r="T22" s="90" t="s">
        <v>31</v>
      </c>
      <c r="U22" s="121">
        <v>1</v>
      </c>
      <c r="V22" s="96"/>
      <c r="W22" s="96"/>
    </row>
    <row r="23" spans="1:23">
      <c r="A23" s="89">
        <v>22</v>
      </c>
      <c r="B23" s="92" t="s">
        <v>215</v>
      </c>
      <c r="C23" s="90" t="s">
        <v>21</v>
      </c>
      <c r="D23" s="91" t="s">
        <v>216</v>
      </c>
      <c r="E23" s="90" t="s">
        <v>23</v>
      </c>
      <c r="F23" s="92" t="s">
        <v>207</v>
      </c>
      <c r="G23" s="97">
        <v>4</v>
      </c>
      <c r="H23" s="90" t="s">
        <v>25</v>
      </c>
      <c r="I23" s="90" t="s">
        <v>26</v>
      </c>
      <c r="J23" s="90" t="s">
        <v>475</v>
      </c>
      <c r="K23" s="126"/>
      <c r="L23" s="93" t="s">
        <v>217</v>
      </c>
      <c r="M23" s="94" t="s">
        <v>284</v>
      </c>
      <c r="N23" s="91" t="s">
        <v>28</v>
      </c>
      <c r="O23" s="90" t="s">
        <v>29</v>
      </c>
      <c r="P23" s="90"/>
      <c r="Q23" s="90"/>
      <c r="R23" s="170" t="s">
        <v>30</v>
      </c>
      <c r="S23" s="90" t="s">
        <v>217</v>
      </c>
      <c r="T23" s="90" t="s">
        <v>31</v>
      </c>
      <c r="U23" s="121">
        <v>1</v>
      </c>
      <c r="V23" s="96"/>
      <c r="W23" s="96"/>
    </row>
    <row r="24" spans="1:23">
      <c r="A24" s="89">
        <v>23</v>
      </c>
      <c r="B24" s="92" t="s">
        <v>218</v>
      </c>
      <c r="C24" s="90" t="s">
        <v>21</v>
      </c>
      <c r="D24" s="91" t="s">
        <v>219</v>
      </c>
      <c r="E24" s="90" t="s">
        <v>23</v>
      </c>
      <c r="F24" s="92" t="s">
        <v>207</v>
      </c>
      <c r="G24" s="123">
        <v>5</v>
      </c>
      <c r="H24" s="90" t="s">
        <v>25</v>
      </c>
      <c r="I24" s="90" t="s">
        <v>26</v>
      </c>
      <c r="J24" s="90" t="s">
        <v>476</v>
      </c>
      <c r="K24" s="126"/>
      <c r="L24" s="93" t="s">
        <v>220</v>
      </c>
      <c r="M24" s="94" t="s">
        <v>44</v>
      </c>
      <c r="N24" s="91" t="s">
        <v>28</v>
      </c>
      <c r="O24" s="90" t="s">
        <v>29</v>
      </c>
      <c r="P24" s="90"/>
      <c r="Q24" s="90"/>
      <c r="R24" s="170" t="s">
        <v>30</v>
      </c>
      <c r="S24" s="90" t="s">
        <v>220</v>
      </c>
      <c r="T24" s="90" t="s">
        <v>31</v>
      </c>
      <c r="U24" s="121">
        <v>1</v>
      </c>
      <c r="V24" s="96"/>
      <c r="W24" s="96"/>
    </row>
    <row r="25" spans="1:23" ht="30">
      <c r="A25" s="89">
        <v>24</v>
      </c>
      <c r="B25" s="92" t="s">
        <v>221</v>
      </c>
      <c r="C25" s="90" t="s">
        <v>21</v>
      </c>
      <c r="D25" s="91" t="s">
        <v>222</v>
      </c>
      <c r="E25" s="90" t="s">
        <v>23</v>
      </c>
      <c r="F25" s="92" t="s">
        <v>207</v>
      </c>
      <c r="G25" s="90">
        <v>6</v>
      </c>
      <c r="H25" s="90" t="s">
        <v>25</v>
      </c>
      <c r="I25" s="90" t="s">
        <v>26</v>
      </c>
      <c r="J25" s="90" t="s">
        <v>477</v>
      </c>
      <c r="K25" s="126"/>
      <c r="L25" s="93" t="s">
        <v>223</v>
      </c>
      <c r="M25" s="98" t="s">
        <v>224</v>
      </c>
      <c r="N25" s="91" t="s">
        <v>28</v>
      </c>
      <c r="O25" s="90" t="s">
        <v>29</v>
      </c>
      <c r="P25" s="90"/>
      <c r="Q25" s="90"/>
      <c r="R25" s="170" t="s">
        <v>30</v>
      </c>
      <c r="S25" s="90" t="s">
        <v>223</v>
      </c>
      <c r="T25" s="90" t="s">
        <v>31</v>
      </c>
      <c r="U25" s="121">
        <v>1</v>
      </c>
      <c r="V25" s="96"/>
      <c r="W25" s="96"/>
    </row>
    <row r="26" spans="1:23">
      <c r="A26" s="89">
        <v>25</v>
      </c>
      <c r="B26" s="92" t="s">
        <v>225</v>
      </c>
      <c r="C26" s="90" t="s">
        <v>21</v>
      </c>
      <c r="D26" s="91" t="s">
        <v>226</v>
      </c>
      <c r="E26" s="90" t="s">
        <v>23</v>
      </c>
      <c r="F26" s="92" t="s">
        <v>207</v>
      </c>
      <c r="G26" s="97">
        <v>7</v>
      </c>
      <c r="H26" s="90" t="s">
        <v>25</v>
      </c>
      <c r="I26" s="90" t="s">
        <v>26</v>
      </c>
      <c r="J26" s="90" t="s">
        <v>478</v>
      </c>
      <c r="K26" s="126"/>
      <c r="L26" s="93" t="s">
        <v>227</v>
      </c>
      <c r="M26" s="124" t="s">
        <v>284</v>
      </c>
      <c r="N26" s="91" t="s">
        <v>28</v>
      </c>
      <c r="O26" s="90" t="s">
        <v>29</v>
      </c>
      <c r="P26" s="90"/>
      <c r="Q26" s="90"/>
      <c r="R26" s="170" t="s">
        <v>30</v>
      </c>
      <c r="S26" s="90" t="s">
        <v>227</v>
      </c>
      <c r="T26" s="90" t="s">
        <v>31</v>
      </c>
      <c r="U26" s="121">
        <v>1</v>
      </c>
      <c r="V26" s="96"/>
      <c r="W26" s="96"/>
    </row>
    <row r="27" spans="1:23">
      <c r="A27" s="89">
        <v>26</v>
      </c>
      <c r="B27" s="92" t="s">
        <v>228</v>
      </c>
      <c r="C27" s="97" t="s">
        <v>21</v>
      </c>
      <c r="D27" s="99" t="s">
        <v>229</v>
      </c>
      <c r="E27" s="97" t="s">
        <v>23</v>
      </c>
      <c r="F27" s="92" t="s">
        <v>207</v>
      </c>
      <c r="G27" s="92">
        <v>8</v>
      </c>
      <c r="H27" s="97" t="s">
        <v>25</v>
      </c>
      <c r="I27" s="97" t="s">
        <v>26</v>
      </c>
      <c r="J27" s="97" t="s">
        <v>479</v>
      </c>
      <c r="K27" s="126"/>
      <c r="L27" s="125" t="s">
        <v>230</v>
      </c>
      <c r="M27" s="98" t="s">
        <v>58</v>
      </c>
      <c r="N27" s="99" t="s">
        <v>28</v>
      </c>
      <c r="O27" s="97" t="s">
        <v>29</v>
      </c>
      <c r="P27" s="97"/>
      <c r="Q27" s="97"/>
      <c r="R27" s="173" t="s">
        <v>30</v>
      </c>
      <c r="S27" s="97" t="s">
        <v>230</v>
      </c>
      <c r="T27" s="97" t="s">
        <v>31</v>
      </c>
      <c r="U27" s="121">
        <v>1</v>
      </c>
      <c r="V27" s="96"/>
      <c r="W27" s="96"/>
    </row>
    <row r="28" spans="1:23">
      <c r="A28" s="89">
        <v>27</v>
      </c>
      <c r="B28" s="122" t="s">
        <v>480</v>
      </c>
      <c r="C28" s="122" t="s">
        <v>21</v>
      </c>
      <c r="D28" s="122" t="s">
        <v>481</v>
      </c>
      <c r="E28" s="122" t="s">
        <v>23</v>
      </c>
      <c r="F28" s="122" t="s">
        <v>482</v>
      </c>
      <c r="G28" s="122" t="s">
        <v>284</v>
      </c>
      <c r="H28" s="122" t="s">
        <v>296</v>
      </c>
      <c r="I28" s="122" t="s">
        <v>26</v>
      </c>
      <c r="J28" s="122" t="s">
        <v>483</v>
      </c>
      <c r="K28" s="122"/>
      <c r="L28" s="127" t="s">
        <v>484</v>
      </c>
      <c r="M28" s="128" t="s">
        <v>284</v>
      </c>
      <c r="N28" s="122" t="s">
        <v>28</v>
      </c>
      <c r="O28" s="122" t="s">
        <v>29</v>
      </c>
      <c r="P28" s="122"/>
      <c r="Q28" s="122"/>
      <c r="R28" s="174" t="s">
        <v>30</v>
      </c>
      <c r="S28" s="129" t="s">
        <v>484</v>
      </c>
      <c r="T28" s="122" t="s">
        <v>31</v>
      </c>
      <c r="U28" s="121">
        <v>1</v>
      </c>
      <c r="V28" s="130" t="s">
        <v>284</v>
      </c>
      <c r="W28" s="130" t="s">
        <v>284</v>
      </c>
    </row>
    <row r="29" spans="1:23">
      <c r="A29" s="131">
        <v>17</v>
      </c>
      <c r="B29" s="132" t="s">
        <v>485</v>
      </c>
      <c r="C29" s="132" t="s">
        <v>326</v>
      </c>
      <c r="D29" s="132" t="str">
        <f>IF(VLOOKUP($B29, 'Tunel-infos'!$A$1:$E$90,5,FALSE)&gt;=10, VLOOKUP($B29, 'Tunel-infos'!$A$1:$E$90,5,FALSE), "0"&amp;VLOOKUP($B29, 'Tunel-infos'!$A$1:$E$90,5,FALSE))&amp;"S"</f>
        <v>02S</v>
      </c>
      <c r="E29" s="132" t="s">
        <v>23</v>
      </c>
      <c r="F29" s="132" t="s">
        <v>327</v>
      </c>
      <c r="G29" s="132" t="str">
        <f>"Ax"&amp;IF(VLOOKUP(B29,'Tunel-infos'!A:E,3,0)&gt;=10, VLOOKUP(B29,'Tunel-infos'!A:E,3,0), "0"&amp;VLOOKUP(B29,'Tunel-infos'!A:E,2,0))&amp;"-"&amp;VLOOKUP(B29,'Tunel-infos'!A:E,4,0)</f>
        <v>Ax21-BO</v>
      </c>
      <c r="H29" s="132" t="s">
        <v>328</v>
      </c>
      <c r="I29" s="132" t="s">
        <v>26</v>
      </c>
      <c r="J29" s="132" t="str">
        <f t="shared" ref="J29:J52" si="0">IF(G29="-",C29&amp;"-"&amp;D29&amp;":"&amp;E29&amp;"-"&amp;F29&amp;":"&amp;H29&amp;"-"&amp;I29,C29&amp;"-"&amp;D29&amp;":"&amp;E29&amp;"-"&amp;F29&amp;"-"&amp;G29&amp;":"&amp;H29&amp;"-"&amp;I29)</f>
        <v>TU-02S:HVAC-PT100-Ax21-BO:Temp-Mon</v>
      </c>
      <c r="K29" s="166" t="s">
        <v>329</v>
      </c>
      <c r="L29" s="133" t="str">
        <f>K29&amp;"_ST_614_"&amp;MID($B29,8,2)&amp;"_"&amp;IF(MID($B29,11,1)="0", MID($B29,12,1), MID($B29,11,2))&amp;".val"</f>
        <v>TEAMB01_ST_614_12_1.val</v>
      </c>
      <c r="M29" s="134" t="s">
        <v>284</v>
      </c>
      <c r="N29" s="132" t="s">
        <v>28</v>
      </c>
      <c r="O29" s="132" t="s">
        <v>29</v>
      </c>
      <c r="P29" s="135"/>
      <c r="Q29" s="135"/>
      <c r="R29" s="175" t="s">
        <v>30</v>
      </c>
      <c r="S29" s="136" t="str">
        <f>L29</f>
        <v>TEAMB01_ST_614_12_1.val</v>
      </c>
      <c r="T29" s="132" t="s">
        <v>31</v>
      </c>
      <c r="U29" s="121">
        <v>1</v>
      </c>
    </row>
    <row r="30" spans="1:23">
      <c r="A30" s="138">
        <v>18</v>
      </c>
      <c r="B30" s="132" t="s">
        <v>486</v>
      </c>
      <c r="C30" s="132" t="s">
        <v>326</v>
      </c>
      <c r="D30" s="132" t="str">
        <f>IF(VLOOKUP($B30, 'Tunel-infos'!$A$1:$E$90,5,FALSE)&gt;=10, VLOOKUP($B30, 'Tunel-infos'!$A$1:$E$90,5,FALSE), "0"&amp;VLOOKUP($B30, 'Tunel-infos'!$A$1:$E$90,5,FALSE))&amp;"S"</f>
        <v>03S</v>
      </c>
      <c r="E30" s="132" t="s">
        <v>23</v>
      </c>
      <c r="F30" s="132" t="s">
        <v>327</v>
      </c>
      <c r="G30" s="132" t="str">
        <f>"Ax"&amp;IF(VLOOKUP(B30,'Tunel-infos'!A:E,3,0)&gt;=10, VLOOKUP(B30,'Tunel-infos'!A:E,3,0), "0"&amp;VLOOKUP(B30,'Tunel-infos'!A:E,2,0))&amp;"-"&amp;VLOOKUP(B30,'Tunel-infos'!A:E,4,0)</f>
        <v>Ax22-SR</v>
      </c>
      <c r="H30" s="132" t="s">
        <v>328</v>
      </c>
      <c r="I30" s="132" t="s">
        <v>26</v>
      </c>
      <c r="J30" s="132" t="str">
        <f t="shared" si="0"/>
        <v>TU-03S:HVAC-PT100-Ax22-SR:Temp-Mon</v>
      </c>
      <c r="K30" s="166" t="s">
        <v>331</v>
      </c>
      <c r="L30" s="133" t="str">
        <f t="shared" ref="L30:L36" si="1">K30&amp;"_ST_614_"&amp;MID($B30,8,2)&amp;"_"&amp;IF(MID($B30,11,1)="0", MID($B30,12,1), MID($B30,11,2))&amp;".val"</f>
        <v>TEAMB02_ST_614_12_2.val</v>
      </c>
      <c r="M30" s="134" t="s">
        <v>284</v>
      </c>
      <c r="N30" s="132" t="s">
        <v>28</v>
      </c>
      <c r="O30" s="132" t="s">
        <v>29</v>
      </c>
      <c r="P30" s="135"/>
      <c r="Q30" s="135"/>
      <c r="R30" s="176" t="s">
        <v>30</v>
      </c>
      <c r="S30" s="136" t="str">
        <f t="shared" ref="S30:S52" si="2">L30</f>
        <v>TEAMB02_ST_614_12_2.val</v>
      </c>
      <c r="T30" s="132" t="s">
        <v>31</v>
      </c>
      <c r="U30" s="121">
        <v>1</v>
      </c>
    </row>
    <row r="31" spans="1:23">
      <c r="A31" s="131">
        <v>19</v>
      </c>
      <c r="B31" s="132" t="s">
        <v>487</v>
      </c>
      <c r="C31" s="132" t="s">
        <v>326</v>
      </c>
      <c r="D31" s="132" t="str">
        <f>IF(VLOOKUP($B31, 'Tunel-infos'!$A$1:$E$90,5,FALSE)&gt;=10, VLOOKUP($B31, 'Tunel-infos'!$A$1:$E$90,5,FALSE), "0"&amp;VLOOKUP($B31, 'Tunel-infos'!$A$1:$E$90,5,FALSE))&amp;"S"</f>
        <v>03S</v>
      </c>
      <c r="E31" s="132" t="s">
        <v>23</v>
      </c>
      <c r="F31" s="132" t="s">
        <v>327</v>
      </c>
      <c r="G31" s="132" t="str">
        <f>"Ax"&amp;IF(VLOOKUP(B31,'Tunel-infos'!A:E,3,0)&gt;=10, VLOOKUP(B31,'Tunel-infos'!A:E,3,0), "0"&amp;VLOOKUP(B31,'Tunel-infos'!A:E,2,0))&amp;"-"&amp;VLOOKUP(B31,'Tunel-infos'!A:E,4,0)</f>
        <v>Ax23-BO</v>
      </c>
      <c r="H31" s="132" t="s">
        <v>328</v>
      </c>
      <c r="I31" s="132" t="s">
        <v>26</v>
      </c>
      <c r="J31" s="132" t="str">
        <f t="shared" si="0"/>
        <v>TU-03S:HVAC-PT100-Ax23-BO:Temp-Mon</v>
      </c>
      <c r="K31" s="166" t="s">
        <v>333</v>
      </c>
      <c r="L31" s="133" t="str">
        <f t="shared" si="1"/>
        <v>TEAMB03_ST_614_12_4.val</v>
      </c>
      <c r="M31" s="134" t="s">
        <v>284</v>
      </c>
      <c r="N31" s="132" t="s">
        <v>28</v>
      </c>
      <c r="O31" s="132" t="s">
        <v>29</v>
      </c>
      <c r="P31" s="135"/>
      <c r="Q31" s="135"/>
      <c r="R31" s="176" t="s">
        <v>30</v>
      </c>
      <c r="S31" s="136" t="str">
        <f t="shared" si="2"/>
        <v>TEAMB03_ST_614_12_4.val</v>
      </c>
      <c r="T31" s="132" t="s">
        <v>31</v>
      </c>
      <c r="U31" s="121">
        <v>1</v>
      </c>
    </row>
    <row r="32" spans="1:23">
      <c r="A32" s="138">
        <v>20</v>
      </c>
      <c r="B32" s="132" t="s">
        <v>488</v>
      </c>
      <c r="C32" s="132" t="s">
        <v>326</v>
      </c>
      <c r="D32" s="132" t="str">
        <f>IF(VLOOKUP($B32, 'Tunel-infos'!$A$1:$E$90,5,FALSE)&gt;=10, VLOOKUP($B32, 'Tunel-infos'!$A$1:$E$90,5,FALSE), "0"&amp;VLOOKUP($B32, 'Tunel-infos'!$A$1:$E$90,5,FALSE))&amp;"S"</f>
        <v>03S</v>
      </c>
      <c r="E32" s="132" t="s">
        <v>23</v>
      </c>
      <c r="F32" s="132" t="s">
        <v>327</v>
      </c>
      <c r="G32" s="132" t="str">
        <f>"Ax"&amp;IF(VLOOKUP(B32,'Tunel-infos'!A:E,3,0)&gt;=10, VLOOKUP(B32,'Tunel-infos'!A:E,3,0), "0"&amp;VLOOKUP(B32,'Tunel-infos'!A:E,2,0))&amp;"-"&amp;VLOOKUP(B32,'Tunel-infos'!A:E,4,0)</f>
        <v>Ax23-SR</v>
      </c>
      <c r="H32" s="132" t="s">
        <v>328</v>
      </c>
      <c r="I32" s="132" t="s">
        <v>26</v>
      </c>
      <c r="J32" s="132" t="str">
        <f t="shared" si="0"/>
        <v>TU-03S:HVAC-PT100-Ax23-SR:Temp-Mon</v>
      </c>
      <c r="K32" s="166" t="s">
        <v>335</v>
      </c>
      <c r="L32" s="133" t="str">
        <f t="shared" si="1"/>
        <v>TEAMB04_ST_614_12_5.val</v>
      </c>
      <c r="M32" s="134" t="s">
        <v>284</v>
      </c>
      <c r="N32" s="132" t="s">
        <v>28</v>
      </c>
      <c r="O32" s="132" t="s">
        <v>29</v>
      </c>
      <c r="P32" s="135"/>
      <c r="Q32" s="135"/>
      <c r="R32" s="176" t="s">
        <v>30</v>
      </c>
      <c r="S32" s="136" t="str">
        <f t="shared" si="2"/>
        <v>TEAMB04_ST_614_12_5.val</v>
      </c>
      <c r="T32" s="132" t="s">
        <v>31</v>
      </c>
      <c r="U32" s="121">
        <v>1</v>
      </c>
    </row>
    <row r="33" spans="1:21">
      <c r="A33" s="131">
        <v>21</v>
      </c>
      <c r="B33" s="132" t="s">
        <v>489</v>
      </c>
      <c r="C33" s="132" t="s">
        <v>326</v>
      </c>
      <c r="D33" s="132" t="str">
        <f>IF(VLOOKUP($B33, 'Tunel-infos'!$A$1:$E$90,5,FALSE)&gt;=10, VLOOKUP($B33, 'Tunel-infos'!$A$1:$E$90,5,FALSE), "0"&amp;VLOOKUP($B33, 'Tunel-infos'!$A$1:$E$90,5,FALSE))&amp;"S"</f>
        <v>03S</v>
      </c>
      <c r="E33" s="132" t="s">
        <v>23</v>
      </c>
      <c r="F33" s="132" t="s">
        <v>327</v>
      </c>
      <c r="G33" s="132" t="str">
        <f>"Ax"&amp;IF(VLOOKUP(B33,'Tunel-infos'!A:E,3,0)&gt;=10, VLOOKUP(B33,'Tunel-infos'!A:E,3,0), "0"&amp;VLOOKUP(B33,'Tunel-infos'!A:E,2,0))&amp;"-"&amp;VLOOKUP(B33,'Tunel-infos'!A:E,4,0)</f>
        <v>Ax24-BO</v>
      </c>
      <c r="H33" s="132" t="s">
        <v>328</v>
      </c>
      <c r="I33" s="132" t="s">
        <v>26</v>
      </c>
      <c r="J33" s="132" t="str">
        <f t="shared" si="0"/>
        <v>TU-03S:HVAC-PT100-Ax24-BO:Temp-Mon</v>
      </c>
      <c r="K33" s="166" t="s">
        <v>337</v>
      </c>
      <c r="L33" s="133" t="str">
        <f t="shared" si="1"/>
        <v>TEAMB05_ST_614_12_7.val</v>
      </c>
      <c r="M33" s="134" t="s">
        <v>284</v>
      </c>
      <c r="N33" s="132" t="s">
        <v>28</v>
      </c>
      <c r="O33" s="132" t="s">
        <v>29</v>
      </c>
      <c r="P33" s="135"/>
      <c r="Q33" s="135"/>
      <c r="R33" s="176" t="s">
        <v>30</v>
      </c>
      <c r="S33" s="136" t="str">
        <f t="shared" si="2"/>
        <v>TEAMB05_ST_614_12_7.val</v>
      </c>
      <c r="T33" s="132" t="s">
        <v>31</v>
      </c>
      <c r="U33" s="121">
        <v>1</v>
      </c>
    </row>
    <row r="34" spans="1:21">
      <c r="A34" s="138">
        <v>22</v>
      </c>
      <c r="B34" s="132" t="s">
        <v>490</v>
      </c>
      <c r="C34" s="132" t="s">
        <v>326</v>
      </c>
      <c r="D34" s="132" t="str">
        <f>IF(VLOOKUP($B34, 'Tunel-infos'!$A$1:$E$90,5,FALSE)&gt;=10, VLOOKUP($B34, 'Tunel-infos'!$A$1:$E$90,5,FALSE), "0"&amp;VLOOKUP($B34, 'Tunel-infos'!$A$1:$E$90,5,FALSE))&amp;"S"</f>
        <v>04S</v>
      </c>
      <c r="E34" s="132" t="s">
        <v>23</v>
      </c>
      <c r="F34" s="132" t="s">
        <v>327</v>
      </c>
      <c r="G34" s="132" t="str">
        <f>"Ax"&amp;IF(VLOOKUP(B34,'Tunel-infos'!A:E,3,0)&gt;=10, VLOOKUP(B34,'Tunel-infos'!A:E,3,0), "0"&amp;VLOOKUP(B34,'Tunel-infos'!A:E,2,0))&amp;"-"&amp;VLOOKUP(B34,'Tunel-infos'!A:E,4,0)</f>
        <v>Ax25-SR</v>
      </c>
      <c r="H34" s="132" t="s">
        <v>328</v>
      </c>
      <c r="I34" s="132" t="s">
        <v>26</v>
      </c>
      <c r="J34" s="132" t="str">
        <f t="shared" si="0"/>
        <v>TU-04S:HVAC-PT100-Ax25-SR:Temp-Mon</v>
      </c>
      <c r="K34" s="166" t="s">
        <v>339</v>
      </c>
      <c r="L34" s="133" t="str">
        <f t="shared" si="1"/>
        <v>TEAMB06_ST_614_12_8.val</v>
      </c>
      <c r="M34" s="134" t="s">
        <v>284</v>
      </c>
      <c r="N34" s="132" t="s">
        <v>28</v>
      </c>
      <c r="O34" s="132" t="s">
        <v>29</v>
      </c>
      <c r="P34" s="135"/>
      <c r="Q34" s="135"/>
      <c r="R34" s="176" t="s">
        <v>30</v>
      </c>
      <c r="S34" s="136" t="str">
        <f t="shared" si="2"/>
        <v>TEAMB06_ST_614_12_8.val</v>
      </c>
      <c r="T34" s="132" t="s">
        <v>31</v>
      </c>
      <c r="U34" s="121">
        <v>1</v>
      </c>
    </row>
    <row r="35" spans="1:21">
      <c r="A35" s="131">
        <v>23</v>
      </c>
      <c r="B35" s="132" t="s">
        <v>491</v>
      </c>
      <c r="C35" s="132" t="s">
        <v>326</v>
      </c>
      <c r="D35" s="132" t="str">
        <f>IF(VLOOKUP($B35, 'Tunel-infos'!$A$1:$E$90,5,FALSE)&gt;=10, VLOOKUP($B35, 'Tunel-infos'!$A$1:$E$90,5,FALSE), "0"&amp;VLOOKUP($B35, 'Tunel-infos'!$A$1:$E$90,5,FALSE))&amp;"S"</f>
        <v>04S</v>
      </c>
      <c r="E35" s="132" t="s">
        <v>23</v>
      </c>
      <c r="F35" s="132" t="s">
        <v>327</v>
      </c>
      <c r="G35" s="132" t="str">
        <f>"Ax"&amp;IF(VLOOKUP(B35,'Tunel-infos'!A:E,3,0)&gt;=10, VLOOKUP(B35,'Tunel-infos'!A:E,3,0), "0"&amp;VLOOKUP(B35,'Tunel-infos'!A:E,2,0))&amp;"-"&amp;VLOOKUP(B35,'Tunel-infos'!A:E,4,0)</f>
        <v>Ax26-BO</v>
      </c>
      <c r="H35" s="132" t="s">
        <v>328</v>
      </c>
      <c r="I35" s="132" t="s">
        <v>26</v>
      </c>
      <c r="J35" s="132" t="str">
        <f t="shared" si="0"/>
        <v>TU-04S:HVAC-PT100-Ax26-BO:Temp-Mon</v>
      </c>
      <c r="K35" s="166" t="s">
        <v>341</v>
      </c>
      <c r="L35" s="133" t="str">
        <f t="shared" si="1"/>
        <v>TEAMB07_ST_614_12_9.val</v>
      </c>
      <c r="M35" s="134" t="s">
        <v>284</v>
      </c>
      <c r="N35" s="132" t="s">
        <v>28</v>
      </c>
      <c r="O35" s="132" t="s">
        <v>29</v>
      </c>
      <c r="P35" s="135"/>
      <c r="Q35" s="135"/>
      <c r="R35" s="176" t="s">
        <v>30</v>
      </c>
      <c r="S35" s="136" t="str">
        <f t="shared" si="2"/>
        <v>TEAMB07_ST_614_12_9.val</v>
      </c>
      <c r="T35" s="132" t="s">
        <v>31</v>
      </c>
      <c r="U35" s="121">
        <v>1</v>
      </c>
    </row>
    <row r="36" spans="1:21">
      <c r="A36" s="138">
        <v>24</v>
      </c>
      <c r="B36" s="132" t="s">
        <v>492</v>
      </c>
      <c r="C36" s="132" t="s">
        <v>326</v>
      </c>
      <c r="D36" s="132" t="str">
        <f>IF(VLOOKUP($B36, 'Tunel-infos'!$A$1:$E$90,5,FALSE)&gt;=10, VLOOKUP($B36, 'Tunel-infos'!$A$1:$E$90,5,FALSE), "0"&amp;VLOOKUP($B36, 'Tunel-infos'!$A$1:$E$90,5,FALSE))&amp;"S"</f>
        <v>04S</v>
      </c>
      <c r="E36" s="132" t="s">
        <v>23</v>
      </c>
      <c r="F36" s="132" t="s">
        <v>327</v>
      </c>
      <c r="G36" s="132" t="str">
        <f>"Ax"&amp;IF(VLOOKUP(B36,'Tunel-infos'!A:E,3,0)&gt;=10, VLOOKUP(B36,'Tunel-infos'!A:E,3,0), "0"&amp;VLOOKUP(B36,'Tunel-infos'!A:E,2,0))&amp;"-"&amp;VLOOKUP(B36,'Tunel-infos'!A:E,4,0)</f>
        <v>Ax26-SR</v>
      </c>
      <c r="H36" s="132" t="s">
        <v>328</v>
      </c>
      <c r="I36" s="132" t="s">
        <v>26</v>
      </c>
      <c r="J36" s="132" t="str">
        <f t="shared" si="0"/>
        <v>TU-04S:HVAC-PT100-Ax26-SR:Temp-Mon</v>
      </c>
      <c r="K36" s="166" t="s">
        <v>343</v>
      </c>
      <c r="L36" s="133" t="str">
        <f t="shared" si="1"/>
        <v>TEAMB08_ST_614_12_10.val</v>
      </c>
      <c r="M36" s="134" t="s">
        <v>284</v>
      </c>
      <c r="N36" s="132" t="s">
        <v>28</v>
      </c>
      <c r="O36" s="132" t="s">
        <v>29</v>
      </c>
      <c r="P36" s="135"/>
      <c r="Q36" s="135"/>
      <c r="R36" s="176" t="s">
        <v>30</v>
      </c>
      <c r="S36" s="136" t="str">
        <f t="shared" si="2"/>
        <v>TEAMB08_ST_614_12_10.val</v>
      </c>
      <c r="T36" s="132" t="s">
        <v>31</v>
      </c>
      <c r="U36" s="121">
        <v>1</v>
      </c>
    </row>
    <row r="37" spans="1:21">
      <c r="A37" s="131">
        <v>25</v>
      </c>
      <c r="B37" s="139" t="s">
        <v>493</v>
      </c>
      <c r="C37" s="139" t="s">
        <v>326</v>
      </c>
      <c r="D37" s="139" t="str">
        <f>IF(VLOOKUP($B37, 'Tunel-infos'!$A$1:$E$90,5,FALSE)&gt;=10, VLOOKUP($B37, 'Tunel-infos'!$A$1:$E$90,5,FALSE), "0"&amp;VLOOKUP($B37, 'Tunel-infos'!$A$1:$E$90,5,FALSE))&amp;"S"</f>
        <v>04S</v>
      </c>
      <c r="E37" s="139" t="s">
        <v>23</v>
      </c>
      <c r="F37" s="139" t="s">
        <v>327</v>
      </c>
      <c r="G37" s="139" t="str">
        <f>"Ax"&amp;IF(VLOOKUP(B37,'Tunel-infos'!A:E,3,0)&gt;=10, VLOOKUP(B37,'Tunel-infos'!A:E,3,0), "0"&amp;VLOOKUP(B37,'Tunel-infos'!A:E,2,0))&amp;"-"&amp;VLOOKUP(B37,'Tunel-infos'!A:E,4,0)</f>
        <v>Ax27-BO</v>
      </c>
      <c r="H37" s="139" t="s">
        <v>328</v>
      </c>
      <c r="I37" s="139" t="s">
        <v>26</v>
      </c>
      <c r="J37" s="139" t="str">
        <f t="shared" si="0"/>
        <v>TU-04S:HVAC-PT100-Ax27-BO:Temp-Mon</v>
      </c>
      <c r="K37" s="167" t="s">
        <v>329</v>
      </c>
      <c r="L37" s="140" t="str">
        <f>K37&amp;"_ST_614_"&amp;MID($B37,8,2)&amp;"_"&amp;IF(MID($B37,11,1)="0", MID($B37,12,1), MID($B37,11,2))&amp;".val"</f>
        <v>TEAMB01_ST_614_14_1.val</v>
      </c>
      <c r="M37" s="141" t="s">
        <v>284</v>
      </c>
      <c r="N37" s="139" t="s">
        <v>28</v>
      </c>
      <c r="O37" s="139" t="s">
        <v>29</v>
      </c>
      <c r="P37" s="142"/>
      <c r="Q37" s="142"/>
      <c r="R37" s="179" t="s">
        <v>30</v>
      </c>
      <c r="S37" s="143" t="str">
        <f t="shared" si="2"/>
        <v>TEAMB01_ST_614_14_1.val</v>
      </c>
      <c r="T37" s="139" t="s">
        <v>31</v>
      </c>
      <c r="U37" s="121">
        <v>1</v>
      </c>
    </row>
    <row r="38" spans="1:21">
      <c r="A38" s="138">
        <v>26</v>
      </c>
      <c r="B38" s="139" t="s">
        <v>494</v>
      </c>
      <c r="C38" s="139" t="s">
        <v>326</v>
      </c>
      <c r="D38" s="139" t="str">
        <f>IF(VLOOKUP($B38, 'Tunel-infos'!$A$1:$E$90,5,FALSE)&gt;=10, VLOOKUP($B38, 'Tunel-infos'!$A$1:$E$90,5,FALSE), "0"&amp;VLOOKUP($B38, 'Tunel-infos'!$A$1:$E$90,5,FALSE))&amp;"S"</f>
        <v>05S</v>
      </c>
      <c r="E38" s="139" t="s">
        <v>23</v>
      </c>
      <c r="F38" s="139" t="s">
        <v>327</v>
      </c>
      <c r="G38" s="139" t="str">
        <f>"Ax"&amp;IF(VLOOKUP(B38,'Tunel-infos'!A:E,3,0)&gt;=10, VLOOKUP(B38,'Tunel-infos'!A:E,3,0), "0"&amp;VLOOKUP(B38,'Tunel-infos'!A:E,2,0))&amp;"-"&amp;VLOOKUP(B38,'Tunel-infos'!A:E,4,0)</f>
        <v>Ax28-SR</v>
      </c>
      <c r="H38" s="139" t="s">
        <v>328</v>
      </c>
      <c r="I38" s="139" t="s">
        <v>26</v>
      </c>
      <c r="J38" s="139" t="str">
        <f t="shared" si="0"/>
        <v>TU-05S:HVAC-PT100-Ax28-SR:Temp-Mon</v>
      </c>
      <c r="K38" s="167" t="s">
        <v>331</v>
      </c>
      <c r="L38" s="140" t="str">
        <f t="shared" ref="L38:L44" si="3">K38&amp;"_ST_614_"&amp;MID($B38,8,2)&amp;"_"&amp;IF(MID($B38,11,1)="0", MID($B38,12,1), MID($B38,11,2))&amp;".val"</f>
        <v>TEAMB02_ST_614_14_2.val</v>
      </c>
      <c r="M38" s="141" t="s">
        <v>284</v>
      </c>
      <c r="N38" s="139" t="s">
        <v>28</v>
      </c>
      <c r="O38" s="139" t="s">
        <v>29</v>
      </c>
      <c r="P38" s="142"/>
      <c r="Q38" s="142"/>
      <c r="R38" s="179" t="s">
        <v>30</v>
      </c>
      <c r="S38" s="143" t="str">
        <f t="shared" si="2"/>
        <v>TEAMB02_ST_614_14_2.val</v>
      </c>
      <c r="T38" s="139" t="s">
        <v>31</v>
      </c>
      <c r="U38" s="121">
        <v>1</v>
      </c>
    </row>
    <row r="39" spans="1:21">
      <c r="A39" s="131">
        <v>27</v>
      </c>
      <c r="B39" s="139" t="s">
        <v>495</v>
      </c>
      <c r="C39" s="139" t="s">
        <v>326</v>
      </c>
      <c r="D39" s="139" t="str">
        <f>IF(VLOOKUP($B39, 'Tunel-infos'!$A$1:$E$90,5,FALSE)&gt;=10, VLOOKUP($B39, 'Tunel-infos'!$A$1:$E$90,5,FALSE), "0"&amp;VLOOKUP($B39, 'Tunel-infos'!$A$1:$E$90,5,FALSE))&amp;"S"</f>
        <v>05S</v>
      </c>
      <c r="E39" s="139" t="s">
        <v>23</v>
      </c>
      <c r="F39" s="139" t="s">
        <v>327</v>
      </c>
      <c r="G39" s="139" t="str">
        <f>"Ax"&amp;IF(VLOOKUP(B39,'Tunel-infos'!A:E,3,0)&gt;=10, VLOOKUP(B39,'Tunel-infos'!A:E,3,0), "0"&amp;VLOOKUP(B39,'Tunel-infos'!A:E,2,0))&amp;"-"&amp;VLOOKUP(B39,'Tunel-infos'!A:E,4,0)</f>
        <v>Ax29-BO</v>
      </c>
      <c r="H39" s="139" t="s">
        <v>328</v>
      </c>
      <c r="I39" s="139" t="s">
        <v>26</v>
      </c>
      <c r="J39" s="139" t="str">
        <f t="shared" si="0"/>
        <v>TU-05S:HVAC-PT100-Ax29-BO:Temp-Mon</v>
      </c>
      <c r="K39" s="167" t="s">
        <v>333</v>
      </c>
      <c r="L39" s="140" t="str">
        <f t="shared" si="3"/>
        <v>TEAMB03_ST_614_14_4.val</v>
      </c>
      <c r="M39" s="141" t="s">
        <v>284</v>
      </c>
      <c r="N39" s="139" t="s">
        <v>28</v>
      </c>
      <c r="O39" s="139" t="s">
        <v>29</v>
      </c>
      <c r="P39" s="142"/>
      <c r="Q39" s="142"/>
      <c r="R39" s="179" t="s">
        <v>30</v>
      </c>
      <c r="S39" s="143" t="str">
        <f t="shared" si="2"/>
        <v>TEAMB03_ST_614_14_4.val</v>
      </c>
      <c r="T39" s="139" t="s">
        <v>31</v>
      </c>
      <c r="U39" s="121">
        <v>1</v>
      </c>
    </row>
    <row r="40" spans="1:21">
      <c r="A40" s="138">
        <v>28</v>
      </c>
      <c r="B40" s="139" t="s">
        <v>496</v>
      </c>
      <c r="C40" s="139" t="s">
        <v>326</v>
      </c>
      <c r="D40" s="139" t="str">
        <f>IF(VLOOKUP($B40, 'Tunel-infos'!$A$1:$E$90,5,FALSE)&gt;=10, VLOOKUP($B40, 'Tunel-infos'!$A$1:$E$90,5,FALSE), "0"&amp;VLOOKUP($B40, 'Tunel-infos'!$A$1:$E$90,5,FALSE))&amp;"S"</f>
        <v>05S</v>
      </c>
      <c r="E40" s="139" t="s">
        <v>23</v>
      </c>
      <c r="F40" s="139" t="s">
        <v>327</v>
      </c>
      <c r="G40" s="139" t="str">
        <f>"Ax"&amp;IF(VLOOKUP(B40,'Tunel-infos'!A:E,3,0)&gt;=10, VLOOKUP(B40,'Tunel-infos'!A:E,3,0), "0"&amp;VLOOKUP(B40,'Tunel-infos'!A:E,2,0))&amp;"-"&amp;VLOOKUP(B40,'Tunel-infos'!A:E,4,0)</f>
        <v>Ax29-SR</v>
      </c>
      <c r="H40" s="139" t="s">
        <v>328</v>
      </c>
      <c r="I40" s="139" t="s">
        <v>26</v>
      </c>
      <c r="J40" s="139" t="str">
        <f t="shared" si="0"/>
        <v>TU-05S:HVAC-PT100-Ax29-SR:Temp-Mon</v>
      </c>
      <c r="K40" s="167" t="s">
        <v>335</v>
      </c>
      <c r="L40" s="140" t="str">
        <f t="shared" si="3"/>
        <v>TEAMB04_ST_614_14_5.val</v>
      </c>
      <c r="M40" s="141" t="s">
        <v>284</v>
      </c>
      <c r="N40" s="139" t="s">
        <v>28</v>
      </c>
      <c r="O40" s="139" t="s">
        <v>29</v>
      </c>
      <c r="P40" s="142"/>
      <c r="Q40" s="142"/>
      <c r="R40" s="179" t="s">
        <v>30</v>
      </c>
      <c r="S40" s="143" t="str">
        <f t="shared" si="2"/>
        <v>TEAMB04_ST_614_14_5.val</v>
      </c>
      <c r="T40" s="139" t="s">
        <v>31</v>
      </c>
      <c r="U40" s="121">
        <v>1</v>
      </c>
    </row>
    <row r="41" spans="1:21">
      <c r="A41" s="131">
        <v>29</v>
      </c>
      <c r="B41" s="139" t="s">
        <v>497</v>
      </c>
      <c r="C41" s="139" t="s">
        <v>326</v>
      </c>
      <c r="D41" s="139" t="str">
        <f>IF(VLOOKUP($B41, 'Tunel-infos'!$A$1:$E$90,5,FALSE)&gt;=10, VLOOKUP($B41, 'Tunel-infos'!$A$1:$E$90,5,FALSE), "0"&amp;VLOOKUP($B41, 'Tunel-infos'!$A$1:$E$90,5,FALSE))&amp;"S"</f>
        <v>05S</v>
      </c>
      <c r="E41" s="139" t="s">
        <v>23</v>
      </c>
      <c r="F41" s="139" t="s">
        <v>327</v>
      </c>
      <c r="G41" s="139" t="str">
        <f>"Ax"&amp;IF(VLOOKUP(B41,'Tunel-infos'!A:E,3,0)&gt;=10, VLOOKUP(B41,'Tunel-infos'!A:E,3,0), "0"&amp;VLOOKUP(B41,'Tunel-infos'!A:E,2,0))&amp;"-"&amp;VLOOKUP(B41,'Tunel-infos'!A:E,4,0)</f>
        <v>Ax30-BO</v>
      </c>
      <c r="H41" s="139" t="s">
        <v>328</v>
      </c>
      <c r="I41" s="139" t="s">
        <v>26</v>
      </c>
      <c r="J41" s="139" t="str">
        <f t="shared" si="0"/>
        <v>TU-05S:HVAC-PT100-Ax30-BO:Temp-Mon</v>
      </c>
      <c r="K41" s="167" t="s">
        <v>337</v>
      </c>
      <c r="L41" s="140" t="str">
        <f t="shared" si="3"/>
        <v>TEAMB05_ST_614_14_7.val</v>
      </c>
      <c r="M41" s="141" t="s">
        <v>284</v>
      </c>
      <c r="N41" s="139" t="s">
        <v>28</v>
      </c>
      <c r="O41" s="139" t="s">
        <v>29</v>
      </c>
      <c r="P41" s="142"/>
      <c r="Q41" s="142"/>
      <c r="R41" s="179" t="s">
        <v>30</v>
      </c>
      <c r="S41" s="143" t="str">
        <f t="shared" si="2"/>
        <v>TEAMB05_ST_614_14_7.val</v>
      </c>
      <c r="T41" s="139" t="s">
        <v>31</v>
      </c>
      <c r="U41" s="121">
        <v>1</v>
      </c>
    </row>
    <row r="42" spans="1:21">
      <c r="A42" s="138">
        <v>30</v>
      </c>
      <c r="B42" s="139" t="s">
        <v>498</v>
      </c>
      <c r="C42" s="139" t="s">
        <v>326</v>
      </c>
      <c r="D42" s="139" t="str">
        <f>IF(VLOOKUP($B42, 'Tunel-infos'!$A$1:$E$90,5,FALSE)&gt;=10, VLOOKUP($B42, 'Tunel-infos'!$A$1:$E$90,5,FALSE), "0"&amp;VLOOKUP($B42, 'Tunel-infos'!$A$1:$E$90,5,FALSE))&amp;"S"</f>
        <v>06S</v>
      </c>
      <c r="E42" s="139" t="s">
        <v>23</v>
      </c>
      <c r="F42" s="139" t="s">
        <v>327</v>
      </c>
      <c r="G42" s="139" t="str">
        <f>"Ax"&amp;IF(VLOOKUP(B42,'Tunel-infos'!A:E,3,0)&gt;=10, VLOOKUP(B42,'Tunel-infos'!A:E,3,0), "0"&amp;VLOOKUP(B42,'Tunel-infos'!A:E,2,0))&amp;"-"&amp;VLOOKUP(B42,'Tunel-infos'!A:E,4,0)</f>
        <v>Ax31-SR</v>
      </c>
      <c r="H42" s="139" t="s">
        <v>328</v>
      </c>
      <c r="I42" s="139" t="s">
        <v>26</v>
      </c>
      <c r="J42" s="139" t="str">
        <f t="shared" si="0"/>
        <v>TU-06S:HVAC-PT100-Ax31-SR:Temp-Mon</v>
      </c>
      <c r="K42" s="167" t="s">
        <v>339</v>
      </c>
      <c r="L42" s="140" t="str">
        <f t="shared" si="3"/>
        <v>TEAMB06_ST_614_14_8.val</v>
      </c>
      <c r="M42" s="141" t="s">
        <v>284</v>
      </c>
      <c r="N42" s="139" t="s">
        <v>28</v>
      </c>
      <c r="O42" s="139" t="s">
        <v>29</v>
      </c>
      <c r="P42" s="142"/>
      <c r="Q42" s="142"/>
      <c r="R42" s="179" t="s">
        <v>30</v>
      </c>
      <c r="S42" s="143" t="str">
        <f t="shared" si="2"/>
        <v>TEAMB06_ST_614_14_8.val</v>
      </c>
      <c r="T42" s="139" t="s">
        <v>31</v>
      </c>
      <c r="U42" s="121">
        <v>1</v>
      </c>
    </row>
    <row r="43" spans="1:21">
      <c r="A43" s="131">
        <v>31</v>
      </c>
      <c r="B43" s="139" t="s">
        <v>499</v>
      </c>
      <c r="C43" s="139" t="s">
        <v>326</v>
      </c>
      <c r="D43" s="139" t="str">
        <f>IF(VLOOKUP($B43, 'Tunel-infos'!$A$1:$E$90,5,FALSE)&gt;=10, VLOOKUP($B43, 'Tunel-infos'!$A$1:$E$90,5,FALSE), "0"&amp;VLOOKUP($B43, 'Tunel-infos'!$A$1:$E$90,5,FALSE))&amp;"S"</f>
        <v>06S</v>
      </c>
      <c r="E43" s="139" t="s">
        <v>23</v>
      </c>
      <c r="F43" s="139" t="s">
        <v>327</v>
      </c>
      <c r="G43" s="139" t="str">
        <f>"Ax"&amp;IF(VLOOKUP(B43,'Tunel-infos'!A:E,3,0)&gt;=10, VLOOKUP(B43,'Tunel-infos'!A:E,3,0), "0"&amp;VLOOKUP(B43,'Tunel-infos'!A:E,2,0))&amp;"-"&amp;VLOOKUP(B43,'Tunel-infos'!A:E,4,0)</f>
        <v>Ax32-BO</v>
      </c>
      <c r="H43" s="139" t="s">
        <v>328</v>
      </c>
      <c r="I43" s="139" t="s">
        <v>26</v>
      </c>
      <c r="J43" s="139" t="str">
        <f t="shared" si="0"/>
        <v>TU-06S:HVAC-PT100-Ax32-BO:Temp-Mon</v>
      </c>
      <c r="K43" s="167" t="s">
        <v>341</v>
      </c>
      <c r="L43" s="140" t="str">
        <f t="shared" si="3"/>
        <v>TEAMB07_ST_614_14_9.val</v>
      </c>
      <c r="M43" s="141" t="s">
        <v>284</v>
      </c>
      <c r="N43" s="139" t="s">
        <v>28</v>
      </c>
      <c r="O43" s="139" t="s">
        <v>29</v>
      </c>
      <c r="P43" s="142"/>
      <c r="Q43" s="142"/>
      <c r="R43" s="179" t="s">
        <v>30</v>
      </c>
      <c r="S43" s="143" t="str">
        <f t="shared" si="2"/>
        <v>TEAMB07_ST_614_14_9.val</v>
      </c>
      <c r="T43" s="139" t="s">
        <v>31</v>
      </c>
      <c r="U43" s="121">
        <v>1</v>
      </c>
    </row>
    <row r="44" spans="1:21">
      <c r="A44" s="138">
        <v>32</v>
      </c>
      <c r="B44" s="139" t="s">
        <v>500</v>
      </c>
      <c r="C44" s="139" t="s">
        <v>326</v>
      </c>
      <c r="D44" s="139" t="str">
        <f>IF(VLOOKUP($B44, 'Tunel-infos'!$A$1:$E$90,5,FALSE)&gt;=10, VLOOKUP($B44, 'Tunel-infos'!$A$1:$E$90,5,FALSE), "0"&amp;VLOOKUP($B44, 'Tunel-infos'!$A$1:$E$90,5,FALSE))&amp;"S"</f>
        <v>06S</v>
      </c>
      <c r="E44" s="139" t="s">
        <v>23</v>
      </c>
      <c r="F44" s="139" t="s">
        <v>327</v>
      </c>
      <c r="G44" s="139" t="str">
        <f>"Ax"&amp;IF(VLOOKUP(B44,'Tunel-infos'!A:E,3,0)&gt;=10, VLOOKUP(B44,'Tunel-infos'!A:E,3,0), "0"&amp;VLOOKUP(B44,'Tunel-infos'!A:E,2,0))&amp;"-"&amp;VLOOKUP(B44,'Tunel-infos'!A:E,4,0)</f>
        <v>Ax32-SR</v>
      </c>
      <c r="H44" s="139" t="s">
        <v>328</v>
      </c>
      <c r="I44" s="139" t="s">
        <v>26</v>
      </c>
      <c r="J44" s="139" t="str">
        <f t="shared" si="0"/>
        <v>TU-06S:HVAC-PT100-Ax32-SR:Temp-Mon</v>
      </c>
      <c r="K44" s="167" t="s">
        <v>343</v>
      </c>
      <c r="L44" s="140" t="str">
        <f t="shared" si="3"/>
        <v>TEAMB08_ST_614_14_10.val</v>
      </c>
      <c r="M44" s="141" t="s">
        <v>284</v>
      </c>
      <c r="N44" s="139" t="s">
        <v>28</v>
      </c>
      <c r="O44" s="139" t="s">
        <v>29</v>
      </c>
      <c r="P44" s="142"/>
      <c r="Q44" s="142"/>
      <c r="R44" s="179" t="s">
        <v>30</v>
      </c>
      <c r="S44" s="143" t="str">
        <f t="shared" si="2"/>
        <v>TEAMB08_ST_614_14_10.val</v>
      </c>
      <c r="T44" s="139" t="s">
        <v>31</v>
      </c>
      <c r="U44" s="121">
        <v>1</v>
      </c>
    </row>
    <row r="45" spans="1:21">
      <c r="A45" s="131">
        <v>33</v>
      </c>
      <c r="B45" s="132" t="s">
        <v>501</v>
      </c>
      <c r="C45" s="132" t="s">
        <v>326</v>
      </c>
      <c r="D45" s="132" t="str">
        <f>IF(VLOOKUP($B45, 'Tunel-infos'!$A$1:$E$90,5,FALSE)&gt;=10, VLOOKUP($B45, 'Tunel-infos'!$A$1:$E$90,5,FALSE), "0"&amp;VLOOKUP($B45, 'Tunel-infos'!$A$1:$E$90,5,FALSE))&amp;"S"</f>
        <v>06S</v>
      </c>
      <c r="E45" s="132" t="s">
        <v>23</v>
      </c>
      <c r="F45" s="132" t="s">
        <v>327</v>
      </c>
      <c r="G45" s="132" t="str">
        <f>"Ax"&amp;IF(VLOOKUP(B45,'Tunel-infos'!A:E,3,0)&gt;=10, VLOOKUP(B45,'Tunel-infos'!A:E,3,0), "0"&amp;VLOOKUP(B45,'Tunel-infos'!A:E,2,0))&amp;"-"&amp;VLOOKUP(B45,'Tunel-infos'!A:E,4,0)</f>
        <v>Ax33-BO</v>
      </c>
      <c r="H45" s="132" t="s">
        <v>328</v>
      </c>
      <c r="I45" s="132" t="s">
        <v>26</v>
      </c>
      <c r="J45" s="132" t="str">
        <f t="shared" si="0"/>
        <v>TU-06S:HVAC-PT100-Ax33-BO:Temp-Mon</v>
      </c>
      <c r="K45" s="166" t="s">
        <v>329</v>
      </c>
      <c r="L45" s="133" t="str">
        <f>K45&amp;"_ST_614_"&amp;MID($B45,8,2)&amp;"_"&amp;IF(MID($B45,11,1)="0", MID($B45,12,1), MID($B45,11,2))&amp;".val"</f>
        <v>TEAMB01_ST_614_16_1.val</v>
      </c>
      <c r="M45" s="134" t="s">
        <v>284</v>
      </c>
      <c r="N45" s="132" t="s">
        <v>28</v>
      </c>
      <c r="O45" s="132" t="s">
        <v>29</v>
      </c>
      <c r="P45" s="135"/>
      <c r="Q45" s="135"/>
      <c r="R45" s="177" t="s">
        <v>30</v>
      </c>
      <c r="S45" s="136" t="str">
        <f t="shared" si="2"/>
        <v>TEAMB01_ST_614_16_1.val</v>
      </c>
      <c r="T45" s="132" t="s">
        <v>31</v>
      </c>
      <c r="U45" s="121">
        <v>1</v>
      </c>
    </row>
    <row r="46" spans="1:21">
      <c r="A46" s="138">
        <v>34</v>
      </c>
      <c r="B46" s="132" t="s">
        <v>502</v>
      </c>
      <c r="C46" s="132" t="s">
        <v>326</v>
      </c>
      <c r="D46" s="132" t="str">
        <f>IF(VLOOKUP($B46, 'Tunel-infos'!$A$1:$E$90,5,FALSE)&gt;=10, VLOOKUP($B46, 'Tunel-infos'!$A$1:$E$90,5,FALSE), "0"&amp;VLOOKUP($B46, 'Tunel-infos'!$A$1:$E$90,5,FALSE))&amp;"S"</f>
        <v>07S</v>
      </c>
      <c r="E46" s="132" t="s">
        <v>23</v>
      </c>
      <c r="F46" s="132" t="s">
        <v>327</v>
      </c>
      <c r="G46" s="132" t="str">
        <f>"Ax"&amp;IF(VLOOKUP(B46,'Tunel-infos'!A:E,3,0)&gt;=10, VLOOKUP(B46,'Tunel-infos'!A:E,3,0), "0"&amp;VLOOKUP(B46,'Tunel-infos'!A:E,2,0))&amp;"-"&amp;VLOOKUP(B46,'Tunel-infos'!A:E,4,0)</f>
        <v>Ax34-SR</v>
      </c>
      <c r="H46" s="132" t="s">
        <v>328</v>
      </c>
      <c r="I46" s="132" t="s">
        <v>26</v>
      </c>
      <c r="J46" s="132" t="str">
        <f t="shared" si="0"/>
        <v>TU-07S:HVAC-PT100-Ax34-SR:Temp-Mon</v>
      </c>
      <c r="K46" s="166" t="s">
        <v>331</v>
      </c>
      <c r="L46" s="133" t="str">
        <f t="shared" ref="L46:L52" si="4">K46&amp;"_ST_614_"&amp;MID($B46,8,2)&amp;"_"&amp;IF(MID($B46,11,1)="0", MID($B46,12,1), MID($B46,11,2))&amp;".val"</f>
        <v>TEAMB02_ST_614_16_2.val</v>
      </c>
      <c r="M46" s="134" t="s">
        <v>284</v>
      </c>
      <c r="N46" s="132" t="s">
        <v>28</v>
      </c>
      <c r="O46" s="132" t="s">
        <v>29</v>
      </c>
      <c r="P46" s="135"/>
      <c r="Q46" s="135"/>
      <c r="R46" s="178" t="s">
        <v>30</v>
      </c>
      <c r="S46" s="136" t="str">
        <f t="shared" si="2"/>
        <v>TEAMB02_ST_614_16_2.val</v>
      </c>
      <c r="T46" s="132" t="s">
        <v>31</v>
      </c>
      <c r="U46" s="121">
        <v>1</v>
      </c>
    </row>
    <row r="47" spans="1:21">
      <c r="A47" s="131">
        <v>35</v>
      </c>
      <c r="B47" s="132" t="s">
        <v>503</v>
      </c>
      <c r="C47" s="132" t="s">
        <v>326</v>
      </c>
      <c r="D47" s="132" t="str">
        <f>IF(VLOOKUP($B47, 'Tunel-infos'!$A$1:$E$90,5,FALSE)&gt;=10, VLOOKUP($B47, 'Tunel-infos'!$A$1:$E$90,5,FALSE), "0"&amp;VLOOKUP($B47, 'Tunel-infos'!$A$1:$E$90,5,FALSE))&amp;"S"</f>
        <v>07S</v>
      </c>
      <c r="E47" s="132" t="s">
        <v>23</v>
      </c>
      <c r="F47" s="132" t="s">
        <v>327</v>
      </c>
      <c r="G47" s="132" t="str">
        <f>"Ax"&amp;IF(VLOOKUP(B47,'Tunel-infos'!A:E,3,0)&gt;=10, VLOOKUP(B47,'Tunel-infos'!A:E,3,0), "0"&amp;VLOOKUP(B47,'Tunel-infos'!A:E,2,0))&amp;"-"&amp;VLOOKUP(B47,'Tunel-infos'!A:E,4,0)</f>
        <v>Ax35-BO</v>
      </c>
      <c r="H47" s="132" t="s">
        <v>328</v>
      </c>
      <c r="I47" s="132" t="s">
        <v>26</v>
      </c>
      <c r="J47" s="132" t="str">
        <f t="shared" si="0"/>
        <v>TU-07S:HVAC-PT100-Ax35-BO:Temp-Mon</v>
      </c>
      <c r="K47" s="166" t="s">
        <v>333</v>
      </c>
      <c r="L47" s="133" t="str">
        <f t="shared" si="4"/>
        <v>TEAMB03_ST_614_16_4.val</v>
      </c>
      <c r="M47" s="134" t="s">
        <v>284</v>
      </c>
      <c r="N47" s="132" t="s">
        <v>28</v>
      </c>
      <c r="O47" s="132" t="s">
        <v>29</v>
      </c>
      <c r="P47" s="135"/>
      <c r="Q47" s="135"/>
      <c r="R47" s="176" t="s">
        <v>30</v>
      </c>
      <c r="S47" s="136" t="str">
        <f t="shared" si="2"/>
        <v>TEAMB03_ST_614_16_4.val</v>
      </c>
      <c r="T47" s="132" t="s">
        <v>31</v>
      </c>
      <c r="U47" s="121">
        <v>1</v>
      </c>
    </row>
    <row r="48" spans="1:21">
      <c r="A48" s="138">
        <v>36</v>
      </c>
      <c r="B48" s="132" t="s">
        <v>504</v>
      </c>
      <c r="C48" s="132" t="s">
        <v>326</v>
      </c>
      <c r="D48" s="132" t="str">
        <f>IF(VLOOKUP($B48, 'Tunel-infos'!$A$1:$E$90,5,FALSE)&gt;=10, VLOOKUP($B48, 'Tunel-infos'!$A$1:$E$90,5,FALSE), "0"&amp;VLOOKUP($B48, 'Tunel-infos'!$A$1:$E$90,5,FALSE))&amp;"S"</f>
        <v>07S</v>
      </c>
      <c r="E48" s="132" t="s">
        <v>23</v>
      </c>
      <c r="F48" s="132" t="s">
        <v>327</v>
      </c>
      <c r="G48" s="132" t="str">
        <f>"Ax"&amp;IF(VLOOKUP(B48,'Tunel-infos'!A:E,3,0)&gt;=10, VLOOKUP(B48,'Tunel-infos'!A:E,3,0), "0"&amp;VLOOKUP(B48,'Tunel-infos'!A:E,2,0))&amp;"-"&amp;VLOOKUP(B48,'Tunel-infos'!A:E,4,0)</f>
        <v>Ax35-SR</v>
      </c>
      <c r="H48" s="132" t="s">
        <v>328</v>
      </c>
      <c r="I48" s="132" t="s">
        <v>26</v>
      </c>
      <c r="J48" s="132" t="str">
        <f t="shared" si="0"/>
        <v>TU-07S:HVAC-PT100-Ax35-SR:Temp-Mon</v>
      </c>
      <c r="K48" s="166" t="s">
        <v>335</v>
      </c>
      <c r="L48" s="133" t="str">
        <f t="shared" si="4"/>
        <v>TEAMB04_ST_614_16_5.val</v>
      </c>
      <c r="M48" s="134" t="s">
        <v>284</v>
      </c>
      <c r="N48" s="132" t="s">
        <v>28</v>
      </c>
      <c r="O48" s="132" t="s">
        <v>29</v>
      </c>
      <c r="P48" s="135"/>
      <c r="Q48" s="135"/>
      <c r="R48" s="176" t="s">
        <v>30</v>
      </c>
      <c r="S48" s="136" t="str">
        <f t="shared" si="2"/>
        <v>TEAMB04_ST_614_16_5.val</v>
      </c>
      <c r="T48" s="132" t="s">
        <v>31</v>
      </c>
      <c r="U48" s="121">
        <v>1</v>
      </c>
    </row>
    <row r="49" spans="1:21">
      <c r="A49" s="131">
        <v>37</v>
      </c>
      <c r="B49" s="132" t="s">
        <v>505</v>
      </c>
      <c r="C49" s="132" t="s">
        <v>326</v>
      </c>
      <c r="D49" s="132" t="str">
        <f>IF(VLOOKUP($B49, 'Tunel-infos'!$A$1:$E$90,5,FALSE)&gt;=10, VLOOKUP($B49, 'Tunel-infos'!$A$1:$E$90,5,FALSE), "0"&amp;VLOOKUP($B49, 'Tunel-infos'!$A$1:$E$90,5,FALSE))&amp;"S"</f>
        <v>07S</v>
      </c>
      <c r="E49" s="132" t="s">
        <v>23</v>
      </c>
      <c r="F49" s="132" t="s">
        <v>327</v>
      </c>
      <c r="G49" s="132" t="str">
        <f>"Ax"&amp;IF(VLOOKUP(B49,'Tunel-infos'!A:E,3,0)&gt;=10, VLOOKUP(B49,'Tunel-infos'!A:E,3,0), "0"&amp;VLOOKUP(B49,'Tunel-infos'!A:E,2,0))&amp;"-"&amp;VLOOKUP(B49,'Tunel-infos'!A:E,4,0)</f>
        <v>Ax36-BO</v>
      </c>
      <c r="H49" s="132" t="s">
        <v>328</v>
      </c>
      <c r="I49" s="132" t="s">
        <v>26</v>
      </c>
      <c r="J49" s="132" t="str">
        <f t="shared" si="0"/>
        <v>TU-07S:HVAC-PT100-Ax36-BO:Temp-Mon</v>
      </c>
      <c r="K49" s="166" t="s">
        <v>337</v>
      </c>
      <c r="L49" s="133" t="str">
        <f t="shared" si="4"/>
        <v>TEAMB05_ST_614_16_7.val</v>
      </c>
      <c r="M49" s="134" t="s">
        <v>284</v>
      </c>
      <c r="N49" s="132" t="s">
        <v>28</v>
      </c>
      <c r="O49" s="132" t="s">
        <v>29</v>
      </c>
      <c r="P49" s="135"/>
      <c r="Q49" s="135"/>
      <c r="R49" s="176" t="s">
        <v>30</v>
      </c>
      <c r="S49" s="136" t="str">
        <f t="shared" si="2"/>
        <v>TEAMB05_ST_614_16_7.val</v>
      </c>
      <c r="T49" s="132" t="s">
        <v>31</v>
      </c>
      <c r="U49" s="121">
        <v>1</v>
      </c>
    </row>
    <row r="50" spans="1:21">
      <c r="A50" s="138">
        <v>38</v>
      </c>
      <c r="B50" s="132" t="s">
        <v>506</v>
      </c>
      <c r="C50" s="132" t="s">
        <v>326</v>
      </c>
      <c r="D50" s="132" t="str">
        <f>IF(VLOOKUP($B50, 'Tunel-infos'!$A$1:$E$90,5,FALSE)&gt;=10, VLOOKUP($B50, 'Tunel-infos'!$A$1:$E$90,5,FALSE), "0"&amp;VLOOKUP($B50, 'Tunel-infos'!$A$1:$E$90,5,FALSE))&amp;"S"</f>
        <v>08S</v>
      </c>
      <c r="E50" s="132" t="s">
        <v>23</v>
      </c>
      <c r="F50" s="132" t="s">
        <v>327</v>
      </c>
      <c r="G50" s="132" t="str">
        <f>"Ax"&amp;IF(VLOOKUP(B50,'Tunel-infos'!A:E,3,0)&gt;=10, VLOOKUP(B50,'Tunel-infos'!A:E,3,0), "0"&amp;VLOOKUP(B50,'Tunel-infos'!A:E,2,0))&amp;"-"&amp;VLOOKUP(B50,'Tunel-infos'!A:E,4,0)</f>
        <v>Ax37-SR</v>
      </c>
      <c r="H50" s="132" t="s">
        <v>328</v>
      </c>
      <c r="I50" s="132" t="s">
        <v>26</v>
      </c>
      <c r="J50" s="132" t="str">
        <f t="shared" si="0"/>
        <v>TU-08S:HVAC-PT100-Ax37-SR:Temp-Mon</v>
      </c>
      <c r="K50" s="166" t="s">
        <v>339</v>
      </c>
      <c r="L50" s="133" t="str">
        <f t="shared" si="4"/>
        <v>TEAMB06_ST_614_16_8.val</v>
      </c>
      <c r="M50" s="134" t="s">
        <v>284</v>
      </c>
      <c r="N50" s="132" t="s">
        <v>28</v>
      </c>
      <c r="O50" s="132" t="s">
        <v>29</v>
      </c>
      <c r="P50" s="135"/>
      <c r="Q50" s="135"/>
      <c r="R50" s="176" t="s">
        <v>30</v>
      </c>
      <c r="S50" s="136" t="str">
        <f t="shared" si="2"/>
        <v>TEAMB06_ST_614_16_8.val</v>
      </c>
      <c r="T50" s="132" t="s">
        <v>31</v>
      </c>
      <c r="U50" s="121">
        <v>1</v>
      </c>
    </row>
    <row r="51" spans="1:21">
      <c r="A51" s="131">
        <v>39</v>
      </c>
      <c r="B51" s="132" t="s">
        <v>507</v>
      </c>
      <c r="C51" s="132" t="s">
        <v>326</v>
      </c>
      <c r="D51" s="132" t="str">
        <f>IF(VLOOKUP($B51, 'Tunel-infos'!$A$1:$E$90,5,FALSE)&gt;=10, VLOOKUP($B51, 'Tunel-infos'!$A$1:$E$90,5,FALSE), "0"&amp;VLOOKUP($B51, 'Tunel-infos'!$A$1:$E$90,5,FALSE))&amp;"S"</f>
        <v>08S</v>
      </c>
      <c r="E51" s="132" t="s">
        <v>23</v>
      </c>
      <c r="F51" s="132" t="s">
        <v>327</v>
      </c>
      <c r="G51" s="132" t="str">
        <f>"Ax"&amp;IF(VLOOKUP(B51,'Tunel-infos'!A:E,3,0)&gt;=10, VLOOKUP(B51,'Tunel-infos'!A:E,3,0), "0"&amp;VLOOKUP(B51,'Tunel-infos'!A:E,2,0))&amp;"-"&amp;VLOOKUP(B51,'Tunel-infos'!A:E,4,0)</f>
        <v>Ax38-BO</v>
      </c>
      <c r="H51" s="132" t="s">
        <v>328</v>
      </c>
      <c r="I51" s="132" t="s">
        <v>26</v>
      </c>
      <c r="J51" s="132" t="str">
        <f t="shared" si="0"/>
        <v>TU-08S:HVAC-PT100-Ax38-BO:Temp-Mon</v>
      </c>
      <c r="K51" s="166" t="s">
        <v>341</v>
      </c>
      <c r="L51" s="133" t="str">
        <f t="shared" si="4"/>
        <v>TEAMB07_ST_614_16_9.val</v>
      </c>
      <c r="M51" s="134" t="s">
        <v>284</v>
      </c>
      <c r="N51" s="132" t="s">
        <v>28</v>
      </c>
      <c r="O51" s="132" t="s">
        <v>29</v>
      </c>
      <c r="P51" s="135"/>
      <c r="Q51" s="135"/>
      <c r="R51" s="176" t="s">
        <v>30</v>
      </c>
      <c r="S51" s="136" t="str">
        <f t="shared" si="2"/>
        <v>TEAMB07_ST_614_16_9.val</v>
      </c>
      <c r="T51" s="132" t="s">
        <v>31</v>
      </c>
      <c r="U51" s="121">
        <v>1</v>
      </c>
    </row>
    <row r="52" spans="1:21">
      <c r="A52" s="138">
        <v>40</v>
      </c>
      <c r="B52" s="132" t="s">
        <v>508</v>
      </c>
      <c r="C52" s="132" t="s">
        <v>326</v>
      </c>
      <c r="D52" s="132" t="str">
        <f>IF(VLOOKUP($B52, 'Tunel-infos'!$A$1:$E$90,5,FALSE)&gt;=10, VLOOKUP($B52, 'Tunel-infos'!$A$1:$E$90,5,FALSE), "0"&amp;VLOOKUP($B52, 'Tunel-infos'!$A$1:$E$90,5,FALSE))&amp;"S"</f>
        <v>08S</v>
      </c>
      <c r="E52" s="132" t="s">
        <v>23</v>
      </c>
      <c r="F52" s="132" t="s">
        <v>327</v>
      </c>
      <c r="G52" s="132" t="str">
        <f>"Ax"&amp;IF(VLOOKUP(B52,'Tunel-infos'!A:E,3,0)&gt;=10, VLOOKUP(B52,'Tunel-infos'!A:E,3,0), "0"&amp;VLOOKUP(B52,'Tunel-infos'!A:E,2,0))&amp;"-"&amp;VLOOKUP(B52,'Tunel-infos'!A:E,4,0)</f>
        <v>Ax38-SR</v>
      </c>
      <c r="H52" s="132" t="s">
        <v>328</v>
      </c>
      <c r="I52" s="132" t="s">
        <v>26</v>
      </c>
      <c r="J52" s="132" t="str">
        <f t="shared" si="0"/>
        <v>TU-08S:HVAC-PT100-Ax38-SR:Temp-Mon</v>
      </c>
      <c r="K52" s="166" t="s">
        <v>343</v>
      </c>
      <c r="L52" s="133" t="str">
        <f t="shared" si="4"/>
        <v>TEAMB08_ST_614_16_10.val</v>
      </c>
      <c r="M52" s="134" t="s">
        <v>284</v>
      </c>
      <c r="N52" s="132" t="s">
        <v>28</v>
      </c>
      <c r="O52" s="132" t="s">
        <v>29</v>
      </c>
      <c r="P52" s="135"/>
      <c r="Q52" s="135"/>
      <c r="R52" s="176" t="s">
        <v>30</v>
      </c>
      <c r="S52" s="136" t="str">
        <f t="shared" si="2"/>
        <v>TEAMB08_ST_614_16_10.val</v>
      </c>
      <c r="T52" s="132" t="s">
        <v>31</v>
      </c>
      <c r="U52" s="121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9380-C054-4FAE-83C8-4854C6C178B0}">
  <dimension ref="A1:T81"/>
  <sheetViews>
    <sheetView topLeftCell="A58" workbookViewId="0">
      <selection activeCell="A74" sqref="A74:XFD81"/>
    </sheetView>
  </sheetViews>
  <sheetFormatPr defaultRowHeight="15"/>
  <cols>
    <col min="1" max="1" width="3.42578125" style="49" bestFit="1" customWidth="1"/>
    <col min="2" max="2" width="12" style="49" bestFit="1" customWidth="1"/>
    <col min="3" max="3" width="4.140625" style="49" bestFit="1" customWidth="1"/>
    <col min="4" max="4" width="4.5703125" style="49" bestFit="1" customWidth="1"/>
    <col min="5" max="5" width="6" style="49" bestFit="1" customWidth="1"/>
    <col min="6" max="6" width="6.140625" style="49" bestFit="1" customWidth="1"/>
    <col min="7" max="7" width="8.5703125" style="49" customWidth="1"/>
    <col min="8" max="8" width="6" style="49" bestFit="1" customWidth="1"/>
    <col min="9" max="9" width="5.28515625" style="49" bestFit="1" customWidth="1"/>
    <col min="10" max="10" width="38" style="49" bestFit="1" customWidth="1"/>
    <col min="11" max="11" width="25.85546875" style="49" bestFit="1" customWidth="1"/>
    <col min="12" max="12" width="5.28515625" style="49" bestFit="1" customWidth="1"/>
    <col min="13" max="13" width="9.7109375" style="49" bestFit="1" customWidth="1"/>
    <col min="14" max="14" width="6.85546875" style="49" bestFit="1" customWidth="1"/>
    <col min="15" max="15" width="11.42578125" style="49" bestFit="1" customWidth="1"/>
    <col min="16" max="16" width="11.28515625" style="49" bestFit="1" customWidth="1"/>
    <col min="17" max="17" width="4.85546875" style="49" bestFit="1" customWidth="1"/>
    <col min="18" max="18" width="25.85546875" style="49" bestFit="1" customWidth="1"/>
    <col min="19" max="19" width="5" style="49" bestFit="1" customWidth="1"/>
    <col min="20" max="20" width="4.85546875" style="49" bestFit="1" customWidth="1"/>
    <col min="21" max="16384" width="9.140625" style="49"/>
  </cols>
  <sheetData>
    <row r="1" spans="1:20" s="7" customFormat="1">
      <c r="A1" s="50" t="s">
        <v>0</v>
      </c>
      <c r="B1" s="51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3" t="s">
        <v>9</v>
      </c>
      <c r="K1" s="54" t="s">
        <v>10</v>
      </c>
      <c r="L1" s="54" t="s">
        <v>11</v>
      </c>
      <c r="M1" s="55" t="s">
        <v>12</v>
      </c>
      <c r="N1" s="55" t="s">
        <v>13</v>
      </c>
      <c r="O1" s="55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 t="s">
        <v>19</v>
      </c>
    </row>
    <row r="2" spans="1:20">
      <c r="A2" s="64">
        <v>1</v>
      </c>
      <c r="B2" s="56" t="s">
        <v>413</v>
      </c>
      <c r="C2" s="57" t="s">
        <v>326</v>
      </c>
      <c r="D2" s="58" t="str">
        <f>IF(VLOOKUP($B2, 'Tunel-infos'!$A$1:$E$90,5,FALSE)&gt;=10, VLOOKUP($B2, 'Tunel-infos'!$A$1:$E$90,5,FALSE), "0"&amp;VLOOKUP($B2, 'Tunel-infos'!$A$1:$E$90,5,FALSE))&amp;"S"</f>
        <v>18S</v>
      </c>
      <c r="E2" s="57" t="s">
        <v>23</v>
      </c>
      <c r="F2" s="57" t="s">
        <v>327</v>
      </c>
      <c r="G2" s="57" t="str">
        <f>"Ax"&amp;IF(VLOOKUP(B2,'Tunel-infos'!A:E,3,0)&gt;=10, VLOOKUP(B2,'Tunel-infos'!A:E,3,0), "0"&amp;VLOOKUP(B2,'Tunel-infos'!A:E,2,0))&amp;"-"&amp;VLOOKUP(B2,'Tunel-infos'!A:E,4,0)</f>
        <v>Ax08-BO</v>
      </c>
      <c r="H2" s="57" t="s">
        <v>328</v>
      </c>
      <c r="I2" s="57" t="s">
        <v>26</v>
      </c>
      <c r="J2" s="59" t="str">
        <f t="shared" ref="J2:J65" si="0">IF(G2="-",C2&amp;"-"&amp;D2&amp;":"&amp;E2&amp;"-"&amp;F2&amp;":"&amp;H2&amp;"-"&amp;I2,C2&amp;"-"&amp;D2&amp;":"&amp;E2&amp;"-"&amp;F2&amp;"-"&amp;G2&amp;":"&amp;H2&amp;"-"&amp;I2)</f>
        <v>TU-18S:HVAC-PT100-Ax08-BO:Temp-Mon</v>
      </c>
      <c r="K2" s="67" t="str">
        <f>"TEAMB"&amp;MID($B2,11,2)&amp;"_ST_614_"&amp;MID($B2,8,2)&amp;"_"&amp;IF(MID($B2,11,1)="0", MID($B2,12,1), MID($B2,11,2))&amp;".val"</f>
        <v>TEAMB01_ST_614_08_1.val</v>
      </c>
      <c r="L2" s="60" t="s">
        <v>284</v>
      </c>
      <c r="M2" s="61" t="s">
        <v>28</v>
      </c>
      <c r="N2" s="61" t="s">
        <v>29</v>
      </c>
      <c r="O2" s="62"/>
      <c r="P2" s="62" t="s">
        <v>284</v>
      </c>
      <c r="Q2" s="62" t="s">
        <v>30</v>
      </c>
      <c r="R2" s="66" t="str">
        <f>"TEAMB"&amp;MID($B2,11,2)&amp;"_ST_614_"&amp;MID($B2,8,2)&amp;"_"&amp;IF(MID($B2,11,1)="0", MID($B2,12,1), MID($B2,11,2))&amp;".val"</f>
        <v>TEAMB01_ST_614_08_1.val</v>
      </c>
      <c r="S2" s="61" t="s">
        <v>31</v>
      </c>
      <c r="T2" s="63" t="s">
        <v>284</v>
      </c>
    </row>
    <row r="3" spans="1:20">
      <c r="A3" s="65">
        <v>2</v>
      </c>
      <c r="B3" s="56" t="s">
        <v>414</v>
      </c>
      <c r="C3" s="57" t="s">
        <v>326</v>
      </c>
      <c r="D3" s="58" t="str">
        <f>IF(VLOOKUP($B3, 'Tunel-infos'!$A$1:$E$90,5,FALSE)&gt;=10, VLOOKUP($B3, 'Tunel-infos'!$A$1:$E$90,5,FALSE), "0"&amp;VLOOKUP($B3, 'Tunel-infos'!$A$1:$E$90,5,FALSE))&amp;"S"</f>
        <v>19S</v>
      </c>
      <c r="E3" s="57" t="s">
        <v>23</v>
      </c>
      <c r="F3" s="57" t="s">
        <v>327</v>
      </c>
      <c r="G3" s="57" t="str">
        <f>"Ax"&amp;IF(VLOOKUP(B3,'Tunel-infos'!A:E,3,0)&gt;=10, VLOOKUP(B3,'Tunel-infos'!A:E,3,0), "0"&amp;VLOOKUP(B3,'Tunel-infos'!A:E,2,0))&amp;"-"&amp;VLOOKUP(B3,'Tunel-infos'!A:E,4,0)</f>
        <v>Ax10-SR</v>
      </c>
      <c r="H3" s="57" t="s">
        <v>328</v>
      </c>
      <c r="I3" s="57" t="s">
        <v>26</v>
      </c>
      <c r="J3" s="59" t="str">
        <f t="shared" si="0"/>
        <v>TU-19S:HVAC-PT100-Ax10-SR:Temp-Mon</v>
      </c>
      <c r="K3" s="67" t="str">
        <f t="shared" ref="K3:K66" si="1">"TEAMB"&amp;MID($B3,11,2)&amp;"_ST_614_"&amp;MID($B3,8,2)&amp;"_"&amp;IF(MID($B3,11,1)="0", MID($B3,12,1), MID($B3,11,2))&amp;".val"</f>
        <v>TEAMB02_ST_614_08_2.val</v>
      </c>
      <c r="L3" s="60" t="s">
        <v>284</v>
      </c>
      <c r="M3" s="61" t="s">
        <v>28</v>
      </c>
      <c r="N3" s="61" t="s">
        <v>29</v>
      </c>
      <c r="O3" s="62" t="s">
        <v>284</v>
      </c>
      <c r="P3" s="62" t="s">
        <v>284</v>
      </c>
      <c r="Q3" s="62" t="s">
        <v>30</v>
      </c>
      <c r="R3" s="66" t="str">
        <f t="shared" ref="R3:R66" si="2">"TEAMB"&amp;MID($B3,11,2)&amp;"_ST_614_"&amp;MID($B3,8,2)&amp;"_"&amp;IF(MID($B3,11,1)="0", MID($B3,12,1), MID($B3,11,2))&amp;".val"</f>
        <v>TEAMB02_ST_614_08_2.val</v>
      </c>
      <c r="S3" s="61" t="s">
        <v>31</v>
      </c>
      <c r="T3" s="63" t="s">
        <v>284</v>
      </c>
    </row>
    <row r="4" spans="1:20">
      <c r="A4" s="64">
        <v>3</v>
      </c>
      <c r="B4" s="56" t="s">
        <v>415</v>
      </c>
      <c r="C4" s="57" t="s">
        <v>326</v>
      </c>
      <c r="D4" s="58" t="str">
        <f>IF(VLOOKUP($B4, 'Tunel-infos'!$A$1:$E$90,5,FALSE)&gt;=10, VLOOKUP($B4, 'Tunel-infos'!$A$1:$E$90,5,FALSE), "0"&amp;VLOOKUP($B4, 'Tunel-infos'!$A$1:$E$90,5,FALSE))&amp;"S"</f>
        <v>19S</v>
      </c>
      <c r="E4" s="57" t="s">
        <v>23</v>
      </c>
      <c r="F4" s="57" t="s">
        <v>327</v>
      </c>
      <c r="G4" s="57" t="str">
        <f>"Ax"&amp;IF(VLOOKUP(B4,'Tunel-infos'!A:E,3,0)&gt;=10, VLOOKUP(B4,'Tunel-infos'!A:E,3,0), "0"&amp;VLOOKUP(B4,'Tunel-infos'!A:E,2,0))&amp;"-"&amp;VLOOKUP(B4,'Tunel-infos'!A:E,4,0)</f>
        <v>Ax11-BO</v>
      </c>
      <c r="H4" s="57" t="s">
        <v>328</v>
      </c>
      <c r="I4" s="57" t="s">
        <v>26</v>
      </c>
      <c r="J4" s="59" t="str">
        <f t="shared" si="0"/>
        <v>TU-19S:HVAC-PT100-Ax11-BO:Temp-Mon</v>
      </c>
      <c r="K4" s="67" t="str">
        <f t="shared" si="1"/>
        <v>TEAMB04_ST_614_08_4.val</v>
      </c>
      <c r="L4" s="60" t="s">
        <v>284</v>
      </c>
      <c r="M4" s="61" t="s">
        <v>28</v>
      </c>
      <c r="N4" s="61" t="s">
        <v>29</v>
      </c>
      <c r="O4" s="62" t="s">
        <v>284</v>
      </c>
      <c r="P4" s="62" t="s">
        <v>284</v>
      </c>
      <c r="Q4" s="62" t="s">
        <v>30</v>
      </c>
      <c r="R4" s="66" t="str">
        <f t="shared" si="2"/>
        <v>TEAMB04_ST_614_08_4.val</v>
      </c>
      <c r="S4" s="61" t="s">
        <v>31</v>
      </c>
      <c r="T4" s="63" t="s">
        <v>284</v>
      </c>
    </row>
    <row r="5" spans="1:20">
      <c r="A5" s="65">
        <v>4</v>
      </c>
      <c r="B5" s="56" t="s">
        <v>416</v>
      </c>
      <c r="C5" s="57" t="s">
        <v>326</v>
      </c>
      <c r="D5" s="58" t="str">
        <f>IF(VLOOKUP($B5, 'Tunel-infos'!$A$1:$E$90,5,FALSE)&gt;=10, VLOOKUP($B5, 'Tunel-infos'!$A$1:$E$90,5,FALSE), "0"&amp;VLOOKUP($B5, 'Tunel-infos'!$A$1:$E$90,5,FALSE))&amp;"S"</f>
        <v>19S</v>
      </c>
      <c r="E5" s="57" t="s">
        <v>23</v>
      </c>
      <c r="F5" s="57" t="s">
        <v>327</v>
      </c>
      <c r="G5" s="57" t="str">
        <f>"Ax"&amp;IF(VLOOKUP(B5,'Tunel-infos'!A:E,3,0)&gt;=10, VLOOKUP(B5,'Tunel-infos'!A:E,3,0), "0"&amp;VLOOKUP(B5,'Tunel-infos'!A:E,2,0))&amp;"-"&amp;VLOOKUP(B5,'Tunel-infos'!A:E,4,0)</f>
        <v>Ax11-SR</v>
      </c>
      <c r="H5" s="57" t="s">
        <v>328</v>
      </c>
      <c r="I5" s="57" t="s">
        <v>26</v>
      </c>
      <c r="J5" s="59" t="str">
        <f t="shared" si="0"/>
        <v>TU-19S:HVAC-PT100-Ax11-SR:Temp-Mon</v>
      </c>
      <c r="K5" s="67" t="str">
        <f t="shared" si="1"/>
        <v>TEAMB05_ST_614_08_5.val</v>
      </c>
      <c r="L5" s="60" t="s">
        <v>284</v>
      </c>
      <c r="M5" s="61" t="s">
        <v>28</v>
      </c>
      <c r="N5" s="61" t="s">
        <v>29</v>
      </c>
      <c r="O5" s="62" t="s">
        <v>284</v>
      </c>
      <c r="P5" s="62" t="s">
        <v>284</v>
      </c>
      <c r="Q5" s="62" t="s">
        <v>30</v>
      </c>
      <c r="R5" s="66" t="str">
        <f t="shared" si="2"/>
        <v>TEAMB05_ST_614_08_5.val</v>
      </c>
      <c r="S5" s="61" t="s">
        <v>31</v>
      </c>
      <c r="T5" s="63" t="s">
        <v>284</v>
      </c>
    </row>
    <row r="6" spans="1:20">
      <c r="A6" s="64">
        <v>5</v>
      </c>
      <c r="B6" s="56" t="s">
        <v>417</v>
      </c>
      <c r="C6" s="57" t="s">
        <v>326</v>
      </c>
      <c r="D6" s="58" t="str">
        <f>IF(VLOOKUP($B6, 'Tunel-infos'!$A$1:$E$90,5,FALSE)&gt;=10, VLOOKUP($B6, 'Tunel-infos'!$A$1:$E$90,5,FALSE), "0"&amp;VLOOKUP($B6, 'Tunel-infos'!$A$1:$E$90,5,FALSE))&amp;"S"</f>
        <v>19S</v>
      </c>
      <c r="E6" s="57" t="s">
        <v>23</v>
      </c>
      <c r="F6" s="57" t="s">
        <v>327</v>
      </c>
      <c r="G6" s="57" t="str">
        <f>"Ax"&amp;IF(VLOOKUP(B6,'Tunel-infos'!A:E,3,0)&gt;=10, VLOOKUP(B6,'Tunel-infos'!A:E,3,0), "0"&amp;VLOOKUP(B6,'Tunel-infos'!A:E,2,0))&amp;"-"&amp;VLOOKUP(B6,'Tunel-infos'!A:E,4,0)</f>
        <v>Ax12-BO</v>
      </c>
      <c r="H6" s="57" t="s">
        <v>328</v>
      </c>
      <c r="I6" s="57" t="s">
        <v>26</v>
      </c>
      <c r="J6" s="59" t="str">
        <f t="shared" si="0"/>
        <v>TU-19S:HVAC-PT100-Ax12-BO:Temp-Mon</v>
      </c>
      <c r="K6" s="67" t="str">
        <f t="shared" si="1"/>
        <v>TEAMB07_ST_614_08_7.val</v>
      </c>
      <c r="L6" s="60" t="s">
        <v>284</v>
      </c>
      <c r="M6" s="61" t="s">
        <v>28</v>
      </c>
      <c r="N6" s="61" t="s">
        <v>29</v>
      </c>
      <c r="O6" s="62" t="s">
        <v>284</v>
      </c>
      <c r="P6" s="62" t="s">
        <v>284</v>
      </c>
      <c r="Q6" s="62" t="s">
        <v>30</v>
      </c>
      <c r="R6" s="66" t="str">
        <f t="shared" si="2"/>
        <v>TEAMB07_ST_614_08_7.val</v>
      </c>
      <c r="S6" s="61" t="s">
        <v>31</v>
      </c>
      <c r="T6" s="63" t="s">
        <v>284</v>
      </c>
    </row>
    <row r="7" spans="1:20">
      <c r="A7" s="65">
        <v>6</v>
      </c>
      <c r="B7" s="56" t="s">
        <v>418</v>
      </c>
      <c r="C7" s="57" t="s">
        <v>326</v>
      </c>
      <c r="D7" s="58" t="str">
        <f>IF(VLOOKUP($B7, 'Tunel-infos'!$A$1:$E$90,5,FALSE)&gt;=10, VLOOKUP($B7, 'Tunel-infos'!$A$1:$E$90,5,FALSE), "0"&amp;VLOOKUP($B7, 'Tunel-infos'!$A$1:$E$90,5,FALSE))&amp;"S"</f>
        <v>20S</v>
      </c>
      <c r="E7" s="57" t="s">
        <v>23</v>
      </c>
      <c r="F7" s="57" t="s">
        <v>327</v>
      </c>
      <c r="G7" s="57" t="str">
        <f>"Ax"&amp;IF(VLOOKUP(B7,'Tunel-infos'!A:E,3,0)&gt;=10, VLOOKUP(B7,'Tunel-infos'!A:E,3,0), "0"&amp;VLOOKUP(B7,'Tunel-infos'!A:E,2,0))&amp;"-"&amp;VLOOKUP(B7,'Tunel-infos'!A:E,4,0)</f>
        <v>Ax13-SR</v>
      </c>
      <c r="H7" s="57" t="s">
        <v>328</v>
      </c>
      <c r="I7" s="57" t="s">
        <v>26</v>
      </c>
      <c r="J7" s="59" t="str">
        <f t="shared" si="0"/>
        <v>TU-20S:HVAC-PT100-Ax13-SR:Temp-Mon</v>
      </c>
      <c r="K7" s="67" t="str">
        <f t="shared" si="1"/>
        <v>TEAMB08_ST_614_08_8.val</v>
      </c>
      <c r="L7" s="60" t="s">
        <v>284</v>
      </c>
      <c r="M7" s="61" t="s">
        <v>28</v>
      </c>
      <c r="N7" s="61" t="s">
        <v>29</v>
      </c>
      <c r="O7" s="62" t="s">
        <v>284</v>
      </c>
      <c r="P7" s="62" t="s">
        <v>284</v>
      </c>
      <c r="Q7" s="62" t="s">
        <v>30</v>
      </c>
      <c r="R7" s="66" t="str">
        <f t="shared" si="2"/>
        <v>TEAMB08_ST_614_08_8.val</v>
      </c>
      <c r="S7" s="61" t="s">
        <v>31</v>
      </c>
      <c r="T7" s="63" t="s">
        <v>284</v>
      </c>
    </row>
    <row r="8" spans="1:20">
      <c r="A8" s="64">
        <v>7</v>
      </c>
      <c r="B8" s="56" t="s">
        <v>419</v>
      </c>
      <c r="C8" s="57" t="s">
        <v>326</v>
      </c>
      <c r="D8" s="58" t="str">
        <f>IF(VLOOKUP($B8, 'Tunel-infos'!$A$1:$E$90,5,FALSE)&gt;=10, VLOOKUP($B8, 'Tunel-infos'!$A$1:$E$90,5,FALSE), "0"&amp;VLOOKUP($B8, 'Tunel-infos'!$A$1:$E$90,5,FALSE))&amp;"S"</f>
        <v>20S</v>
      </c>
      <c r="E8" s="57" t="s">
        <v>23</v>
      </c>
      <c r="F8" s="57" t="s">
        <v>327</v>
      </c>
      <c r="G8" s="57" t="str">
        <f>"Ax"&amp;IF(VLOOKUP(B8,'Tunel-infos'!A:E,3,0)&gt;=10, VLOOKUP(B8,'Tunel-infos'!A:E,3,0), "0"&amp;VLOOKUP(B8,'Tunel-infos'!A:E,2,0))&amp;"-"&amp;VLOOKUP(B8,'Tunel-infos'!A:E,4,0)</f>
        <v>Ax14-BO</v>
      </c>
      <c r="H8" s="57" t="s">
        <v>328</v>
      </c>
      <c r="I8" s="57" t="s">
        <v>26</v>
      </c>
      <c r="J8" s="59" t="str">
        <f t="shared" si="0"/>
        <v>TU-20S:HVAC-PT100-Ax14-BO:Temp-Mon</v>
      </c>
      <c r="K8" s="67" t="str">
        <f t="shared" si="1"/>
        <v>TEAMB09_ST_614_08_9.val</v>
      </c>
      <c r="L8" s="60" t="s">
        <v>284</v>
      </c>
      <c r="M8" s="61" t="s">
        <v>28</v>
      </c>
      <c r="N8" s="61" t="s">
        <v>29</v>
      </c>
      <c r="O8" s="62" t="s">
        <v>284</v>
      </c>
      <c r="P8" s="62" t="s">
        <v>284</v>
      </c>
      <c r="Q8" s="62" t="s">
        <v>30</v>
      </c>
      <c r="R8" s="66" t="str">
        <f t="shared" si="2"/>
        <v>TEAMB09_ST_614_08_9.val</v>
      </c>
      <c r="S8" s="61" t="s">
        <v>31</v>
      </c>
      <c r="T8" s="63" t="s">
        <v>284</v>
      </c>
    </row>
    <row r="9" spans="1:20">
      <c r="A9" s="65">
        <v>8</v>
      </c>
      <c r="B9" s="56" t="s">
        <v>420</v>
      </c>
      <c r="C9" s="57" t="s">
        <v>326</v>
      </c>
      <c r="D9" s="58" t="str">
        <f>IF(VLOOKUP($B9, 'Tunel-infos'!$A$1:$E$90,5,FALSE)&gt;=10, VLOOKUP($B9, 'Tunel-infos'!$A$1:$E$90,5,FALSE), "0"&amp;VLOOKUP($B9, 'Tunel-infos'!$A$1:$E$90,5,FALSE))&amp;"S"</f>
        <v>20S</v>
      </c>
      <c r="E9" s="57" t="s">
        <v>23</v>
      </c>
      <c r="F9" s="57" t="s">
        <v>327</v>
      </c>
      <c r="G9" s="57" t="str">
        <f>"Ax"&amp;IF(VLOOKUP(B9,'Tunel-infos'!A:E,3,0)&gt;=10, VLOOKUP(B9,'Tunel-infos'!A:E,3,0), "0"&amp;VLOOKUP(B9,'Tunel-infos'!A:E,2,0))&amp;"-"&amp;VLOOKUP(B9,'Tunel-infos'!A:E,4,0)</f>
        <v>Ax14-SR</v>
      </c>
      <c r="H9" s="57" t="s">
        <v>328</v>
      </c>
      <c r="I9" s="57" t="s">
        <v>26</v>
      </c>
      <c r="J9" s="59" t="str">
        <f t="shared" si="0"/>
        <v>TU-20S:HVAC-PT100-Ax14-SR:Temp-Mon</v>
      </c>
      <c r="K9" s="67" t="str">
        <f t="shared" si="1"/>
        <v>TEAMB10_ST_614_08_10.val</v>
      </c>
      <c r="L9" s="60" t="s">
        <v>284</v>
      </c>
      <c r="M9" s="61" t="s">
        <v>28</v>
      </c>
      <c r="N9" s="61" t="s">
        <v>29</v>
      </c>
      <c r="O9" s="62" t="s">
        <v>284</v>
      </c>
      <c r="P9" s="62" t="s">
        <v>284</v>
      </c>
      <c r="Q9" s="62" t="s">
        <v>30</v>
      </c>
      <c r="R9" s="66" t="str">
        <f t="shared" si="2"/>
        <v>TEAMB10_ST_614_08_10.val</v>
      </c>
      <c r="S9" s="61" t="s">
        <v>31</v>
      </c>
      <c r="T9" s="63" t="s">
        <v>284</v>
      </c>
    </row>
    <row r="10" spans="1:20">
      <c r="A10" s="64">
        <v>9</v>
      </c>
      <c r="B10" s="56" t="s">
        <v>421</v>
      </c>
      <c r="C10" s="57" t="s">
        <v>326</v>
      </c>
      <c r="D10" s="58" t="str">
        <f>IF(VLOOKUP($B10, 'Tunel-infos'!$A$1:$E$90,5,FALSE)&gt;=10, VLOOKUP($B10, 'Tunel-infos'!$A$1:$E$90,5,FALSE), "0"&amp;VLOOKUP($B10, 'Tunel-infos'!$A$1:$E$90,5,FALSE))&amp;"S"</f>
        <v>20S</v>
      </c>
      <c r="E10" s="57" t="s">
        <v>23</v>
      </c>
      <c r="F10" s="57" t="s">
        <v>327</v>
      </c>
      <c r="G10" s="57" t="str">
        <f>"Ax"&amp;IF(VLOOKUP(B10,'Tunel-infos'!A:E,3,0)&gt;=10, VLOOKUP(B10,'Tunel-infos'!A:E,3,0), "0"&amp;VLOOKUP(B10,'Tunel-infos'!A:E,2,0))&amp;"-"&amp;VLOOKUP(B10,'Tunel-infos'!A:E,4,0)</f>
        <v>Ax15-BO</v>
      </c>
      <c r="H10" s="57" t="s">
        <v>328</v>
      </c>
      <c r="I10" s="57" t="s">
        <v>26</v>
      </c>
      <c r="J10" s="59" t="str">
        <f t="shared" si="0"/>
        <v>TU-20S:HVAC-PT100-Ax15-BO:Temp-Mon</v>
      </c>
      <c r="K10" s="67" t="str">
        <f t="shared" si="1"/>
        <v>TEAMB01_ST_614_10_1.val</v>
      </c>
      <c r="L10" s="60" t="s">
        <v>284</v>
      </c>
      <c r="M10" s="61" t="s">
        <v>28</v>
      </c>
      <c r="N10" s="61" t="s">
        <v>29</v>
      </c>
      <c r="O10" s="62" t="s">
        <v>284</v>
      </c>
      <c r="P10" s="62" t="s">
        <v>284</v>
      </c>
      <c r="Q10" s="62" t="s">
        <v>30</v>
      </c>
      <c r="R10" s="66" t="str">
        <f t="shared" si="2"/>
        <v>TEAMB01_ST_614_10_1.val</v>
      </c>
      <c r="S10" s="61" t="s">
        <v>31</v>
      </c>
      <c r="T10" s="63" t="s">
        <v>284</v>
      </c>
    </row>
    <row r="11" spans="1:20">
      <c r="A11" s="65">
        <v>10</v>
      </c>
      <c r="B11" s="56" t="s">
        <v>422</v>
      </c>
      <c r="C11" s="57" t="s">
        <v>326</v>
      </c>
      <c r="D11" s="58" t="str">
        <f>IF(VLOOKUP($B11, 'Tunel-infos'!$A$1:$E$90,5,FALSE)&gt;=10, VLOOKUP($B11, 'Tunel-infos'!$A$1:$E$90,5,FALSE), "0"&amp;VLOOKUP($B11, 'Tunel-infos'!$A$1:$E$90,5,FALSE))&amp;"S"</f>
        <v>01S</v>
      </c>
      <c r="E11" s="57" t="s">
        <v>23</v>
      </c>
      <c r="F11" s="57" t="s">
        <v>327</v>
      </c>
      <c r="G11" s="57" t="str">
        <f>"Ax"&amp;IF(VLOOKUP(B11,'Tunel-infos'!A:E,3,0)&gt;=10, VLOOKUP(B11,'Tunel-infos'!A:E,3,0), "0"&amp;VLOOKUP(B11,'Tunel-infos'!A:E,2,0))&amp;"-"&amp;VLOOKUP(B11,'Tunel-infos'!A:E,4,0)</f>
        <v>Ax16-SR</v>
      </c>
      <c r="H11" s="57" t="s">
        <v>328</v>
      </c>
      <c r="I11" s="57" t="s">
        <v>26</v>
      </c>
      <c r="J11" s="59" t="str">
        <f t="shared" si="0"/>
        <v>TU-01S:HVAC-PT100-Ax16-SR:Temp-Mon</v>
      </c>
      <c r="K11" s="67" t="str">
        <f t="shared" si="1"/>
        <v>TEAMB02_ST_614_10_2.val</v>
      </c>
      <c r="L11" s="60" t="s">
        <v>284</v>
      </c>
      <c r="M11" s="61" t="s">
        <v>28</v>
      </c>
      <c r="N11" s="61" t="s">
        <v>29</v>
      </c>
      <c r="O11" s="62" t="s">
        <v>284</v>
      </c>
      <c r="P11" s="62" t="s">
        <v>284</v>
      </c>
      <c r="Q11" s="62" t="s">
        <v>30</v>
      </c>
      <c r="R11" s="66" t="str">
        <f t="shared" si="2"/>
        <v>TEAMB02_ST_614_10_2.val</v>
      </c>
      <c r="S11" s="61" t="s">
        <v>31</v>
      </c>
      <c r="T11" s="63" t="s">
        <v>284</v>
      </c>
    </row>
    <row r="12" spans="1:20">
      <c r="A12" s="64">
        <v>11</v>
      </c>
      <c r="B12" s="56" t="s">
        <v>423</v>
      </c>
      <c r="C12" s="57" t="s">
        <v>326</v>
      </c>
      <c r="D12" s="58" t="str">
        <f>IF(VLOOKUP($B12, 'Tunel-infos'!$A$1:$E$90,5,FALSE)&gt;=10, VLOOKUP($B12, 'Tunel-infos'!$A$1:$E$90,5,FALSE), "0"&amp;VLOOKUP($B12, 'Tunel-infos'!$A$1:$E$90,5,FALSE))&amp;"S"</f>
        <v>01S</v>
      </c>
      <c r="E12" s="57" t="s">
        <v>23</v>
      </c>
      <c r="F12" s="57" t="s">
        <v>327</v>
      </c>
      <c r="G12" s="57" t="str">
        <f>"Ax"&amp;IF(VLOOKUP(B12,'Tunel-infos'!A:E,3,0)&gt;=10, VLOOKUP(B12,'Tunel-infos'!A:E,3,0), "0"&amp;VLOOKUP(B12,'Tunel-infos'!A:E,2,0))&amp;"-"&amp;VLOOKUP(B12,'Tunel-infos'!A:E,4,0)</f>
        <v>Ax17-BO</v>
      </c>
      <c r="H12" s="57" t="s">
        <v>328</v>
      </c>
      <c r="I12" s="57" t="s">
        <v>26</v>
      </c>
      <c r="J12" s="59" t="str">
        <f t="shared" si="0"/>
        <v>TU-01S:HVAC-PT100-Ax17-BO:Temp-Mon</v>
      </c>
      <c r="K12" s="67" t="str">
        <f t="shared" si="1"/>
        <v>TEAMB04_ST_614_10_4.val</v>
      </c>
      <c r="L12" s="60" t="s">
        <v>284</v>
      </c>
      <c r="M12" s="61" t="s">
        <v>28</v>
      </c>
      <c r="N12" s="61" t="s">
        <v>29</v>
      </c>
      <c r="O12" s="62" t="s">
        <v>284</v>
      </c>
      <c r="P12" s="62" t="s">
        <v>284</v>
      </c>
      <c r="Q12" s="62" t="s">
        <v>30</v>
      </c>
      <c r="R12" s="66" t="str">
        <f t="shared" si="2"/>
        <v>TEAMB04_ST_614_10_4.val</v>
      </c>
      <c r="S12" s="61" t="s">
        <v>31</v>
      </c>
      <c r="T12" s="63" t="s">
        <v>284</v>
      </c>
    </row>
    <row r="13" spans="1:20">
      <c r="A13" s="65">
        <v>12</v>
      </c>
      <c r="B13" s="56" t="s">
        <v>424</v>
      </c>
      <c r="C13" s="57" t="s">
        <v>326</v>
      </c>
      <c r="D13" s="58" t="str">
        <f>IF(VLOOKUP($B13, 'Tunel-infos'!$A$1:$E$90,5,FALSE)&gt;=10, VLOOKUP($B13, 'Tunel-infos'!$A$1:$E$90,5,FALSE), "0"&amp;VLOOKUP($B13, 'Tunel-infos'!$A$1:$E$90,5,FALSE))&amp;"S"</f>
        <v>01S</v>
      </c>
      <c r="E13" s="57" t="s">
        <v>23</v>
      </c>
      <c r="F13" s="57" t="s">
        <v>327</v>
      </c>
      <c r="G13" s="57" t="str">
        <f>"Ax"&amp;IF(VLOOKUP(B13,'Tunel-infos'!A:E,3,0)&gt;=10, VLOOKUP(B13,'Tunel-infos'!A:E,3,0), "0"&amp;VLOOKUP(B13,'Tunel-infos'!A:E,2,0))&amp;"-"&amp;VLOOKUP(B13,'Tunel-infos'!A:E,4,0)</f>
        <v>Ax17-SR</v>
      </c>
      <c r="H13" s="57" t="s">
        <v>328</v>
      </c>
      <c r="I13" s="57" t="s">
        <v>26</v>
      </c>
      <c r="J13" s="59" t="str">
        <f t="shared" si="0"/>
        <v>TU-01S:HVAC-PT100-Ax17-SR:Temp-Mon</v>
      </c>
      <c r="K13" s="67" t="str">
        <f t="shared" si="1"/>
        <v>TEAMB05_ST_614_10_5.val</v>
      </c>
      <c r="L13" s="60" t="s">
        <v>284</v>
      </c>
      <c r="M13" s="61" t="s">
        <v>28</v>
      </c>
      <c r="N13" s="61" t="s">
        <v>29</v>
      </c>
      <c r="O13" s="62" t="s">
        <v>284</v>
      </c>
      <c r="P13" s="62" t="s">
        <v>284</v>
      </c>
      <c r="Q13" s="62" t="s">
        <v>30</v>
      </c>
      <c r="R13" s="66" t="str">
        <f t="shared" si="2"/>
        <v>TEAMB05_ST_614_10_5.val</v>
      </c>
      <c r="S13" s="61" t="s">
        <v>31</v>
      </c>
      <c r="T13" s="63" t="s">
        <v>284</v>
      </c>
    </row>
    <row r="14" spans="1:20">
      <c r="A14" s="64">
        <v>13</v>
      </c>
      <c r="B14" s="56" t="s">
        <v>425</v>
      </c>
      <c r="C14" s="57" t="s">
        <v>326</v>
      </c>
      <c r="D14" s="58" t="str">
        <f>IF(VLOOKUP($B14, 'Tunel-infos'!$A$1:$E$90,5,FALSE)&gt;=10, VLOOKUP($B14, 'Tunel-infos'!$A$1:$E$90,5,FALSE), "0"&amp;VLOOKUP($B14, 'Tunel-infos'!$A$1:$E$90,5,FALSE))&amp;"S"</f>
        <v>01S</v>
      </c>
      <c r="E14" s="57" t="s">
        <v>23</v>
      </c>
      <c r="F14" s="57" t="s">
        <v>327</v>
      </c>
      <c r="G14" s="57" t="str">
        <f>"Ax"&amp;IF(VLOOKUP(B14,'Tunel-infos'!A:E,3,0)&gt;=10, VLOOKUP(B14,'Tunel-infos'!A:E,3,0), "0"&amp;VLOOKUP(B14,'Tunel-infos'!A:E,2,0))&amp;"-"&amp;VLOOKUP(B14,'Tunel-infos'!A:E,4,0)</f>
        <v>Ax18-BO</v>
      </c>
      <c r="H14" s="57" t="s">
        <v>328</v>
      </c>
      <c r="I14" s="57" t="s">
        <v>26</v>
      </c>
      <c r="J14" s="59" t="str">
        <f t="shared" si="0"/>
        <v>TU-01S:HVAC-PT100-Ax18-BO:Temp-Mon</v>
      </c>
      <c r="K14" s="67" t="str">
        <f t="shared" si="1"/>
        <v>TEAMB07_ST_614_10_7.val</v>
      </c>
      <c r="L14" s="60" t="s">
        <v>284</v>
      </c>
      <c r="M14" s="61" t="s">
        <v>28</v>
      </c>
      <c r="N14" s="61" t="s">
        <v>29</v>
      </c>
      <c r="O14" s="62" t="s">
        <v>284</v>
      </c>
      <c r="P14" s="62" t="s">
        <v>284</v>
      </c>
      <c r="Q14" s="62" t="s">
        <v>30</v>
      </c>
      <c r="R14" s="66" t="str">
        <f t="shared" si="2"/>
        <v>TEAMB07_ST_614_10_7.val</v>
      </c>
      <c r="S14" s="61" t="s">
        <v>31</v>
      </c>
      <c r="T14" s="63" t="s">
        <v>284</v>
      </c>
    </row>
    <row r="15" spans="1:20">
      <c r="A15" s="65">
        <v>14</v>
      </c>
      <c r="B15" s="56" t="s">
        <v>426</v>
      </c>
      <c r="C15" s="57" t="s">
        <v>326</v>
      </c>
      <c r="D15" s="58" t="str">
        <f>IF(VLOOKUP($B15, 'Tunel-infos'!$A$1:$E$90,5,FALSE)&gt;=10, VLOOKUP($B15, 'Tunel-infos'!$A$1:$E$90,5,FALSE), "0"&amp;VLOOKUP($B15, 'Tunel-infos'!$A$1:$E$90,5,FALSE))&amp;"S"</f>
        <v>02S</v>
      </c>
      <c r="E15" s="57" t="s">
        <v>23</v>
      </c>
      <c r="F15" s="57" t="s">
        <v>327</v>
      </c>
      <c r="G15" s="57" t="str">
        <f>"Ax"&amp;IF(VLOOKUP(B15,'Tunel-infos'!A:E,3,0)&gt;=10, VLOOKUP(B15,'Tunel-infos'!A:E,3,0), "0"&amp;VLOOKUP(B15,'Tunel-infos'!A:E,2,0))&amp;"-"&amp;VLOOKUP(B15,'Tunel-infos'!A:E,4,0)</f>
        <v>Ax19-SR</v>
      </c>
      <c r="H15" s="57" t="s">
        <v>328</v>
      </c>
      <c r="I15" s="57" t="s">
        <v>26</v>
      </c>
      <c r="J15" s="59" t="str">
        <f t="shared" si="0"/>
        <v>TU-02S:HVAC-PT100-Ax19-SR:Temp-Mon</v>
      </c>
      <c r="K15" s="67" t="str">
        <f t="shared" si="1"/>
        <v>TEAMB08_ST_614_10_8.val</v>
      </c>
      <c r="L15" s="60" t="s">
        <v>284</v>
      </c>
      <c r="M15" s="61" t="s">
        <v>28</v>
      </c>
      <c r="N15" s="61" t="s">
        <v>29</v>
      </c>
      <c r="O15" s="62" t="s">
        <v>284</v>
      </c>
      <c r="P15" s="62" t="s">
        <v>284</v>
      </c>
      <c r="Q15" s="62" t="s">
        <v>30</v>
      </c>
      <c r="R15" s="66" t="str">
        <f t="shared" si="2"/>
        <v>TEAMB08_ST_614_10_8.val</v>
      </c>
      <c r="S15" s="61" t="s">
        <v>31</v>
      </c>
      <c r="T15" s="63" t="s">
        <v>284</v>
      </c>
    </row>
    <row r="16" spans="1:20">
      <c r="A16" s="64">
        <v>15</v>
      </c>
      <c r="B16" s="56" t="s">
        <v>427</v>
      </c>
      <c r="C16" s="57" t="s">
        <v>326</v>
      </c>
      <c r="D16" s="58" t="str">
        <f>IF(VLOOKUP($B16, 'Tunel-infos'!$A$1:$E$90,5,FALSE)&gt;=10, VLOOKUP($B16, 'Tunel-infos'!$A$1:$E$90,5,FALSE), "0"&amp;VLOOKUP($B16, 'Tunel-infos'!$A$1:$E$90,5,FALSE))&amp;"S"</f>
        <v>02S</v>
      </c>
      <c r="E16" s="57" t="s">
        <v>23</v>
      </c>
      <c r="F16" s="57" t="s">
        <v>327</v>
      </c>
      <c r="G16" s="57" t="str">
        <f>"Ax"&amp;IF(VLOOKUP(B16,'Tunel-infos'!A:E,3,0)&gt;=10, VLOOKUP(B16,'Tunel-infos'!A:E,3,0), "0"&amp;VLOOKUP(B16,'Tunel-infos'!A:E,2,0))&amp;"-"&amp;VLOOKUP(B16,'Tunel-infos'!A:E,4,0)</f>
        <v>Ax20-BO</v>
      </c>
      <c r="H16" s="57" t="s">
        <v>328</v>
      </c>
      <c r="I16" s="57" t="s">
        <v>26</v>
      </c>
      <c r="J16" s="59" t="str">
        <f t="shared" si="0"/>
        <v>TU-02S:HVAC-PT100-Ax20-BO:Temp-Mon</v>
      </c>
      <c r="K16" s="67" t="str">
        <f t="shared" si="1"/>
        <v>TEAMB09_ST_614_10_9.val</v>
      </c>
      <c r="L16" s="60" t="s">
        <v>284</v>
      </c>
      <c r="M16" s="61" t="s">
        <v>28</v>
      </c>
      <c r="N16" s="61" t="s">
        <v>29</v>
      </c>
      <c r="O16" s="62" t="s">
        <v>284</v>
      </c>
      <c r="P16" s="62" t="s">
        <v>284</v>
      </c>
      <c r="Q16" s="62" t="s">
        <v>30</v>
      </c>
      <c r="R16" s="66" t="str">
        <f t="shared" si="2"/>
        <v>TEAMB09_ST_614_10_9.val</v>
      </c>
      <c r="S16" s="61" t="s">
        <v>31</v>
      </c>
      <c r="T16" s="63" t="s">
        <v>284</v>
      </c>
    </row>
    <row r="17" spans="1:20">
      <c r="A17" s="65">
        <v>16</v>
      </c>
      <c r="B17" s="56" t="s">
        <v>428</v>
      </c>
      <c r="C17" s="57" t="s">
        <v>326</v>
      </c>
      <c r="D17" s="58" t="str">
        <f>IF(VLOOKUP($B17, 'Tunel-infos'!$A$1:$E$90,5,FALSE)&gt;=10, VLOOKUP($B17, 'Tunel-infos'!$A$1:$E$90,5,FALSE), "0"&amp;VLOOKUP($B17, 'Tunel-infos'!$A$1:$E$90,5,FALSE))&amp;"S"</f>
        <v>02S</v>
      </c>
      <c r="E17" s="57" t="s">
        <v>23</v>
      </c>
      <c r="F17" s="57" t="s">
        <v>327</v>
      </c>
      <c r="G17" s="57" t="str">
        <f>"Ax"&amp;IF(VLOOKUP(B17,'Tunel-infos'!A:E,3,0)&gt;=10, VLOOKUP(B17,'Tunel-infos'!A:E,3,0), "0"&amp;VLOOKUP(B17,'Tunel-infos'!A:E,2,0))&amp;"-"&amp;VLOOKUP(B17,'Tunel-infos'!A:E,4,0)</f>
        <v>Ax20-SR</v>
      </c>
      <c r="H17" s="57" t="s">
        <v>328</v>
      </c>
      <c r="I17" s="57" t="s">
        <v>26</v>
      </c>
      <c r="J17" s="59" t="str">
        <f t="shared" si="0"/>
        <v>TU-02S:HVAC-PT100-Ax20-SR:Temp-Mon</v>
      </c>
      <c r="K17" s="67" t="str">
        <f t="shared" si="1"/>
        <v>TEAMB10_ST_614_10_10.val</v>
      </c>
      <c r="L17" s="60" t="s">
        <v>284</v>
      </c>
      <c r="M17" s="61" t="s">
        <v>28</v>
      </c>
      <c r="N17" s="61" t="s">
        <v>29</v>
      </c>
      <c r="O17" s="62" t="s">
        <v>284</v>
      </c>
      <c r="P17" s="62" t="s">
        <v>284</v>
      </c>
      <c r="Q17" s="62" t="s">
        <v>30</v>
      </c>
      <c r="R17" s="66" t="str">
        <f t="shared" si="2"/>
        <v>TEAMB10_ST_614_10_10.val</v>
      </c>
      <c r="S17" s="61" t="s">
        <v>31</v>
      </c>
      <c r="T17" s="63" t="s">
        <v>284</v>
      </c>
    </row>
    <row r="18" spans="1:20">
      <c r="A18" s="64">
        <v>17</v>
      </c>
      <c r="B18" s="56" t="s">
        <v>485</v>
      </c>
      <c r="C18" s="57" t="s">
        <v>326</v>
      </c>
      <c r="D18" s="58" t="str">
        <f>IF(VLOOKUP($B18, 'Tunel-infos'!$A$1:$E$90,5,FALSE)&gt;=10, VLOOKUP($B18, 'Tunel-infos'!$A$1:$E$90,5,FALSE), "0"&amp;VLOOKUP($B18, 'Tunel-infos'!$A$1:$E$90,5,FALSE))&amp;"S"</f>
        <v>02S</v>
      </c>
      <c r="E18" s="57" t="s">
        <v>23</v>
      </c>
      <c r="F18" s="57" t="s">
        <v>327</v>
      </c>
      <c r="G18" s="57" t="str">
        <f>"Ax"&amp;IF(VLOOKUP(B18,'Tunel-infos'!A:E,3,0)&gt;=10, VLOOKUP(B18,'Tunel-infos'!A:E,3,0), "0"&amp;VLOOKUP(B18,'Tunel-infos'!A:E,2,0))&amp;"-"&amp;VLOOKUP(B18,'Tunel-infos'!A:E,4,0)</f>
        <v>Ax21-BO</v>
      </c>
      <c r="H18" s="57" t="s">
        <v>328</v>
      </c>
      <c r="I18" s="57" t="s">
        <v>26</v>
      </c>
      <c r="J18" s="59" t="str">
        <f t="shared" si="0"/>
        <v>TU-02S:HVAC-PT100-Ax21-BO:Temp-Mon</v>
      </c>
      <c r="K18" s="67" t="str">
        <f t="shared" si="1"/>
        <v>TEAMB01_ST_614_12_1.val</v>
      </c>
      <c r="L18" s="60" t="s">
        <v>284</v>
      </c>
      <c r="M18" s="61" t="s">
        <v>28</v>
      </c>
      <c r="N18" s="61" t="s">
        <v>29</v>
      </c>
      <c r="O18" s="62" t="s">
        <v>284</v>
      </c>
      <c r="P18" s="62" t="s">
        <v>284</v>
      </c>
      <c r="Q18" s="62" t="s">
        <v>30</v>
      </c>
      <c r="R18" s="66" t="str">
        <f t="shared" si="2"/>
        <v>TEAMB01_ST_614_12_1.val</v>
      </c>
      <c r="S18" s="61" t="s">
        <v>31</v>
      </c>
      <c r="T18" s="63" t="s">
        <v>284</v>
      </c>
    </row>
    <row r="19" spans="1:20">
      <c r="A19" s="65">
        <v>18</v>
      </c>
      <c r="B19" s="56" t="s">
        <v>486</v>
      </c>
      <c r="C19" s="57" t="s">
        <v>326</v>
      </c>
      <c r="D19" s="58" t="str">
        <f>IF(VLOOKUP($B19, 'Tunel-infos'!$A$1:$E$90,5,FALSE)&gt;=10, VLOOKUP($B19, 'Tunel-infos'!$A$1:$E$90,5,FALSE), "0"&amp;VLOOKUP($B19, 'Tunel-infos'!$A$1:$E$90,5,FALSE))&amp;"S"</f>
        <v>03S</v>
      </c>
      <c r="E19" s="57" t="s">
        <v>23</v>
      </c>
      <c r="F19" s="57" t="s">
        <v>327</v>
      </c>
      <c r="G19" s="57" t="str">
        <f>"Ax"&amp;IF(VLOOKUP(B19,'Tunel-infos'!A:E,3,0)&gt;=10, VLOOKUP(B19,'Tunel-infos'!A:E,3,0), "0"&amp;VLOOKUP(B19,'Tunel-infos'!A:E,2,0))&amp;"-"&amp;VLOOKUP(B19,'Tunel-infos'!A:E,4,0)</f>
        <v>Ax22-SR</v>
      </c>
      <c r="H19" s="57" t="s">
        <v>328</v>
      </c>
      <c r="I19" s="57" t="s">
        <v>26</v>
      </c>
      <c r="J19" s="59" t="str">
        <f t="shared" si="0"/>
        <v>TU-03S:HVAC-PT100-Ax22-SR:Temp-Mon</v>
      </c>
      <c r="K19" s="67" t="str">
        <f t="shared" si="1"/>
        <v>TEAMB02_ST_614_12_2.val</v>
      </c>
      <c r="L19" s="60" t="s">
        <v>284</v>
      </c>
      <c r="M19" s="61" t="s">
        <v>28</v>
      </c>
      <c r="N19" s="61" t="s">
        <v>29</v>
      </c>
      <c r="O19" s="62" t="s">
        <v>284</v>
      </c>
      <c r="P19" s="62" t="s">
        <v>284</v>
      </c>
      <c r="Q19" s="62" t="s">
        <v>30</v>
      </c>
      <c r="R19" s="66" t="str">
        <f t="shared" si="2"/>
        <v>TEAMB02_ST_614_12_2.val</v>
      </c>
      <c r="S19" s="61" t="s">
        <v>31</v>
      </c>
      <c r="T19" s="63" t="s">
        <v>284</v>
      </c>
    </row>
    <row r="20" spans="1:20">
      <c r="A20" s="64">
        <v>19</v>
      </c>
      <c r="B20" s="56" t="s">
        <v>487</v>
      </c>
      <c r="C20" s="57" t="s">
        <v>326</v>
      </c>
      <c r="D20" s="58" t="str">
        <f>IF(VLOOKUP($B20, 'Tunel-infos'!$A$1:$E$90,5,FALSE)&gt;=10, VLOOKUP($B20, 'Tunel-infos'!$A$1:$E$90,5,FALSE), "0"&amp;VLOOKUP($B20, 'Tunel-infos'!$A$1:$E$90,5,FALSE))&amp;"S"</f>
        <v>03S</v>
      </c>
      <c r="E20" s="57" t="s">
        <v>23</v>
      </c>
      <c r="F20" s="57" t="s">
        <v>327</v>
      </c>
      <c r="G20" s="57" t="str">
        <f>"Ax"&amp;IF(VLOOKUP(B20,'Tunel-infos'!A:E,3,0)&gt;=10, VLOOKUP(B20,'Tunel-infos'!A:E,3,0), "0"&amp;VLOOKUP(B20,'Tunel-infos'!A:E,2,0))&amp;"-"&amp;VLOOKUP(B20,'Tunel-infos'!A:E,4,0)</f>
        <v>Ax23-BO</v>
      </c>
      <c r="H20" s="57" t="s">
        <v>328</v>
      </c>
      <c r="I20" s="57" t="s">
        <v>26</v>
      </c>
      <c r="J20" s="59" t="str">
        <f t="shared" si="0"/>
        <v>TU-03S:HVAC-PT100-Ax23-BO:Temp-Mon</v>
      </c>
      <c r="K20" s="67" t="str">
        <f t="shared" si="1"/>
        <v>TEAMB04_ST_614_12_4.val</v>
      </c>
      <c r="L20" s="60" t="s">
        <v>284</v>
      </c>
      <c r="M20" s="61" t="s">
        <v>28</v>
      </c>
      <c r="N20" s="61" t="s">
        <v>29</v>
      </c>
      <c r="O20" s="62" t="s">
        <v>284</v>
      </c>
      <c r="P20" s="62" t="s">
        <v>284</v>
      </c>
      <c r="Q20" s="62" t="s">
        <v>30</v>
      </c>
      <c r="R20" s="66" t="str">
        <f t="shared" si="2"/>
        <v>TEAMB04_ST_614_12_4.val</v>
      </c>
      <c r="S20" s="61" t="s">
        <v>31</v>
      </c>
      <c r="T20" s="63" t="s">
        <v>284</v>
      </c>
    </row>
    <row r="21" spans="1:20">
      <c r="A21" s="65">
        <v>20</v>
      </c>
      <c r="B21" s="56" t="s">
        <v>488</v>
      </c>
      <c r="C21" s="57" t="s">
        <v>326</v>
      </c>
      <c r="D21" s="58" t="str">
        <f>IF(VLOOKUP($B21, 'Tunel-infos'!$A$1:$E$90,5,FALSE)&gt;=10, VLOOKUP($B21, 'Tunel-infos'!$A$1:$E$90,5,FALSE), "0"&amp;VLOOKUP($B21, 'Tunel-infos'!$A$1:$E$90,5,FALSE))&amp;"S"</f>
        <v>03S</v>
      </c>
      <c r="E21" s="57" t="s">
        <v>23</v>
      </c>
      <c r="F21" s="57" t="s">
        <v>327</v>
      </c>
      <c r="G21" s="57" t="str">
        <f>"Ax"&amp;IF(VLOOKUP(B21,'Tunel-infos'!A:E,3,0)&gt;=10, VLOOKUP(B21,'Tunel-infos'!A:E,3,0), "0"&amp;VLOOKUP(B21,'Tunel-infos'!A:E,2,0))&amp;"-"&amp;VLOOKUP(B21,'Tunel-infos'!A:E,4,0)</f>
        <v>Ax23-SR</v>
      </c>
      <c r="H21" s="57" t="s">
        <v>328</v>
      </c>
      <c r="I21" s="57" t="s">
        <v>26</v>
      </c>
      <c r="J21" s="59" t="str">
        <f t="shared" si="0"/>
        <v>TU-03S:HVAC-PT100-Ax23-SR:Temp-Mon</v>
      </c>
      <c r="K21" s="67" t="str">
        <f t="shared" si="1"/>
        <v>TEAMB05_ST_614_12_5.val</v>
      </c>
      <c r="L21" s="60" t="s">
        <v>284</v>
      </c>
      <c r="M21" s="61" t="s">
        <v>28</v>
      </c>
      <c r="N21" s="61" t="s">
        <v>29</v>
      </c>
      <c r="O21" s="62" t="s">
        <v>284</v>
      </c>
      <c r="P21" s="62" t="s">
        <v>284</v>
      </c>
      <c r="Q21" s="62" t="s">
        <v>30</v>
      </c>
      <c r="R21" s="66" t="str">
        <f t="shared" si="2"/>
        <v>TEAMB05_ST_614_12_5.val</v>
      </c>
      <c r="S21" s="61" t="s">
        <v>31</v>
      </c>
      <c r="T21" s="63" t="s">
        <v>284</v>
      </c>
    </row>
    <row r="22" spans="1:20">
      <c r="A22" s="64">
        <v>21</v>
      </c>
      <c r="B22" s="56" t="s">
        <v>489</v>
      </c>
      <c r="C22" s="57" t="s">
        <v>326</v>
      </c>
      <c r="D22" s="58" t="str">
        <f>IF(VLOOKUP($B22, 'Tunel-infos'!$A$1:$E$90,5,FALSE)&gt;=10, VLOOKUP($B22, 'Tunel-infos'!$A$1:$E$90,5,FALSE), "0"&amp;VLOOKUP($B22, 'Tunel-infos'!$A$1:$E$90,5,FALSE))&amp;"S"</f>
        <v>03S</v>
      </c>
      <c r="E22" s="57" t="s">
        <v>23</v>
      </c>
      <c r="F22" s="57" t="s">
        <v>327</v>
      </c>
      <c r="G22" s="57" t="str">
        <f>"Ax"&amp;IF(VLOOKUP(B22,'Tunel-infos'!A:E,3,0)&gt;=10, VLOOKUP(B22,'Tunel-infos'!A:E,3,0), "0"&amp;VLOOKUP(B22,'Tunel-infos'!A:E,2,0))&amp;"-"&amp;VLOOKUP(B22,'Tunel-infos'!A:E,4,0)</f>
        <v>Ax24-BO</v>
      </c>
      <c r="H22" s="57" t="s">
        <v>328</v>
      </c>
      <c r="I22" s="57" t="s">
        <v>26</v>
      </c>
      <c r="J22" s="59" t="str">
        <f t="shared" si="0"/>
        <v>TU-03S:HVAC-PT100-Ax24-BO:Temp-Mon</v>
      </c>
      <c r="K22" s="67" t="str">
        <f t="shared" si="1"/>
        <v>TEAMB07_ST_614_12_7.val</v>
      </c>
      <c r="L22" s="60" t="s">
        <v>284</v>
      </c>
      <c r="M22" s="61" t="s">
        <v>28</v>
      </c>
      <c r="N22" s="61" t="s">
        <v>29</v>
      </c>
      <c r="O22" s="62" t="s">
        <v>284</v>
      </c>
      <c r="P22" s="62" t="s">
        <v>284</v>
      </c>
      <c r="Q22" s="62" t="s">
        <v>30</v>
      </c>
      <c r="R22" s="66" t="str">
        <f t="shared" si="2"/>
        <v>TEAMB07_ST_614_12_7.val</v>
      </c>
      <c r="S22" s="61" t="s">
        <v>31</v>
      </c>
      <c r="T22" s="63" t="s">
        <v>284</v>
      </c>
    </row>
    <row r="23" spans="1:20">
      <c r="A23" s="65">
        <v>22</v>
      </c>
      <c r="B23" s="56" t="s">
        <v>490</v>
      </c>
      <c r="C23" s="57" t="s">
        <v>326</v>
      </c>
      <c r="D23" s="58" t="str">
        <f>IF(VLOOKUP($B23, 'Tunel-infos'!$A$1:$E$90,5,FALSE)&gt;=10, VLOOKUP($B23, 'Tunel-infos'!$A$1:$E$90,5,FALSE), "0"&amp;VLOOKUP($B23, 'Tunel-infos'!$A$1:$E$90,5,FALSE))&amp;"S"</f>
        <v>04S</v>
      </c>
      <c r="E23" s="57" t="s">
        <v>23</v>
      </c>
      <c r="F23" s="57" t="s">
        <v>327</v>
      </c>
      <c r="G23" s="57" t="str">
        <f>"Ax"&amp;IF(VLOOKUP(B23,'Tunel-infos'!A:E,3,0)&gt;=10, VLOOKUP(B23,'Tunel-infos'!A:E,3,0), "0"&amp;VLOOKUP(B23,'Tunel-infos'!A:E,2,0))&amp;"-"&amp;VLOOKUP(B23,'Tunel-infos'!A:E,4,0)</f>
        <v>Ax25-SR</v>
      </c>
      <c r="H23" s="57" t="s">
        <v>328</v>
      </c>
      <c r="I23" s="57" t="s">
        <v>26</v>
      </c>
      <c r="J23" s="59" t="str">
        <f t="shared" si="0"/>
        <v>TU-04S:HVAC-PT100-Ax25-SR:Temp-Mon</v>
      </c>
      <c r="K23" s="67" t="str">
        <f t="shared" si="1"/>
        <v>TEAMB08_ST_614_12_8.val</v>
      </c>
      <c r="L23" s="60" t="s">
        <v>284</v>
      </c>
      <c r="M23" s="61" t="s">
        <v>28</v>
      </c>
      <c r="N23" s="61" t="s">
        <v>29</v>
      </c>
      <c r="O23" s="62" t="s">
        <v>284</v>
      </c>
      <c r="P23" s="62" t="s">
        <v>284</v>
      </c>
      <c r="Q23" s="62" t="s">
        <v>30</v>
      </c>
      <c r="R23" s="66" t="str">
        <f t="shared" si="2"/>
        <v>TEAMB08_ST_614_12_8.val</v>
      </c>
      <c r="S23" s="61" t="s">
        <v>31</v>
      </c>
      <c r="T23" s="63" t="s">
        <v>284</v>
      </c>
    </row>
    <row r="24" spans="1:20">
      <c r="A24" s="64">
        <v>23</v>
      </c>
      <c r="B24" s="56" t="s">
        <v>491</v>
      </c>
      <c r="C24" s="57" t="s">
        <v>326</v>
      </c>
      <c r="D24" s="58" t="str">
        <f>IF(VLOOKUP($B24, 'Tunel-infos'!$A$1:$E$90,5,FALSE)&gt;=10, VLOOKUP($B24, 'Tunel-infos'!$A$1:$E$90,5,FALSE), "0"&amp;VLOOKUP($B24, 'Tunel-infos'!$A$1:$E$90,5,FALSE))&amp;"S"</f>
        <v>04S</v>
      </c>
      <c r="E24" s="57" t="s">
        <v>23</v>
      </c>
      <c r="F24" s="57" t="s">
        <v>327</v>
      </c>
      <c r="G24" s="57" t="str">
        <f>"Ax"&amp;IF(VLOOKUP(B24,'Tunel-infos'!A:E,3,0)&gt;=10, VLOOKUP(B24,'Tunel-infos'!A:E,3,0), "0"&amp;VLOOKUP(B24,'Tunel-infos'!A:E,2,0))&amp;"-"&amp;VLOOKUP(B24,'Tunel-infos'!A:E,4,0)</f>
        <v>Ax26-BO</v>
      </c>
      <c r="H24" s="57" t="s">
        <v>328</v>
      </c>
      <c r="I24" s="57" t="s">
        <v>26</v>
      </c>
      <c r="J24" s="59" t="str">
        <f t="shared" si="0"/>
        <v>TU-04S:HVAC-PT100-Ax26-BO:Temp-Mon</v>
      </c>
      <c r="K24" s="67" t="str">
        <f t="shared" si="1"/>
        <v>TEAMB09_ST_614_12_9.val</v>
      </c>
      <c r="L24" s="60" t="s">
        <v>284</v>
      </c>
      <c r="M24" s="61" t="s">
        <v>28</v>
      </c>
      <c r="N24" s="61" t="s">
        <v>29</v>
      </c>
      <c r="O24" s="62" t="s">
        <v>284</v>
      </c>
      <c r="P24" s="62" t="s">
        <v>284</v>
      </c>
      <c r="Q24" s="62" t="s">
        <v>30</v>
      </c>
      <c r="R24" s="66" t="str">
        <f t="shared" si="2"/>
        <v>TEAMB09_ST_614_12_9.val</v>
      </c>
      <c r="S24" s="61" t="s">
        <v>31</v>
      </c>
      <c r="T24" s="63" t="s">
        <v>284</v>
      </c>
    </row>
    <row r="25" spans="1:20">
      <c r="A25" s="65">
        <v>24</v>
      </c>
      <c r="B25" s="56" t="s">
        <v>492</v>
      </c>
      <c r="C25" s="57" t="s">
        <v>326</v>
      </c>
      <c r="D25" s="58" t="str">
        <f>IF(VLOOKUP($B25, 'Tunel-infos'!$A$1:$E$90,5,FALSE)&gt;=10, VLOOKUP($B25, 'Tunel-infos'!$A$1:$E$90,5,FALSE), "0"&amp;VLOOKUP($B25, 'Tunel-infos'!$A$1:$E$90,5,FALSE))&amp;"S"</f>
        <v>04S</v>
      </c>
      <c r="E25" s="57" t="s">
        <v>23</v>
      </c>
      <c r="F25" s="57" t="s">
        <v>327</v>
      </c>
      <c r="G25" s="57" t="str">
        <f>"Ax"&amp;IF(VLOOKUP(B25,'Tunel-infos'!A:E,3,0)&gt;=10, VLOOKUP(B25,'Tunel-infos'!A:E,3,0), "0"&amp;VLOOKUP(B25,'Tunel-infos'!A:E,2,0))&amp;"-"&amp;VLOOKUP(B25,'Tunel-infos'!A:E,4,0)</f>
        <v>Ax26-SR</v>
      </c>
      <c r="H25" s="57" t="s">
        <v>328</v>
      </c>
      <c r="I25" s="57" t="s">
        <v>26</v>
      </c>
      <c r="J25" s="59" t="str">
        <f t="shared" si="0"/>
        <v>TU-04S:HVAC-PT100-Ax26-SR:Temp-Mon</v>
      </c>
      <c r="K25" s="67" t="str">
        <f t="shared" si="1"/>
        <v>TEAMB10_ST_614_12_10.val</v>
      </c>
      <c r="L25" s="60" t="s">
        <v>284</v>
      </c>
      <c r="M25" s="61" t="s">
        <v>28</v>
      </c>
      <c r="N25" s="61" t="s">
        <v>29</v>
      </c>
      <c r="O25" s="62" t="s">
        <v>284</v>
      </c>
      <c r="P25" s="62" t="s">
        <v>284</v>
      </c>
      <c r="Q25" s="62" t="s">
        <v>30</v>
      </c>
      <c r="R25" s="66" t="str">
        <f t="shared" si="2"/>
        <v>TEAMB10_ST_614_12_10.val</v>
      </c>
      <c r="S25" s="61" t="s">
        <v>31</v>
      </c>
      <c r="T25" s="63" t="s">
        <v>284</v>
      </c>
    </row>
    <row r="26" spans="1:20">
      <c r="A26" s="64">
        <v>25</v>
      </c>
      <c r="B26" s="56" t="s">
        <v>493</v>
      </c>
      <c r="C26" s="57" t="s">
        <v>326</v>
      </c>
      <c r="D26" s="58" t="str">
        <f>IF(VLOOKUP($B26, 'Tunel-infos'!$A$1:$E$90,5,FALSE)&gt;=10, VLOOKUP($B26, 'Tunel-infos'!$A$1:$E$90,5,FALSE), "0"&amp;VLOOKUP($B26, 'Tunel-infos'!$A$1:$E$90,5,FALSE))&amp;"S"</f>
        <v>04S</v>
      </c>
      <c r="E26" s="57" t="s">
        <v>23</v>
      </c>
      <c r="F26" s="57" t="s">
        <v>327</v>
      </c>
      <c r="G26" s="57" t="str">
        <f>"Ax"&amp;IF(VLOOKUP(B26,'Tunel-infos'!A:E,3,0)&gt;=10, VLOOKUP(B26,'Tunel-infos'!A:E,3,0), "0"&amp;VLOOKUP(B26,'Tunel-infos'!A:E,2,0))&amp;"-"&amp;VLOOKUP(B26,'Tunel-infos'!A:E,4,0)</f>
        <v>Ax27-BO</v>
      </c>
      <c r="H26" s="57" t="s">
        <v>328</v>
      </c>
      <c r="I26" s="57" t="s">
        <v>26</v>
      </c>
      <c r="J26" s="59" t="str">
        <f t="shared" si="0"/>
        <v>TU-04S:HVAC-PT100-Ax27-BO:Temp-Mon</v>
      </c>
      <c r="K26" s="67" t="str">
        <f t="shared" si="1"/>
        <v>TEAMB01_ST_614_14_1.val</v>
      </c>
      <c r="L26" s="60" t="s">
        <v>284</v>
      </c>
      <c r="M26" s="61" t="s">
        <v>28</v>
      </c>
      <c r="N26" s="61" t="s">
        <v>29</v>
      </c>
      <c r="O26" s="62" t="s">
        <v>284</v>
      </c>
      <c r="P26" s="62" t="s">
        <v>284</v>
      </c>
      <c r="Q26" s="62" t="s">
        <v>30</v>
      </c>
      <c r="R26" s="66" t="str">
        <f t="shared" si="2"/>
        <v>TEAMB01_ST_614_14_1.val</v>
      </c>
      <c r="S26" s="61" t="s">
        <v>31</v>
      </c>
      <c r="T26" s="63" t="s">
        <v>284</v>
      </c>
    </row>
    <row r="27" spans="1:20">
      <c r="A27" s="65">
        <v>26</v>
      </c>
      <c r="B27" s="56" t="s">
        <v>494</v>
      </c>
      <c r="C27" s="57" t="s">
        <v>326</v>
      </c>
      <c r="D27" s="58" t="str">
        <f>IF(VLOOKUP($B27, 'Tunel-infos'!$A$1:$E$90,5,FALSE)&gt;=10, VLOOKUP($B27, 'Tunel-infos'!$A$1:$E$90,5,FALSE), "0"&amp;VLOOKUP($B27, 'Tunel-infos'!$A$1:$E$90,5,FALSE))&amp;"S"</f>
        <v>05S</v>
      </c>
      <c r="E27" s="57" t="s">
        <v>23</v>
      </c>
      <c r="F27" s="57" t="s">
        <v>327</v>
      </c>
      <c r="G27" s="57" t="str">
        <f>"Ax"&amp;IF(VLOOKUP(B27,'Tunel-infos'!A:E,3,0)&gt;=10, VLOOKUP(B27,'Tunel-infos'!A:E,3,0), "0"&amp;VLOOKUP(B27,'Tunel-infos'!A:E,2,0))&amp;"-"&amp;VLOOKUP(B27,'Tunel-infos'!A:E,4,0)</f>
        <v>Ax28-SR</v>
      </c>
      <c r="H27" s="57" t="s">
        <v>328</v>
      </c>
      <c r="I27" s="57" t="s">
        <v>26</v>
      </c>
      <c r="J27" s="59" t="str">
        <f t="shared" si="0"/>
        <v>TU-05S:HVAC-PT100-Ax28-SR:Temp-Mon</v>
      </c>
      <c r="K27" s="67" t="str">
        <f t="shared" si="1"/>
        <v>TEAMB02_ST_614_14_2.val</v>
      </c>
      <c r="L27" s="60" t="s">
        <v>284</v>
      </c>
      <c r="M27" s="61" t="s">
        <v>28</v>
      </c>
      <c r="N27" s="61" t="s">
        <v>29</v>
      </c>
      <c r="O27" s="62" t="s">
        <v>284</v>
      </c>
      <c r="P27" s="62" t="s">
        <v>284</v>
      </c>
      <c r="Q27" s="62" t="s">
        <v>30</v>
      </c>
      <c r="R27" s="66" t="str">
        <f t="shared" si="2"/>
        <v>TEAMB02_ST_614_14_2.val</v>
      </c>
      <c r="S27" s="61" t="s">
        <v>31</v>
      </c>
      <c r="T27" s="63" t="s">
        <v>284</v>
      </c>
    </row>
    <row r="28" spans="1:20">
      <c r="A28" s="64">
        <v>27</v>
      </c>
      <c r="B28" s="56" t="s">
        <v>495</v>
      </c>
      <c r="C28" s="57" t="s">
        <v>326</v>
      </c>
      <c r="D28" s="58" t="str">
        <f>IF(VLOOKUP($B28, 'Tunel-infos'!$A$1:$E$90,5,FALSE)&gt;=10, VLOOKUP($B28, 'Tunel-infos'!$A$1:$E$90,5,FALSE), "0"&amp;VLOOKUP($B28, 'Tunel-infos'!$A$1:$E$90,5,FALSE))&amp;"S"</f>
        <v>05S</v>
      </c>
      <c r="E28" s="57" t="s">
        <v>23</v>
      </c>
      <c r="F28" s="57" t="s">
        <v>327</v>
      </c>
      <c r="G28" s="57" t="str">
        <f>"Ax"&amp;IF(VLOOKUP(B28,'Tunel-infos'!A:E,3,0)&gt;=10, VLOOKUP(B28,'Tunel-infos'!A:E,3,0), "0"&amp;VLOOKUP(B28,'Tunel-infos'!A:E,2,0))&amp;"-"&amp;VLOOKUP(B28,'Tunel-infos'!A:E,4,0)</f>
        <v>Ax29-BO</v>
      </c>
      <c r="H28" s="57" t="s">
        <v>328</v>
      </c>
      <c r="I28" s="57" t="s">
        <v>26</v>
      </c>
      <c r="J28" s="59" t="str">
        <f t="shared" si="0"/>
        <v>TU-05S:HVAC-PT100-Ax29-BO:Temp-Mon</v>
      </c>
      <c r="K28" s="67" t="str">
        <f t="shared" si="1"/>
        <v>TEAMB04_ST_614_14_4.val</v>
      </c>
      <c r="L28" s="60" t="s">
        <v>284</v>
      </c>
      <c r="M28" s="61" t="s">
        <v>28</v>
      </c>
      <c r="N28" s="61" t="s">
        <v>29</v>
      </c>
      <c r="O28" s="62" t="s">
        <v>284</v>
      </c>
      <c r="P28" s="62" t="s">
        <v>284</v>
      </c>
      <c r="Q28" s="62" t="s">
        <v>30</v>
      </c>
      <c r="R28" s="66" t="str">
        <f t="shared" si="2"/>
        <v>TEAMB04_ST_614_14_4.val</v>
      </c>
      <c r="S28" s="61" t="s">
        <v>31</v>
      </c>
      <c r="T28" s="63" t="s">
        <v>284</v>
      </c>
    </row>
    <row r="29" spans="1:20">
      <c r="A29" s="65">
        <v>28</v>
      </c>
      <c r="B29" s="56" t="s">
        <v>496</v>
      </c>
      <c r="C29" s="57" t="s">
        <v>326</v>
      </c>
      <c r="D29" s="58" t="str">
        <f>IF(VLOOKUP($B29, 'Tunel-infos'!$A$1:$E$90,5,FALSE)&gt;=10, VLOOKUP($B29, 'Tunel-infos'!$A$1:$E$90,5,FALSE), "0"&amp;VLOOKUP($B29, 'Tunel-infos'!$A$1:$E$90,5,FALSE))&amp;"S"</f>
        <v>05S</v>
      </c>
      <c r="E29" s="57" t="s">
        <v>23</v>
      </c>
      <c r="F29" s="57" t="s">
        <v>327</v>
      </c>
      <c r="G29" s="57" t="str">
        <f>"Ax"&amp;IF(VLOOKUP(B29,'Tunel-infos'!A:E,3,0)&gt;=10, VLOOKUP(B29,'Tunel-infos'!A:E,3,0), "0"&amp;VLOOKUP(B29,'Tunel-infos'!A:E,2,0))&amp;"-"&amp;VLOOKUP(B29,'Tunel-infos'!A:E,4,0)</f>
        <v>Ax29-SR</v>
      </c>
      <c r="H29" s="57" t="s">
        <v>328</v>
      </c>
      <c r="I29" s="57" t="s">
        <v>26</v>
      </c>
      <c r="J29" s="59" t="str">
        <f t="shared" si="0"/>
        <v>TU-05S:HVAC-PT100-Ax29-SR:Temp-Mon</v>
      </c>
      <c r="K29" s="67" t="str">
        <f t="shared" si="1"/>
        <v>TEAMB05_ST_614_14_5.val</v>
      </c>
      <c r="L29" s="60" t="s">
        <v>284</v>
      </c>
      <c r="M29" s="61" t="s">
        <v>28</v>
      </c>
      <c r="N29" s="61" t="s">
        <v>29</v>
      </c>
      <c r="O29" s="62" t="s">
        <v>284</v>
      </c>
      <c r="P29" s="62" t="s">
        <v>284</v>
      </c>
      <c r="Q29" s="62" t="s">
        <v>30</v>
      </c>
      <c r="R29" s="66" t="str">
        <f t="shared" si="2"/>
        <v>TEAMB05_ST_614_14_5.val</v>
      </c>
      <c r="S29" s="61" t="s">
        <v>31</v>
      </c>
      <c r="T29" s="63" t="s">
        <v>284</v>
      </c>
    </row>
    <row r="30" spans="1:20">
      <c r="A30" s="64">
        <v>29</v>
      </c>
      <c r="B30" s="56" t="s">
        <v>497</v>
      </c>
      <c r="C30" s="57" t="s">
        <v>326</v>
      </c>
      <c r="D30" s="58" t="str">
        <f>IF(VLOOKUP($B30, 'Tunel-infos'!$A$1:$E$90,5,FALSE)&gt;=10, VLOOKUP($B30, 'Tunel-infos'!$A$1:$E$90,5,FALSE), "0"&amp;VLOOKUP($B30, 'Tunel-infos'!$A$1:$E$90,5,FALSE))&amp;"S"</f>
        <v>05S</v>
      </c>
      <c r="E30" s="57" t="s">
        <v>23</v>
      </c>
      <c r="F30" s="57" t="s">
        <v>327</v>
      </c>
      <c r="G30" s="57" t="str">
        <f>"Ax"&amp;IF(VLOOKUP(B30,'Tunel-infos'!A:E,3,0)&gt;=10, VLOOKUP(B30,'Tunel-infos'!A:E,3,0), "0"&amp;VLOOKUP(B30,'Tunel-infos'!A:E,2,0))&amp;"-"&amp;VLOOKUP(B30,'Tunel-infos'!A:E,4,0)</f>
        <v>Ax30-BO</v>
      </c>
      <c r="H30" s="57" t="s">
        <v>328</v>
      </c>
      <c r="I30" s="57" t="s">
        <v>26</v>
      </c>
      <c r="J30" s="59" t="str">
        <f t="shared" si="0"/>
        <v>TU-05S:HVAC-PT100-Ax30-BO:Temp-Mon</v>
      </c>
      <c r="K30" s="67" t="str">
        <f t="shared" si="1"/>
        <v>TEAMB07_ST_614_14_7.val</v>
      </c>
      <c r="L30" s="60" t="s">
        <v>284</v>
      </c>
      <c r="M30" s="61" t="s">
        <v>28</v>
      </c>
      <c r="N30" s="61" t="s">
        <v>29</v>
      </c>
      <c r="O30" s="62" t="s">
        <v>284</v>
      </c>
      <c r="P30" s="62" t="s">
        <v>284</v>
      </c>
      <c r="Q30" s="62" t="s">
        <v>30</v>
      </c>
      <c r="R30" s="66" t="str">
        <f t="shared" si="2"/>
        <v>TEAMB07_ST_614_14_7.val</v>
      </c>
      <c r="S30" s="61" t="s">
        <v>31</v>
      </c>
      <c r="T30" s="63" t="s">
        <v>284</v>
      </c>
    </row>
    <row r="31" spans="1:20">
      <c r="A31" s="65">
        <v>30</v>
      </c>
      <c r="B31" s="56" t="s">
        <v>498</v>
      </c>
      <c r="C31" s="57" t="s">
        <v>326</v>
      </c>
      <c r="D31" s="58" t="str">
        <f>IF(VLOOKUP($B31, 'Tunel-infos'!$A$1:$E$90,5,FALSE)&gt;=10, VLOOKUP($B31, 'Tunel-infos'!$A$1:$E$90,5,FALSE), "0"&amp;VLOOKUP($B31, 'Tunel-infos'!$A$1:$E$90,5,FALSE))&amp;"S"</f>
        <v>06S</v>
      </c>
      <c r="E31" s="57" t="s">
        <v>23</v>
      </c>
      <c r="F31" s="57" t="s">
        <v>327</v>
      </c>
      <c r="G31" s="57" t="str">
        <f>"Ax"&amp;IF(VLOOKUP(B31,'Tunel-infos'!A:E,3,0)&gt;=10, VLOOKUP(B31,'Tunel-infos'!A:E,3,0), "0"&amp;VLOOKUP(B31,'Tunel-infos'!A:E,2,0))&amp;"-"&amp;VLOOKUP(B31,'Tunel-infos'!A:E,4,0)</f>
        <v>Ax31-SR</v>
      </c>
      <c r="H31" s="57" t="s">
        <v>328</v>
      </c>
      <c r="I31" s="57" t="s">
        <v>26</v>
      </c>
      <c r="J31" s="59" t="str">
        <f t="shared" si="0"/>
        <v>TU-06S:HVAC-PT100-Ax31-SR:Temp-Mon</v>
      </c>
      <c r="K31" s="67" t="str">
        <f t="shared" si="1"/>
        <v>TEAMB08_ST_614_14_8.val</v>
      </c>
      <c r="L31" s="60" t="s">
        <v>284</v>
      </c>
      <c r="M31" s="61" t="s">
        <v>28</v>
      </c>
      <c r="N31" s="61" t="s">
        <v>29</v>
      </c>
      <c r="O31" s="62" t="s">
        <v>284</v>
      </c>
      <c r="P31" s="62" t="s">
        <v>284</v>
      </c>
      <c r="Q31" s="62" t="s">
        <v>30</v>
      </c>
      <c r="R31" s="66" t="str">
        <f t="shared" si="2"/>
        <v>TEAMB08_ST_614_14_8.val</v>
      </c>
      <c r="S31" s="61" t="s">
        <v>31</v>
      </c>
      <c r="T31" s="63" t="s">
        <v>284</v>
      </c>
    </row>
    <row r="32" spans="1:20">
      <c r="A32" s="64">
        <v>31</v>
      </c>
      <c r="B32" s="56" t="s">
        <v>499</v>
      </c>
      <c r="C32" s="57" t="s">
        <v>326</v>
      </c>
      <c r="D32" s="58" t="str">
        <f>IF(VLOOKUP($B32, 'Tunel-infos'!$A$1:$E$90,5,FALSE)&gt;=10, VLOOKUP($B32, 'Tunel-infos'!$A$1:$E$90,5,FALSE), "0"&amp;VLOOKUP($B32, 'Tunel-infos'!$A$1:$E$90,5,FALSE))&amp;"S"</f>
        <v>06S</v>
      </c>
      <c r="E32" s="57" t="s">
        <v>23</v>
      </c>
      <c r="F32" s="57" t="s">
        <v>327</v>
      </c>
      <c r="G32" s="57" t="str">
        <f>"Ax"&amp;IF(VLOOKUP(B32,'Tunel-infos'!A:E,3,0)&gt;=10, VLOOKUP(B32,'Tunel-infos'!A:E,3,0), "0"&amp;VLOOKUP(B32,'Tunel-infos'!A:E,2,0))&amp;"-"&amp;VLOOKUP(B32,'Tunel-infos'!A:E,4,0)</f>
        <v>Ax32-BO</v>
      </c>
      <c r="H32" s="57" t="s">
        <v>328</v>
      </c>
      <c r="I32" s="57" t="s">
        <v>26</v>
      </c>
      <c r="J32" s="59" t="str">
        <f t="shared" si="0"/>
        <v>TU-06S:HVAC-PT100-Ax32-BO:Temp-Mon</v>
      </c>
      <c r="K32" s="67" t="str">
        <f t="shared" si="1"/>
        <v>TEAMB09_ST_614_14_9.val</v>
      </c>
      <c r="L32" s="60" t="s">
        <v>284</v>
      </c>
      <c r="M32" s="61" t="s">
        <v>28</v>
      </c>
      <c r="N32" s="61" t="s">
        <v>29</v>
      </c>
      <c r="O32" s="62" t="s">
        <v>284</v>
      </c>
      <c r="P32" s="62" t="s">
        <v>284</v>
      </c>
      <c r="Q32" s="62" t="s">
        <v>30</v>
      </c>
      <c r="R32" s="66" t="str">
        <f t="shared" si="2"/>
        <v>TEAMB09_ST_614_14_9.val</v>
      </c>
      <c r="S32" s="61" t="s">
        <v>31</v>
      </c>
      <c r="T32" s="63" t="s">
        <v>284</v>
      </c>
    </row>
    <row r="33" spans="1:20">
      <c r="A33" s="65">
        <v>32</v>
      </c>
      <c r="B33" s="56" t="s">
        <v>500</v>
      </c>
      <c r="C33" s="57" t="s">
        <v>326</v>
      </c>
      <c r="D33" s="58" t="str">
        <f>IF(VLOOKUP($B33, 'Tunel-infos'!$A$1:$E$90,5,FALSE)&gt;=10, VLOOKUP($B33, 'Tunel-infos'!$A$1:$E$90,5,FALSE), "0"&amp;VLOOKUP($B33, 'Tunel-infos'!$A$1:$E$90,5,FALSE))&amp;"S"</f>
        <v>06S</v>
      </c>
      <c r="E33" s="57" t="s">
        <v>23</v>
      </c>
      <c r="F33" s="57" t="s">
        <v>327</v>
      </c>
      <c r="G33" s="57" t="str">
        <f>"Ax"&amp;IF(VLOOKUP(B33,'Tunel-infos'!A:E,3,0)&gt;=10, VLOOKUP(B33,'Tunel-infos'!A:E,3,0), "0"&amp;VLOOKUP(B33,'Tunel-infos'!A:E,2,0))&amp;"-"&amp;VLOOKUP(B33,'Tunel-infos'!A:E,4,0)</f>
        <v>Ax32-SR</v>
      </c>
      <c r="H33" s="57" t="s">
        <v>328</v>
      </c>
      <c r="I33" s="57" t="s">
        <v>26</v>
      </c>
      <c r="J33" s="59" t="str">
        <f t="shared" si="0"/>
        <v>TU-06S:HVAC-PT100-Ax32-SR:Temp-Mon</v>
      </c>
      <c r="K33" s="67" t="str">
        <f t="shared" si="1"/>
        <v>TEAMB10_ST_614_14_10.val</v>
      </c>
      <c r="L33" s="60" t="s">
        <v>284</v>
      </c>
      <c r="M33" s="61" t="s">
        <v>28</v>
      </c>
      <c r="N33" s="61" t="s">
        <v>29</v>
      </c>
      <c r="O33" s="62" t="s">
        <v>284</v>
      </c>
      <c r="P33" s="62" t="s">
        <v>284</v>
      </c>
      <c r="Q33" s="62" t="s">
        <v>30</v>
      </c>
      <c r="R33" s="66" t="str">
        <f t="shared" si="2"/>
        <v>TEAMB10_ST_614_14_10.val</v>
      </c>
      <c r="S33" s="61" t="s">
        <v>31</v>
      </c>
      <c r="T33" s="63" t="s">
        <v>284</v>
      </c>
    </row>
    <row r="34" spans="1:20">
      <c r="A34" s="64">
        <v>33</v>
      </c>
      <c r="B34" s="56" t="s">
        <v>501</v>
      </c>
      <c r="C34" s="57" t="s">
        <v>326</v>
      </c>
      <c r="D34" s="58" t="str">
        <f>IF(VLOOKUP($B34, 'Tunel-infos'!$A$1:$E$90,5,FALSE)&gt;=10, VLOOKUP($B34, 'Tunel-infos'!$A$1:$E$90,5,FALSE), "0"&amp;VLOOKUP($B34, 'Tunel-infos'!$A$1:$E$90,5,FALSE))&amp;"S"</f>
        <v>06S</v>
      </c>
      <c r="E34" s="57" t="s">
        <v>23</v>
      </c>
      <c r="F34" s="57" t="s">
        <v>327</v>
      </c>
      <c r="G34" s="57" t="str">
        <f>"Ax"&amp;IF(VLOOKUP(B34,'Tunel-infos'!A:E,3,0)&gt;=10, VLOOKUP(B34,'Tunel-infos'!A:E,3,0), "0"&amp;VLOOKUP(B34,'Tunel-infos'!A:E,2,0))&amp;"-"&amp;VLOOKUP(B34,'Tunel-infos'!A:E,4,0)</f>
        <v>Ax33-BO</v>
      </c>
      <c r="H34" s="57" t="s">
        <v>328</v>
      </c>
      <c r="I34" s="57" t="s">
        <v>26</v>
      </c>
      <c r="J34" s="59" t="str">
        <f t="shared" si="0"/>
        <v>TU-06S:HVAC-PT100-Ax33-BO:Temp-Mon</v>
      </c>
      <c r="K34" s="67" t="str">
        <f t="shared" si="1"/>
        <v>TEAMB01_ST_614_16_1.val</v>
      </c>
      <c r="L34" s="60" t="s">
        <v>284</v>
      </c>
      <c r="M34" s="61" t="s">
        <v>28</v>
      </c>
      <c r="N34" s="61" t="s">
        <v>29</v>
      </c>
      <c r="O34" s="62" t="s">
        <v>284</v>
      </c>
      <c r="P34" s="62" t="s">
        <v>284</v>
      </c>
      <c r="Q34" s="62" t="s">
        <v>30</v>
      </c>
      <c r="R34" s="66" t="str">
        <f t="shared" si="2"/>
        <v>TEAMB01_ST_614_16_1.val</v>
      </c>
      <c r="S34" s="61" t="s">
        <v>31</v>
      </c>
      <c r="T34" s="63" t="s">
        <v>284</v>
      </c>
    </row>
    <row r="35" spans="1:20">
      <c r="A35" s="65">
        <v>34</v>
      </c>
      <c r="B35" s="56" t="s">
        <v>502</v>
      </c>
      <c r="C35" s="57" t="s">
        <v>326</v>
      </c>
      <c r="D35" s="58" t="str">
        <f>IF(VLOOKUP($B35, 'Tunel-infos'!$A$1:$E$90,5,FALSE)&gt;=10, VLOOKUP($B35, 'Tunel-infos'!$A$1:$E$90,5,FALSE), "0"&amp;VLOOKUP($B35, 'Tunel-infos'!$A$1:$E$90,5,FALSE))&amp;"S"</f>
        <v>07S</v>
      </c>
      <c r="E35" s="57" t="s">
        <v>23</v>
      </c>
      <c r="F35" s="57" t="s">
        <v>327</v>
      </c>
      <c r="G35" s="57" t="str">
        <f>"Ax"&amp;IF(VLOOKUP(B35,'Tunel-infos'!A:E,3,0)&gt;=10, VLOOKUP(B35,'Tunel-infos'!A:E,3,0), "0"&amp;VLOOKUP(B35,'Tunel-infos'!A:E,2,0))&amp;"-"&amp;VLOOKUP(B35,'Tunel-infos'!A:E,4,0)</f>
        <v>Ax34-SR</v>
      </c>
      <c r="H35" s="57" t="s">
        <v>328</v>
      </c>
      <c r="I35" s="57" t="s">
        <v>26</v>
      </c>
      <c r="J35" s="59" t="str">
        <f t="shared" si="0"/>
        <v>TU-07S:HVAC-PT100-Ax34-SR:Temp-Mon</v>
      </c>
      <c r="K35" s="67" t="str">
        <f t="shared" si="1"/>
        <v>TEAMB02_ST_614_16_2.val</v>
      </c>
      <c r="L35" s="60" t="s">
        <v>284</v>
      </c>
      <c r="M35" s="61" t="s">
        <v>28</v>
      </c>
      <c r="N35" s="61" t="s">
        <v>29</v>
      </c>
      <c r="O35" s="62" t="s">
        <v>284</v>
      </c>
      <c r="P35" s="62" t="s">
        <v>284</v>
      </c>
      <c r="Q35" s="62" t="s">
        <v>30</v>
      </c>
      <c r="R35" s="66" t="str">
        <f t="shared" si="2"/>
        <v>TEAMB02_ST_614_16_2.val</v>
      </c>
      <c r="S35" s="61" t="s">
        <v>31</v>
      </c>
      <c r="T35" s="63" t="s">
        <v>284</v>
      </c>
    </row>
    <row r="36" spans="1:20">
      <c r="A36" s="64">
        <v>35</v>
      </c>
      <c r="B36" s="56" t="s">
        <v>503</v>
      </c>
      <c r="C36" s="57" t="s">
        <v>326</v>
      </c>
      <c r="D36" s="58" t="str">
        <f>IF(VLOOKUP($B36, 'Tunel-infos'!$A$1:$E$90,5,FALSE)&gt;=10, VLOOKUP($B36, 'Tunel-infos'!$A$1:$E$90,5,FALSE), "0"&amp;VLOOKUP($B36, 'Tunel-infos'!$A$1:$E$90,5,FALSE))&amp;"S"</f>
        <v>07S</v>
      </c>
      <c r="E36" s="57" t="s">
        <v>23</v>
      </c>
      <c r="F36" s="57" t="s">
        <v>327</v>
      </c>
      <c r="G36" s="57" t="str">
        <f>"Ax"&amp;IF(VLOOKUP(B36,'Tunel-infos'!A:E,3,0)&gt;=10, VLOOKUP(B36,'Tunel-infos'!A:E,3,0), "0"&amp;VLOOKUP(B36,'Tunel-infos'!A:E,2,0))&amp;"-"&amp;VLOOKUP(B36,'Tunel-infos'!A:E,4,0)</f>
        <v>Ax35-BO</v>
      </c>
      <c r="H36" s="57" t="s">
        <v>328</v>
      </c>
      <c r="I36" s="57" t="s">
        <v>26</v>
      </c>
      <c r="J36" s="59" t="str">
        <f t="shared" si="0"/>
        <v>TU-07S:HVAC-PT100-Ax35-BO:Temp-Mon</v>
      </c>
      <c r="K36" s="67" t="str">
        <f t="shared" si="1"/>
        <v>TEAMB04_ST_614_16_4.val</v>
      </c>
      <c r="L36" s="60" t="s">
        <v>284</v>
      </c>
      <c r="M36" s="61" t="s">
        <v>28</v>
      </c>
      <c r="N36" s="61" t="s">
        <v>29</v>
      </c>
      <c r="O36" s="62" t="s">
        <v>284</v>
      </c>
      <c r="P36" s="62" t="s">
        <v>284</v>
      </c>
      <c r="Q36" s="62" t="s">
        <v>30</v>
      </c>
      <c r="R36" s="66" t="str">
        <f t="shared" si="2"/>
        <v>TEAMB04_ST_614_16_4.val</v>
      </c>
      <c r="S36" s="61" t="s">
        <v>31</v>
      </c>
      <c r="T36" s="63" t="s">
        <v>284</v>
      </c>
    </row>
    <row r="37" spans="1:20">
      <c r="A37" s="65">
        <v>36</v>
      </c>
      <c r="B37" s="56" t="s">
        <v>504</v>
      </c>
      <c r="C37" s="57" t="s">
        <v>326</v>
      </c>
      <c r="D37" s="58" t="str">
        <f>IF(VLOOKUP($B37, 'Tunel-infos'!$A$1:$E$90,5,FALSE)&gt;=10, VLOOKUP($B37, 'Tunel-infos'!$A$1:$E$90,5,FALSE), "0"&amp;VLOOKUP($B37, 'Tunel-infos'!$A$1:$E$90,5,FALSE))&amp;"S"</f>
        <v>07S</v>
      </c>
      <c r="E37" s="57" t="s">
        <v>23</v>
      </c>
      <c r="F37" s="57" t="s">
        <v>327</v>
      </c>
      <c r="G37" s="57" t="str">
        <f>"Ax"&amp;IF(VLOOKUP(B37,'Tunel-infos'!A:E,3,0)&gt;=10, VLOOKUP(B37,'Tunel-infos'!A:E,3,0), "0"&amp;VLOOKUP(B37,'Tunel-infos'!A:E,2,0))&amp;"-"&amp;VLOOKUP(B37,'Tunel-infos'!A:E,4,0)</f>
        <v>Ax35-SR</v>
      </c>
      <c r="H37" s="57" t="s">
        <v>328</v>
      </c>
      <c r="I37" s="57" t="s">
        <v>26</v>
      </c>
      <c r="J37" s="59" t="str">
        <f t="shared" si="0"/>
        <v>TU-07S:HVAC-PT100-Ax35-SR:Temp-Mon</v>
      </c>
      <c r="K37" s="67" t="str">
        <f t="shared" si="1"/>
        <v>TEAMB05_ST_614_16_5.val</v>
      </c>
      <c r="L37" s="60" t="s">
        <v>284</v>
      </c>
      <c r="M37" s="61" t="s">
        <v>28</v>
      </c>
      <c r="N37" s="61" t="s">
        <v>29</v>
      </c>
      <c r="O37" s="62" t="s">
        <v>284</v>
      </c>
      <c r="P37" s="62" t="s">
        <v>284</v>
      </c>
      <c r="Q37" s="62" t="s">
        <v>30</v>
      </c>
      <c r="R37" s="66" t="str">
        <f t="shared" si="2"/>
        <v>TEAMB05_ST_614_16_5.val</v>
      </c>
      <c r="S37" s="61" t="s">
        <v>31</v>
      </c>
      <c r="T37" s="63" t="s">
        <v>284</v>
      </c>
    </row>
    <row r="38" spans="1:20">
      <c r="A38" s="64">
        <v>37</v>
      </c>
      <c r="B38" s="56" t="s">
        <v>505</v>
      </c>
      <c r="C38" s="57" t="s">
        <v>326</v>
      </c>
      <c r="D38" s="58" t="str">
        <f>IF(VLOOKUP($B38, 'Tunel-infos'!$A$1:$E$90,5,FALSE)&gt;=10, VLOOKUP($B38, 'Tunel-infos'!$A$1:$E$90,5,FALSE), "0"&amp;VLOOKUP($B38, 'Tunel-infos'!$A$1:$E$90,5,FALSE))&amp;"S"</f>
        <v>07S</v>
      </c>
      <c r="E38" s="57" t="s">
        <v>23</v>
      </c>
      <c r="F38" s="57" t="s">
        <v>327</v>
      </c>
      <c r="G38" s="57" t="str">
        <f>"Ax"&amp;IF(VLOOKUP(B38,'Tunel-infos'!A:E,3,0)&gt;=10, VLOOKUP(B38,'Tunel-infos'!A:E,3,0), "0"&amp;VLOOKUP(B38,'Tunel-infos'!A:E,2,0))&amp;"-"&amp;VLOOKUP(B38,'Tunel-infos'!A:E,4,0)</f>
        <v>Ax36-BO</v>
      </c>
      <c r="H38" s="57" t="s">
        <v>328</v>
      </c>
      <c r="I38" s="57" t="s">
        <v>26</v>
      </c>
      <c r="J38" s="59" t="str">
        <f t="shared" si="0"/>
        <v>TU-07S:HVAC-PT100-Ax36-BO:Temp-Mon</v>
      </c>
      <c r="K38" s="67" t="str">
        <f t="shared" si="1"/>
        <v>TEAMB07_ST_614_16_7.val</v>
      </c>
      <c r="L38" s="60" t="s">
        <v>284</v>
      </c>
      <c r="M38" s="61" t="s">
        <v>28</v>
      </c>
      <c r="N38" s="61" t="s">
        <v>29</v>
      </c>
      <c r="O38" s="62" t="s">
        <v>284</v>
      </c>
      <c r="P38" s="62" t="s">
        <v>284</v>
      </c>
      <c r="Q38" s="62" t="s">
        <v>30</v>
      </c>
      <c r="R38" s="66" t="str">
        <f t="shared" si="2"/>
        <v>TEAMB07_ST_614_16_7.val</v>
      </c>
      <c r="S38" s="61" t="s">
        <v>31</v>
      </c>
      <c r="T38" s="63" t="s">
        <v>284</v>
      </c>
    </row>
    <row r="39" spans="1:20">
      <c r="A39" s="65">
        <v>38</v>
      </c>
      <c r="B39" s="56" t="s">
        <v>506</v>
      </c>
      <c r="C39" s="57" t="s">
        <v>326</v>
      </c>
      <c r="D39" s="58" t="str">
        <f>IF(VLOOKUP($B39, 'Tunel-infos'!$A$1:$E$90,5,FALSE)&gt;=10, VLOOKUP($B39, 'Tunel-infos'!$A$1:$E$90,5,FALSE), "0"&amp;VLOOKUP($B39, 'Tunel-infos'!$A$1:$E$90,5,FALSE))&amp;"S"</f>
        <v>08S</v>
      </c>
      <c r="E39" s="57" t="s">
        <v>23</v>
      </c>
      <c r="F39" s="57" t="s">
        <v>327</v>
      </c>
      <c r="G39" s="57" t="str">
        <f>"Ax"&amp;IF(VLOOKUP(B39,'Tunel-infos'!A:E,3,0)&gt;=10, VLOOKUP(B39,'Tunel-infos'!A:E,3,0), "0"&amp;VLOOKUP(B39,'Tunel-infos'!A:E,2,0))&amp;"-"&amp;VLOOKUP(B39,'Tunel-infos'!A:E,4,0)</f>
        <v>Ax37-SR</v>
      </c>
      <c r="H39" s="57" t="s">
        <v>328</v>
      </c>
      <c r="I39" s="57" t="s">
        <v>26</v>
      </c>
      <c r="J39" s="59" t="str">
        <f t="shared" si="0"/>
        <v>TU-08S:HVAC-PT100-Ax37-SR:Temp-Mon</v>
      </c>
      <c r="K39" s="67" t="str">
        <f t="shared" si="1"/>
        <v>TEAMB08_ST_614_16_8.val</v>
      </c>
      <c r="L39" s="60" t="s">
        <v>284</v>
      </c>
      <c r="M39" s="61" t="s">
        <v>28</v>
      </c>
      <c r="N39" s="61" t="s">
        <v>29</v>
      </c>
      <c r="O39" s="62" t="s">
        <v>284</v>
      </c>
      <c r="P39" s="62" t="s">
        <v>284</v>
      </c>
      <c r="Q39" s="62" t="s">
        <v>30</v>
      </c>
      <c r="R39" s="66" t="str">
        <f t="shared" si="2"/>
        <v>TEAMB08_ST_614_16_8.val</v>
      </c>
      <c r="S39" s="61" t="s">
        <v>31</v>
      </c>
      <c r="T39" s="63" t="s">
        <v>284</v>
      </c>
    </row>
    <row r="40" spans="1:20">
      <c r="A40" s="64">
        <v>39</v>
      </c>
      <c r="B40" s="56" t="s">
        <v>507</v>
      </c>
      <c r="C40" s="57" t="s">
        <v>326</v>
      </c>
      <c r="D40" s="58" t="str">
        <f>IF(VLOOKUP($B40, 'Tunel-infos'!$A$1:$E$90,5,FALSE)&gt;=10, VLOOKUP($B40, 'Tunel-infos'!$A$1:$E$90,5,FALSE), "0"&amp;VLOOKUP($B40, 'Tunel-infos'!$A$1:$E$90,5,FALSE))&amp;"S"</f>
        <v>08S</v>
      </c>
      <c r="E40" s="57" t="s">
        <v>23</v>
      </c>
      <c r="F40" s="57" t="s">
        <v>327</v>
      </c>
      <c r="G40" s="57" t="str">
        <f>"Ax"&amp;IF(VLOOKUP(B40,'Tunel-infos'!A:E,3,0)&gt;=10, VLOOKUP(B40,'Tunel-infos'!A:E,3,0), "0"&amp;VLOOKUP(B40,'Tunel-infos'!A:E,2,0))&amp;"-"&amp;VLOOKUP(B40,'Tunel-infos'!A:E,4,0)</f>
        <v>Ax38-BO</v>
      </c>
      <c r="H40" s="57" t="s">
        <v>328</v>
      </c>
      <c r="I40" s="57" t="s">
        <v>26</v>
      </c>
      <c r="J40" s="59" t="str">
        <f t="shared" si="0"/>
        <v>TU-08S:HVAC-PT100-Ax38-BO:Temp-Mon</v>
      </c>
      <c r="K40" s="67" t="str">
        <f t="shared" si="1"/>
        <v>TEAMB09_ST_614_16_9.val</v>
      </c>
      <c r="L40" s="60" t="s">
        <v>284</v>
      </c>
      <c r="M40" s="61" t="s">
        <v>28</v>
      </c>
      <c r="N40" s="61" t="s">
        <v>29</v>
      </c>
      <c r="O40" s="62" t="s">
        <v>284</v>
      </c>
      <c r="P40" s="62" t="s">
        <v>284</v>
      </c>
      <c r="Q40" s="62" t="s">
        <v>30</v>
      </c>
      <c r="R40" s="66" t="str">
        <f t="shared" si="2"/>
        <v>TEAMB09_ST_614_16_9.val</v>
      </c>
      <c r="S40" s="61" t="s">
        <v>31</v>
      </c>
      <c r="T40" s="63" t="s">
        <v>284</v>
      </c>
    </row>
    <row r="41" spans="1:20">
      <c r="A41" s="65">
        <v>40</v>
      </c>
      <c r="B41" s="56" t="s">
        <v>508</v>
      </c>
      <c r="C41" s="57" t="s">
        <v>326</v>
      </c>
      <c r="D41" s="58" t="str">
        <f>IF(VLOOKUP($B41, 'Tunel-infos'!$A$1:$E$90,5,FALSE)&gt;=10, VLOOKUP($B41, 'Tunel-infos'!$A$1:$E$90,5,FALSE), "0"&amp;VLOOKUP($B41, 'Tunel-infos'!$A$1:$E$90,5,FALSE))&amp;"S"</f>
        <v>08S</v>
      </c>
      <c r="E41" s="57" t="s">
        <v>23</v>
      </c>
      <c r="F41" s="57" t="s">
        <v>327</v>
      </c>
      <c r="G41" s="57" t="str">
        <f>"Ax"&amp;IF(VLOOKUP(B41,'Tunel-infos'!A:E,3,0)&gt;=10, VLOOKUP(B41,'Tunel-infos'!A:E,3,0), "0"&amp;VLOOKUP(B41,'Tunel-infos'!A:E,2,0))&amp;"-"&amp;VLOOKUP(B41,'Tunel-infos'!A:E,4,0)</f>
        <v>Ax38-SR</v>
      </c>
      <c r="H41" s="57" t="s">
        <v>328</v>
      </c>
      <c r="I41" s="57" t="s">
        <v>26</v>
      </c>
      <c r="J41" s="59" t="str">
        <f t="shared" si="0"/>
        <v>TU-08S:HVAC-PT100-Ax38-SR:Temp-Mon</v>
      </c>
      <c r="K41" s="67" t="str">
        <f t="shared" si="1"/>
        <v>TEAMB10_ST_614_16_10.val</v>
      </c>
      <c r="L41" s="60" t="s">
        <v>284</v>
      </c>
      <c r="M41" s="61" t="s">
        <v>28</v>
      </c>
      <c r="N41" s="61" t="s">
        <v>29</v>
      </c>
      <c r="O41" s="62" t="s">
        <v>284</v>
      </c>
      <c r="P41" s="62" t="s">
        <v>284</v>
      </c>
      <c r="Q41" s="62" t="s">
        <v>30</v>
      </c>
      <c r="R41" s="66" t="str">
        <f t="shared" si="2"/>
        <v>TEAMB10_ST_614_16_10.val</v>
      </c>
      <c r="S41" s="61" t="s">
        <v>31</v>
      </c>
      <c r="T41" s="63" t="s">
        <v>284</v>
      </c>
    </row>
    <row r="42" spans="1:20">
      <c r="A42" s="64">
        <v>41</v>
      </c>
      <c r="B42" s="56" t="s">
        <v>325</v>
      </c>
      <c r="C42" s="57" t="s">
        <v>326</v>
      </c>
      <c r="D42" s="58" t="str">
        <f>IF(VLOOKUP($B42, 'Tunel-infos'!$A$1:$E$90,5,FALSE)&gt;=10, VLOOKUP($B42, 'Tunel-infos'!$A$1:$E$90,5,FALSE), "0"&amp;VLOOKUP($B42, 'Tunel-infos'!$A$1:$E$90,5,FALSE))&amp;"S"</f>
        <v>08S</v>
      </c>
      <c r="E42" s="57" t="s">
        <v>23</v>
      </c>
      <c r="F42" s="57" t="s">
        <v>327</v>
      </c>
      <c r="G42" s="57" t="str">
        <f>"Ax"&amp;IF(VLOOKUP(B42,'Tunel-infos'!A:E,3,0)&gt;=10, VLOOKUP(B42,'Tunel-infos'!A:E,3,0), "0"&amp;VLOOKUP(B42,'Tunel-infos'!A:E,2,0))&amp;"-"&amp;VLOOKUP(B42,'Tunel-infos'!A:E,4,0)</f>
        <v>Ax39-BO</v>
      </c>
      <c r="H42" s="57" t="s">
        <v>328</v>
      </c>
      <c r="I42" s="57" t="s">
        <v>26</v>
      </c>
      <c r="J42" s="59" t="str">
        <f t="shared" si="0"/>
        <v>TU-08S:HVAC-PT100-Ax39-BO:Temp-Mon</v>
      </c>
      <c r="K42" s="67" t="str">
        <f t="shared" si="1"/>
        <v>TEAMB01_ST_614_17_1.val</v>
      </c>
      <c r="L42" s="60" t="s">
        <v>284</v>
      </c>
      <c r="M42" s="61" t="s">
        <v>28</v>
      </c>
      <c r="N42" s="61" t="s">
        <v>29</v>
      </c>
      <c r="O42" s="62" t="s">
        <v>284</v>
      </c>
      <c r="P42" s="62" t="s">
        <v>284</v>
      </c>
      <c r="Q42" s="62" t="s">
        <v>30</v>
      </c>
      <c r="R42" s="66" t="str">
        <f t="shared" si="2"/>
        <v>TEAMB01_ST_614_17_1.val</v>
      </c>
      <c r="S42" s="61" t="s">
        <v>31</v>
      </c>
      <c r="T42" s="63" t="s">
        <v>284</v>
      </c>
    </row>
    <row r="43" spans="1:20">
      <c r="A43" s="65">
        <v>42</v>
      </c>
      <c r="B43" s="56" t="s">
        <v>330</v>
      </c>
      <c r="C43" s="57" t="s">
        <v>326</v>
      </c>
      <c r="D43" s="58" t="str">
        <f>IF(VLOOKUP($B43, 'Tunel-infos'!$A$1:$E$90,5,FALSE)&gt;=10, VLOOKUP($B43, 'Tunel-infos'!$A$1:$E$90,5,FALSE), "0"&amp;VLOOKUP($B43, 'Tunel-infos'!$A$1:$E$90,5,FALSE))&amp;"S"</f>
        <v>09S</v>
      </c>
      <c r="E43" s="57" t="s">
        <v>23</v>
      </c>
      <c r="F43" s="57" t="s">
        <v>327</v>
      </c>
      <c r="G43" s="57" t="str">
        <f>"Ax"&amp;IF(VLOOKUP(B43,'Tunel-infos'!A:E,3,0)&gt;=10, VLOOKUP(B43,'Tunel-infos'!A:E,3,0), "0"&amp;VLOOKUP(B43,'Tunel-infos'!A:E,2,0))&amp;"-"&amp;VLOOKUP(B43,'Tunel-infos'!A:E,4,0)</f>
        <v>Ax40-SR</v>
      </c>
      <c r="H43" s="57" t="s">
        <v>328</v>
      </c>
      <c r="I43" s="57" t="s">
        <v>26</v>
      </c>
      <c r="J43" s="59" t="str">
        <f t="shared" si="0"/>
        <v>TU-09S:HVAC-PT100-Ax40-SR:Temp-Mon</v>
      </c>
      <c r="K43" s="67" t="str">
        <f t="shared" si="1"/>
        <v>TEAMB02_ST_614_17_2.val</v>
      </c>
      <c r="L43" s="60" t="s">
        <v>284</v>
      </c>
      <c r="M43" s="61" t="s">
        <v>28</v>
      </c>
      <c r="N43" s="61" t="s">
        <v>29</v>
      </c>
      <c r="O43" s="62" t="s">
        <v>284</v>
      </c>
      <c r="P43" s="62" t="s">
        <v>284</v>
      </c>
      <c r="Q43" s="62" t="s">
        <v>30</v>
      </c>
      <c r="R43" s="66" t="str">
        <f t="shared" si="2"/>
        <v>TEAMB02_ST_614_17_2.val</v>
      </c>
      <c r="S43" s="61" t="s">
        <v>31</v>
      </c>
      <c r="T43" s="63" t="s">
        <v>284</v>
      </c>
    </row>
    <row r="44" spans="1:20">
      <c r="A44" s="64">
        <v>43</v>
      </c>
      <c r="B44" s="56" t="s">
        <v>332</v>
      </c>
      <c r="C44" s="57" t="s">
        <v>326</v>
      </c>
      <c r="D44" s="58" t="str">
        <f>IF(VLOOKUP($B44, 'Tunel-infos'!$A$1:$E$90,5,FALSE)&gt;=10, VLOOKUP($B44, 'Tunel-infos'!$A$1:$E$90,5,FALSE), "0"&amp;VLOOKUP($B44, 'Tunel-infos'!$A$1:$E$90,5,FALSE))&amp;"S"</f>
        <v>09S</v>
      </c>
      <c r="E44" s="57" t="s">
        <v>23</v>
      </c>
      <c r="F44" s="57" t="s">
        <v>327</v>
      </c>
      <c r="G44" s="57" t="str">
        <f>"Ax"&amp;IF(VLOOKUP(B44,'Tunel-infos'!A:E,3,0)&gt;=10, VLOOKUP(B44,'Tunel-infos'!A:E,3,0), "0"&amp;VLOOKUP(B44,'Tunel-infos'!A:E,2,0))&amp;"-"&amp;VLOOKUP(B44,'Tunel-infos'!A:E,4,0)</f>
        <v>Ax41-BO</v>
      </c>
      <c r="H44" s="57" t="s">
        <v>328</v>
      </c>
      <c r="I44" s="57" t="s">
        <v>26</v>
      </c>
      <c r="J44" s="59" t="str">
        <f t="shared" si="0"/>
        <v>TU-09S:HVAC-PT100-Ax41-BO:Temp-Mon</v>
      </c>
      <c r="K44" s="67" t="str">
        <f t="shared" si="1"/>
        <v>TEAMB04_ST_614_17_4.val</v>
      </c>
      <c r="L44" s="60" t="s">
        <v>284</v>
      </c>
      <c r="M44" s="61" t="s">
        <v>28</v>
      </c>
      <c r="N44" s="61" t="s">
        <v>29</v>
      </c>
      <c r="O44" s="62" t="s">
        <v>284</v>
      </c>
      <c r="P44" s="62" t="s">
        <v>284</v>
      </c>
      <c r="Q44" s="62" t="s">
        <v>30</v>
      </c>
      <c r="R44" s="66" t="str">
        <f t="shared" si="2"/>
        <v>TEAMB04_ST_614_17_4.val</v>
      </c>
      <c r="S44" s="61" t="s">
        <v>31</v>
      </c>
      <c r="T44" s="63" t="s">
        <v>284</v>
      </c>
    </row>
    <row r="45" spans="1:20">
      <c r="A45" s="65">
        <v>44</v>
      </c>
      <c r="B45" s="56" t="s">
        <v>334</v>
      </c>
      <c r="C45" s="57" t="s">
        <v>326</v>
      </c>
      <c r="D45" s="58" t="str">
        <f>IF(VLOOKUP($B45, 'Tunel-infos'!$A$1:$E$90,5,FALSE)&gt;=10, VLOOKUP($B45, 'Tunel-infos'!$A$1:$E$90,5,FALSE), "0"&amp;VLOOKUP($B45, 'Tunel-infos'!$A$1:$E$90,5,FALSE))&amp;"S"</f>
        <v>09S</v>
      </c>
      <c r="E45" s="57" t="s">
        <v>23</v>
      </c>
      <c r="F45" s="57" t="s">
        <v>327</v>
      </c>
      <c r="G45" s="57" t="str">
        <f>"Ax"&amp;IF(VLOOKUP(B45,'Tunel-infos'!A:E,3,0)&gt;=10, VLOOKUP(B45,'Tunel-infos'!A:E,3,0), "0"&amp;VLOOKUP(B45,'Tunel-infos'!A:E,2,0))&amp;"-"&amp;VLOOKUP(B45,'Tunel-infos'!A:E,4,0)</f>
        <v>Ax41-SR</v>
      </c>
      <c r="H45" s="57" t="s">
        <v>328</v>
      </c>
      <c r="I45" s="57" t="s">
        <v>26</v>
      </c>
      <c r="J45" s="59" t="str">
        <f t="shared" si="0"/>
        <v>TU-09S:HVAC-PT100-Ax41-SR:Temp-Mon</v>
      </c>
      <c r="K45" s="67" t="str">
        <f t="shared" si="1"/>
        <v>TEAMB05_ST_614_17_5.val</v>
      </c>
      <c r="L45" s="60" t="s">
        <v>284</v>
      </c>
      <c r="M45" s="61" t="s">
        <v>28</v>
      </c>
      <c r="N45" s="61" t="s">
        <v>29</v>
      </c>
      <c r="O45" s="62" t="s">
        <v>284</v>
      </c>
      <c r="P45" s="62" t="s">
        <v>284</v>
      </c>
      <c r="Q45" s="62" t="s">
        <v>30</v>
      </c>
      <c r="R45" s="66" t="str">
        <f t="shared" si="2"/>
        <v>TEAMB05_ST_614_17_5.val</v>
      </c>
      <c r="S45" s="61" t="s">
        <v>31</v>
      </c>
      <c r="T45" s="63" t="s">
        <v>284</v>
      </c>
    </row>
    <row r="46" spans="1:20">
      <c r="A46" s="64">
        <v>45</v>
      </c>
      <c r="B46" s="56" t="s">
        <v>336</v>
      </c>
      <c r="C46" s="57" t="s">
        <v>326</v>
      </c>
      <c r="D46" s="58" t="str">
        <f>IF(VLOOKUP($B46, 'Tunel-infos'!$A$1:$E$90,5,FALSE)&gt;=10, VLOOKUP($B46, 'Tunel-infos'!$A$1:$E$90,5,FALSE), "0"&amp;VLOOKUP($B46, 'Tunel-infos'!$A$1:$E$90,5,FALSE))&amp;"S"</f>
        <v>09S</v>
      </c>
      <c r="E46" s="57" t="s">
        <v>23</v>
      </c>
      <c r="F46" s="57" t="s">
        <v>327</v>
      </c>
      <c r="G46" s="57" t="str">
        <f>"Ax"&amp;IF(VLOOKUP(B46,'Tunel-infos'!A:E,3,0)&gt;=10, VLOOKUP(B46,'Tunel-infos'!A:E,3,0), "0"&amp;VLOOKUP(B46,'Tunel-infos'!A:E,2,0))&amp;"-"&amp;VLOOKUP(B46,'Tunel-infos'!A:E,4,0)</f>
        <v>Ax42-BO</v>
      </c>
      <c r="H46" s="57" t="s">
        <v>328</v>
      </c>
      <c r="I46" s="57" t="s">
        <v>26</v>
      </c>
      <c r="J46" s="59" t="str">
        <f t="shared" si="0"/>
        <v>TU-09S:HVAC-PT100-Ax42-BO:Temp-Mon</v>
      </c>
      <c r="K46" s="67" t="str">
        <f t="shared" si="1"/>
        <v>TEAMB07_ST_614_17_7.val</v>
      </c>
      <c r="L46" s="60" t="s">
        <v>284</v>
      </c>
      <c r="M46" s="61" t="s">
        <v>28</v>
      </c>
      <c r="N46" s="61" t="s">
        <v>29</v>
      </c>
      <c r="O46" s="62" t="s">
        <v>284</v>
      </c>
      <c r="P46" s="62" t="s">
        <v>284</v>
      </c>
      <c r="Q46" s="62" t="s">
        <v>30</v>
      </c>
      <c r="R46" s="66" t="str">
        <f t="shared" si="2"/>
        <v>TEAMB07_ST_614_17_7.val</v>
      </c>
      <c r="S46" s="61" t="s">
        <v>31</v>
      </c>
      <c r="T46" s="63" t="s">
        <v>284</v>
      </c>
    </row>
    <row r="47" spans="1:20">
      <c r="A47" s="65">
        <v>46</v>
      </c>
      <c r="B47" s="56" t="s">
        <v>338</v>
      </c>
      <c r="C47" s="57" t="s">
        <v>326</v>
      </c>
      <c r="D47" s="58" t="str">
        <f>IF(VLOOKUP($B47, 'Tunel-infos'!$A$1:$E$90,5,FALSE)&gt;=10, VLOOKUP($B47, 'Tunel-infos'!$A$1:$E$90,5,FALSE), "0"&amp;VLOOKUP($B47, 'Tunel-infos'!$A$1:$E$90,5,FALSE))&amp;"S"</f>
        <v>10S</v>
      </c>
      <c r="E47" s="57" t="s">
        <v>23</v>
      </c>
      <c r="F47" s="57" t="s">
        <v>327</v>
      </c>
      <c r="G47" s="57" t="str">
        <f>"Ax"&amp;IF(VLOOKUP(B47,'Tunel-infos'!A:E,3,0)&gt;=10, VLOOKUP(B47,'Tunel-infos'!A:E,3,0), "0"&amp;VLOOKUP(B47,'Tunel-infos'!A:E,2,0))&amp;"-"&amp;VLOOKUP(B47,'Tunel-infos'!A:E,4,0)</f>
        <v>Ax43-SR</v>
      </c>
      <c r="H47" s="57" t="s">
        <v>328</v>
      </c>
      <c r="I47" s="57" t="s">
        <v>26</v>
      </c>
      <c r="J47" s="59" t="str">
        <f t="shared" si="0"/>
        <v>TU-10S:HVAC-PT100-Ax43-SR:Temp-Mon</v>
      </c>
      <c r="K47" s="67" t="str">
        <f t="shared" si="1"/>
        <v>TEAMB08_ST_614_17_8.val</v>
      </c>
      <c r="L47" s="60" t="s">
        <v>284</v>
      </c>
      <c r="M47" s="61" t="s">
        <v>28</v>
      </c>
      <c r="N47" s="61" t="s">
        <v>29</v>
      </c>
      <c r="O47" s="62" t="s">
        <v>284</v>
      </c>
      <c r="P47" s="62" t="s">
        <v>284</v>
      </c>
      <c r="Q47" s="62" t="s">
        <v>30</v>
      </c>
      <c r="R47" s="66" t="str">
        <f t="shared" si="2"/>
        <v>TEAMB08_ST_614_17_8.val</v>
      </c>
      <c r="S47" s="61" t="s">
        <v>31</v>
      </c>
      <c r="T47" s="63" t="s">
        <v>284</v>
      </c>
    </row>
    <row r="48" spans="1:20">
      <c r="A48" s="64">
        <v>47</v>
      </c>
      <c r="B48" s="56" t="s">
        <v>340</v>
      </c>
      <c r="C48" s="57" t="s">
        <v>326</v>
      </c>
      <c r="D48" s="58" t="str">
        <f>IF(VLOOKUP($B48, 'Tunel-infos'!$A$1:$E$90,5,FALSE)&gt;=10, VLOOKUP($B48, 'Tunel-infos'!$A$1:$E$90,5,FALSE), "0"&amp;VLOOKUP($B48, 'Tunel-infos'!$A$1:$E$90,5,FALSE))&amp;"S"</f>
        <v>10S</v>
      </c>
      <c r="E48" s="57" t="s">
        <v>23</v>
      </c>
      <c r="F48" s="57" t="s">
        <v>327</v>
      </c>
      <c r="G48" s="57" t="str">
        <f>"Ax"&amp;IF(VLOOKUP(B48,'Tunel-infos'!A:E,3,0)&gt;=10, VLOOKUP(B48,'Tunel-infos'!A:E,3,0), "0"&amp;VLOOKUP(B48,'Tunel-infos'!A:E,2,0))&amp;"-"&amp;VLOOKUP(B48,'Tunel-infos'!A:E,4,0)</f>
        <v>Ax44-BO</v>
      </c>
      <c r="H48" s="57" t="s">
        <v>328</v>
      </c>
      <c r="I48" s="57" t="s">
        <v>26</v>
      </c>
      <c r="J48" s="59" t="str">
        <f t="shared" si="0"/>
        <v>TU-10S:HVAC-PT100-Ax44-BO:Temp-Mon</v>
      </c>
      <c r="K48" s="67" t="str">
        <f t="shared" si="1"/>
        <v>TEAMB09_ST_614_17_9.val</v>
      </c>
      <c r="L48" s="60" t="s">
        <v>284</v>
      </c>
      <c r="M48" s="61" t="s">
        <v>28</v>
      </c>
      <c r="N48" s="61" t="s">
        <v>29</v>
      </c>
      <c r="O48" s="62" t="s">
        <v>284</v>
      </c>
      <c r="P48" s="62" t="s">
        <v>284</v>
      </c>
      <c r="Q48" s="62" t="s">
        <v>30</v>
      </c>
      <c r="R48" s="66" t="str">
        <f t="shared" si="2"/>
        <v>TEAMB09_ST_614_17_9.val</v>
      </c>
      <c r="S48" s="61" t="s">
        <v>31</v>
      </c>
      <c r="T48" s="63" t="s">
        <v>284</v>
      </c>
    </row>
    <row r="49" spans="1:20">
      <c r="A49" s="65">
        <v>48</v>
      </c>
      <c r="B49" s="56" t="s">
        <v>342</v>
      </c>
      <c r="C49" s="57" t="s">
        <v>326</v>
      </c>
      <c r="D49" s="58" t="str">
        <f>IF(VLOOKUP($B49, 'Tunel-infos'!$A$1:$E$90,5,FALSE)&gt;=10, VLOOKUP($B49, 'Tunel-infos'!$A$1:$E$90,5,FALSE), "0"&amp;VLOOKUP($B49, 'Tunel-infos'!$A$1:$E$90,5,FALSE))&amp;"S"</f>
        <v>10S</v>
      </c>
      <c r="E49" s="57" t="s">
        <v>23</v>
      </c>
      <c r="F49" s="57" t="s">
        <v>327</v>
      </c>
      <c r="G49" s="57" t="str">
        <f>"Ax"&amp;IF(VLOOKUP(B49,'Tunel-infos'!A:E,3,0)&gt;=10, VLOOKUP(B49,'Tunel-infos'!A:E,3,0), "0"&amp;VLOOKUP(B49,'Tunel-infos'!A:E,2,0))&amp;"-"&amp;VLOOKUP(B49,'Tunel-infos'!A:E,4,0)</f>
        <v>Ax44-SR</v>
      </c>
      <c r="H49" s="57" t="s">
        <v>328</v>
      </c>
      <c r="I49" s="57" t="s">
        <v>26</v>
      </c>
      <c r="J49" s="59" t="str">
        <f t="shared" si="0"/>
        <v>TU-10S:HVAC-PT100-Ax44-SR:Temp-Mon</v>
      </c>
      <c r="K49" s="67" t="str">
        <f t="shared" si="1"/>
        <v>TEAMB10_ST_614_17_10.val</v>
      </c>
      <c r="L49" s="60" t="s">
        <v>284</v>
      </c>
      <c r="M49" s="61" t="s">
        <v>28</v>
      </c>
      <c r="N49" s="61" t="s">
        <v>29</v>
      </c>
      <c r="O49" s="62" t="s">
        <v>284</v>
      </c>
      <c r="P49" s="62" t="s">
        <v>284</v>
      </c>
      <c r="Q49" s="62" t="s">
        <v>30</v>
      </c>
      <c r="R49" s="66" t="str">
        <f t="shared" si="2"/>
        <v>TEAMB10_ST_614_17_10.val</v>
      </c>
      <c r="S49" s="61" t="s">
        <v>31</v>
      </c>
      <c r="T49" s="63" t="s">
        <v>284</v>
      </c>
    </row>
    <row r="50" spans="1:20">
      <c r="A50" s="64">
        <v>49</v>
      </c>
      <c r="B50" s="56" t="s">
        <v>344</v>
      </c>
      <c r="C50" s="57" t="s">
        <v>326</v>
      </c>
      <c r="D50" s="58" t="str">
        <f>IF(VLOOKUP($B50, 'Tunel-infos'!$A$1:$E$90,5,FALSE)&gt;=10, VLOOKUP($B50, 'Tunel-infos'!$A$1:$E$90,5,FALSE), "0"&amp;VLOOKUP($B50, 'Tunel-infos'!$A$1:$E$90,5,FALSE))&amp;"S"</f>
        <v>10S</v>
      </c>
      <c r="E50" s="57" t="s">
        <v>23</v>
      </c>
      <c r="F50" s="57" t="s">
        <v>327</v>
      </c>
      <c r="G50" s="57" t="str">
        <f>"Ax"&amp;IF(VLOOKUP(B50,'Tunel-infos'!A:E,3,0)&gt;=10, VLOOKUP(B50,'Tunel-infos'!A:E,3,0), "0"&amp;VLOOKUP(B50,'Tunel-infos'!A:E,2,0))&amp;"-"&amp;VLOOKUP(B50,'Tunel-infos'!A:E,4,0)</f>
        <v>Ax45-BO</v>
      </c>
      <c r="H50" s="57" t="s">
        <v>328</v>
      </c>
      <c r="I50" s="57" t="s">
        <v>26</v>
      </c>
      <c r="J50" s="59" t="str">
        <f t="shared" si="0"/>
        <v>TU-10S:HVAC-PT100-Ax45-BO:Temp-Mon</v>
      </c>
      <c r="K50" s="67" t="str">
        <f t="shared" si="1"/>
        <v>TEAMB01_ST_614_19_1.val</v>
      </c>
      <c r="L50" s="60" t="s">
        <v>284</v>
      </c>
      <c r="M50" s="61" t="s">
        <v>28</v>
      </c>
      <c r="N50" s="61" t="s">
        <v>29</v>
      </c>
      <c r="O50" s="62" t="s">
        <v>284</v>
      </c>
      <c r="P50" s="62" t="s">
        <v>284</v>
      </c>
      <c r="Q50" s="62" t="s">
        <v>30</v>
      </c>
      <c r="R50" s="66" t="str">
        <f t="shared" si="2"/>
        <v>TEAMB01_ST_614_19_1.val</v>
      </c>
      <c r="S50" s="61" t="s">
        <v>31</v>
      </c>
      <c r="T50" s="63" t="s">
        <v>284</v>
      </c>
    </row>
    <row r="51" spans="1:20">
      <c r="A51" s="65">
        <v>50</v>
      </c>
      <c r="B51" s="56" t="s">
        <v>345</v>
      </c>
      <c r="C51" s="57" t="s">
        <v>326</v>
      </c>
      <c r="D51" s="58" t="str">
        <f>IF(VLOOKUP($B51, 'Tunel-infos'!$A$1:$E$90,5,FALSE)&gt;=10, VLOOKUP($B51, 'Tunel-infos'!$A$1:$E$90,5,FALSE), "0"&amp;VLOOKUP($B51, 'Tunel-infos'!$A$1:$E$90,5,FALSE))&amp;"S"</f>
        <v>11S</v>
      </c>
      <c r="E51" s="57" t="s">
        <v>23</v>
      </c>
      <c r="F51" s="57" t="s">
        <v>327</v>
      </c>
      <c r="G51" s="57" t="str">
        <f>"Ax"&amp;IF(VLOOKUP(B51,'Tunel-infos'!A:E,3,0)&gt;=10, VLOOKUP(B51,'Tunel-infos'!A:E,3,0), "0"&amp;VLOOKUP(B51,'Tunel-infos'!A:E,2,0))&amp;"-"&amp;VLOOKUP(B51,'Tunel-infos'!A:E,4,0)</f>
        <v>Ax46-SR</v>
      </c>
      <c r="H51" s="57" t="s">
        <v>328</v>
      </c>
      <c r="I51" s="57" t="s">
        <v>26</v>
      </c>
      <c r="J51" s="59" t="str">
        <f t="shared" si="0"/>
        <v>TU-11S:HVAC-PT100-Ax46-SR:Temp-Mon</v>
      </c>
      <c r="K51" s="67" t="str">
        <f t="shared" si="1"/>
        <v>TEAMB02_ST_614_19_2.val</v>
      </c>
      <c r="L51" s="60" t="s">
        <v>284</v>
      </c>
      <c r="M51" s="61" t="s">
        <v>28</v>
      </c>
      <c r="N51" s="61" t="s">
        <v>29</v>
      </c>
      <c r="O51" s="62" t="s">
        <v>284</v>
      </c>
      <c r="P51" s="62" t="s">
        <v>284</v>
      </c>
      <c r="Q51" s="62" t="s">
        <v>30</v>
      </c>
      <c r="R51" s="66" t="str">
        <f t="shared" si="2"/>
        <v>TEAMB02_ST_614_19_2.val</v>
      </c>
      <c r="S51" s="61" t="s">
        <v>31</v>
      </c>
      <c r="T51" s="63" t="s">
        <v>284</v>
      </c>
    </row>
    <row r="52" spans="1:20">
      <c r="A52" s="64">
        <v>51</v>
      </c>
      <c r="B52" s="56" t="s">
        <v>346</v>
      </c>
      <c r="C52" s="57" t="s">
        <v>326</v>
      </c>
      <c r="D52" s="58" t="str">
        <f>IF(VLOOKUP($B52, 'Tunel-infos'!$A$1:$E$90,5,FALSE)&gt;=10, VLOOKUP($B52, 'Tunel-infos'!$A$1:$E$90,5,FALSE), "0"&amp;VLOOKUP($B52, 'Tunel-infos'!$A$1:$E$90,5,FALSE))&amp;"S"</f>
        <v>11S</v>
      </c>
      <c r="E52" s="57" t="s">
        <v>23</v>
      </c>
      <c r="F52" s="57" t="s">
        <v>327</v>
      </c>
      <c r="G52" s="57" t="str">
        <f>"Ax"&amp;IF(VLOOKUP(B52,'Tunel-infos'!A:E,3,0)&gt;=10, VLOOKUP(B52,'Tunel-infos'!A:E,3,0), "0"&amp;VLOOKUP(B52,'Tunel-infos'!A:E,2,0))&amp;"-"&amp;VLOOKUP(B52,'Tunel-infos'!A:E,4,0)</f>
        <v>Ax47-BO</v>
      </c>
      <c r="H52" s="57" t="s">
        <v>328</v>
      </c>
      <c r="I52" s="57" t="s">
        <v>26</v>
      </c>
      <c r="J52" s="59" t="str">
        <f t="shared" si="0"/>
        <v>TU-11S:HVAC-PT100-Ax47-BO:Temp-Mon</v>
      </c>
      <c r="K52" s="67" t="str">
        <f t="shared" si="1"/>
        <v>TEAMB04_ST_614_19_4.val</v>
      </c>
      <c r="L52" s="60" t="s">
        <v>284</v>
      </c>
      <c r="M52" s="61" t="s">
        <v>28</v>
      </c>
      <c r="N52" s="61" t="s">
        <v>29</v>
      </c>
      <c r="O52" s="62" t="s">
        <v>284</v>
      </c>
      <c r="P52" s="62" t="s">
        <v>284</v>
      </c>
      <c r="Q52" s="62" t="s">
        <v>30</v>
      </c>
      <c r="R52" s="66" t="str">
        <f t="shared" si="2"/>
        <v>TEAMB04_ST_614_19_4.val</v>
      </c>
      <c r="S52" s="61" t="s">
        <v>31</v>
      </c>
      <c r="T52" s="63" t="s">
        <v>284</v>
      </c>
    </row>
    <row r="53" spans="1:20">
      <c r="A53" s="65">
        <v>52</v>
      </c>
      <c r="B53" s="56" t="s">
        <v>347</v>
      </c>
      <c r="C53" s="57" t="s">
        <v>326</v>
      </c>
      <c r="D53" s="58" t="str">
        <f>IF(VLOOKUP($B53, 'Tunel-infos'!$A$1:$E$90,5,FALSE)&gt;=10, VLOOKUP($B53, 'Tunel-infos'!$A$1:$E$90,5,FALSE), "0"&amp;VLOOKUP($B53, 'Tunel-infos'!$A$1:$E$90,5,FALSE))&amp;"S"</f>
        <v>11S</v>
      </c>
      <c r="E53" s="57" t="s">
        <v>23</v>
      </c>
      <c r="F53" s="57" t="s">
        <v>327</v>
      </c>
      <c r="G53" s="57" t="str">
        <f>"Ax"&amp;IF(VLOOKUP(B53,'Tunel-infos'!A:E,3,0)&gt;=10, VLOOKUP(B53,'Tunel-infos'!A:E,3,0), "0"&amp;VLOOKUP(B53,'Tunel-infos'!A:E,2,0))&amp;"-"&amp;VLOOKUP(B53,'Tunel-infos'!A:E,4,0)</f>
        <v>Ax47-SR</v>
      </c>
      <c r="H53" s="57" t="s">
        <v>328</v>
      </c>
      <c r="I53" s="57" t="s">
        <v>26</v>
      </c>
      <c r="J53" s="59" t="str">
        <f t="shared" si="0"/>
        <v>TU-11S:HVAC-PT100-Ax47-SR:Temp-Mon</v>
      </c>
      <c r="K53" s="67" t="str">
        <f t="shared" si="1"/>
        <v>TEAMB05_ST_614_19_5.val</v>
      </c>
      <c r="L53" s="60" t="s">
        <v>284</v>
      </c>
      <c r="M53" s="61" t="s">
        <v>28</v>
      </c>
      <c r="N53" s="61" t="s">
        <v>29</v>
      </c>
      <c r="O53" s="62" t="s">
        <v>284</v>
      </c>
      <c r="P53" s="62" t="s">
        <v>284</v>
      </c>
      <c r="Q53" s="62" t="s">
        <v>30</v>
      </c>
      <c r="R53" s="66" t="str">
        <f t="shared" si="2"/>
        <v>TEAMB05_ST_614_19_5.val</v>
      </c>
      <c r="S53" s="61" t="s">
        <v>31</v>
      </c>
      <c r="T53" s="63" t="s">
        <v>284</v>
      </c>
    </row>
    <row r="54" spans="1:20">
      <c r="A54" s="64">
        <v>53</v>
      </c>
      <c r="B54" s="56" t="s">
        <v>348</v>
      </c>
      <c r="C54" s="57" t="s">
        <v>326</v>
      </c>
      <c r="D54" s="58" t="str">
        <f>IF(VLOOKUP($B54, 'Tunel-infos'!$A$1:$E$90,5,FALSE)&gt;=10, VLOOKUP($B54, 'Tunel-infos'!$A$1:$E$90,5,FALSE), "0"&amp;VLOOKUP($B54, 'Tunel-infos'!$A$1:$E$90,5,FALSE))&amp;"S"</f>
        <v>11S</v>
      </c>
      <c r="E54" s="57" t="s">
        <v>23</v>
      </c>
      <c r="F54" s="57" t="s">
        <v>327</v>
      </c>
      <c r="G54" s="57" t="str">
        <f>"Ax"&amp;IF(VLOOKUP(B54,'Tunel-infos'!A:E,3,0)&gt;=10, VLOOKUP(B54,'Tunel-infos'!A:E,3,0), "0"&amp;VLOOKUP(B54,'Tunel-infos'!A:E,2,0))&amp;"-"&amp;VLOOKUP(B54,'Tunel-infos'!A:E,4,0)</f>
        <v>Ax48-BO</v>
      </c>
      <c r="H54" s="57" t="s">
        <v>328</v>
      </c>
      <c r="I54" s="57" t="s">
        <v>26</v>
      </c>
      <c r="J54" s="59" t="str">
        <f t="shared" si="0"/>
        <v>TU-11S:HVAC-PT100-Ax48-BO:Temp-Mon</v>
      </c>
      <c r="K54" s="67" t="str">
        <f t="shared" si="1"/>
        <v>TEAMB07_ST_614_19_7.val</v>
      </c>
      <c r="L54" s="60" t="s">
        <v>284</v>
      </c>
      <c r="M54" s="61" t="s">
        <v>28</v>
      </c>
      <c r="N54" s="61" t="s">
        <v>29</v>
      </c>
      <c r="O54" s="62" t="s">
        <v>284</v>
      </c>
      <c r="P54" s="62" t="s">
        <v>284</v>
      </c>
      <c r="Q54" s="62" t="s">
        <v>30</v>
      </c>
      <c r="R54" s="66" t="str">
        <f t="shared" si="2"/>
        <v>TEAMB07_ST_614_19_7.val</v>
      </c>
      <c r="S54" s="61" t="s">
        <v>31</v>
      </c>
      <c r="T54" s="63" t="s">
        <v>284</v>
      </c>
    </row>
    <row r="55" spans="1:20">
      <c r="A55" s="65">
        <v>54</v>
      </c>
      <c r="B55" s="56" t="s">
        <v>349</v>
      </c>
      <c r="C55" s="57" t="s">
        <v>326</v>
      </c>
      <c r="D55" s="58" t="str">
        <f>IF(VLOOKUP($B55, 'Tunel-infos'!$A$1:$E$90,5,FALSE)&gt;=10, VLOOKUP($B55, 'Tunel-infos'!$A$1:$E$90,5,FALSE), "0"&amp;VLOOKUP($B55, 'Tunel-infos'!$A$1:$E$90,5,FALSE))&amp;"S"</f>
        <v>12S</v>
      </c>
      <c r="E55" s="57" t="s">
        <v>23</v>
      </c>
      <c r="F55" s="57" t="s">
        <v>327</v>
      </c>
      <c r="G55" s="57" t="str">
        <f>"Ax"&amp;IF(VLOOKUP(B55,'Tunel-infos'!A:E,3,0)&gt;=10, VLOOKUP(B55,'Tunel-infos'!A:E,3,0), "0"&amp;VLOOKUP(B55,'Tunel-infos'!A:E,2,0))&amp;"-"&amp;VLOOKUP(B55,'Tunel-infos'!A:E,4,0)</f>
        <v>Ax49-SR</v>
      </c>
      <c r="H55" s="57" t="s">
        <v>328</v>
      </c>
      <c r="I55" s="57" t="s">
        <v>26</v>
      </c>
      <c r="J55" s="59" t="str">
        <f t="shared" si="0"/>
        <v>TU-12S:HVAC-PT100-Ax49-SR:Temp-Mon</v>
      </c>
      <c r="K55" s="67" t="str">
        <f t="shared" si="1"/>
        <v>TEAMB08_ST_614_19_8.val</v>
      </c>
      <c r="L55" s="60" t="s">
        <v>284</v>
      </c>
      <c r="M55" s="61" t="s">
        <v>28</v>
      </c>
      <c r="N55" s="61" t="s">
        <v>29</v>
      </c>
      <c r="O55" s="62" t="s">
        <v>284</v>
      </c>
      <c r="P55" s="62" t="s">
        <v>284</v>
      </c>
      <c r="Q55" s="62" t="s">
        <v>30</v>
      </c>
      <c r="R55" s="66" t="str">
        <f t="shared" si="2"/>
        <v>TEAMB08_ST_614_19_8.val</v>
      </c>
      <c r="S55" s="61" t="s">
        <v>31</v>
      </c>
      <c r="T55" s="63" t="s">
        <v>284</v>
      </c>
    </row>
    <row r="56" spans="1:20">
      <c r="A56" s="64">
        <v>55</v>
      </c>
      <c r="B56" s="56" t="s">
        <v>350</v>
      </c>
      <c r="C56" s="57" t="s">
        <v>326</v>
      </c>
      <c r="D56" s="58" t="str">
        <f>IF(VLOOKUP($B56, 'Tunel-infos'!$A$1:$E$90,5,FALSE)&gt;=10, VLOOKUP($B56, 'Tunel-infos'!$A$1:$E$90,5,FALSE), "0"&amp;VLOOKUP($B56, 'Tunel-infos'!$A$1:$E$90,5,FALSE))&amp;"S"</f>
        <v>12S</v>
      </c>
      <c r="E56" s="57" t="s">
        <v>23</v>
      </c>
      <c r="F56" s="57" t="s">
        <v>327</v>
      </c>
      <c r="G56" s="57" t="str">
        <f>"Ax"&amp;IF(VLOOKUP(B56,'Tunel-infos'!A:E,3,0)&gt;=10, VLOOKUP(B56,'Tunel-infos'!A:E,3,0), "0"&amp;VLOOKUP(B56,'Tunel-infos'!A:E,2,0))&amp;"-"&amp;VLOOKUP(B56,'Tunel-infos'!A:E,4,0)</f>
        <v>Ax50-BO</v>
      </c>
      <c r="H56" s="57" t="s">
        <v>328</v>
      </c>
      <c r="I56" s="57" t="s">
        <v>26</v>
      </c>
      <c r="J56" s="59" t="str">
        <f t="shared" si="0"/>
        <v>TU-12S:HVAC-PT100-Ax50-BO:Temp-Mon</v>
      </c>
      <c r="K56" s="67" t="str">
        <f t="shared" si="1"/>
        <v>TEAMB09_ST_614_19_9.val</v>
      </c>
      <c r="L56" s="60" t="s">
        <v>284</v>
      </c>
      <c r="M56" s="61" t="s">
        <v>28</v>
      </c>
      <c r="N56" s="61" t="s">
        <v>29</v>
      </c>
      <c r="O56" s="62" t="s">
        <v>284</v>
      </c>
      <c r="P56" s="62" t="s">
        <v>284</v>
      </c>
      <c r="Q56" s="62" t="s">
        <v>30</v>
      </c>
      <c r="R56" s="66" t="str">
        <f t="shared" si="2"/>
        <v>TEAMB09_ST_614_19_9.val</v>
      </c>
      <c r="S56" s="61" t="s">
        <v>31</v>
      </c>
      <c r="T56" s="63" t="s">
        <v>284</v>
      </c>
    </row>
    <row r="57" spans="1:20">
      <c r="A57" s="65">
        <v>56</v>
      </c>
      <c r="B57" s="56" t="s">
        <v>351</v>
      </c>
      <c r="C57" s="57" t="s">
        <v>326</v>
      </c>
      <c r="D57" s="58" t="str">
        <f>IF(VLOOKUP($B57, 'Tunel-infos'!$A$1:$E$90,5,FALSE)&gt;=10, VLOOKUP($B57, 'Tunel-infos'!$A$1:$E$90,5,FALSE), "0"&amp;VLOOKUP($B57, 'Tunel-infos'!$A$1:$E$90,5,FALSE))&amp;"S"</f>
        <v>12S</v>
      </c>
      <c r="E57" s="57" t="s">
        <v>23</v>
      </c>
      <c r="F57" s="57" t="s">
        <v>327</v>
      </c>
      <c r="G57" s="57" t="str">
        <f>"Ax"&amp;IF(VLOOKUP(B57,'Tunel-infos'!A:E,3,0)&gt;=10, VLOOKUP(B57,'Tunel-infos'!A:E,3,0), "0"&amp;VLOOKUP(B57,'Tunel-infos'!A:E,2,0))&amp;"-"&amp;VLOOKUP(B57,'Tunel-infos'!A:E,4,0)</f>
        <v>Ax50-SR</v>
      </c>
      <c r="H57" s="57" t="s">
        <v>328</v>
      </c>
      <c r="I57" s="57" t="s">
        <v>26</v>
      </c>
      <c r="J57" s="59" t="str">
        <f t="shared" si="0"/>
        <v>TU-12S:HVAC-PT100-Ax50-SR:Temp-Mon</v>
      </c>
      <c r="K57" s="67" t="str">
        <f t="shared" si="1"/>
        <v>TEAMB10_ST_614_19_10.val</v>
      </c>
      <c r="L57" s="60" t="s">
        <v>284</v>
      </c>
      <c r="M57" s="61" t="s">
        <v>28</v>
      </c>
      <c r="N57" s="61" t="s">
        <v>29</v>
      </c>
      <c r="O57" s="62" t="s">
        <v>284</v>
      </c>
      <c r="P57" s="62" t="s">
        <v>284</v>
      </c>
      <c r="Q57" s="62" t="s">
        <v>30</v>
      </c>
      <c r="R57" s="66" t="str">
        <f t="shared" si="2"/>
        <v>TEAMB10_ST_614_19_10.val</v>
      </c>
      <c r="S57" s="61" t="s">
        <v>31</v>
      </c>
      <c r="T57" s="63" t="s">
        <v>284</v>
      </c>
    </row>
    <row r="58" spans="1:20">
      <c r="A58" s="64">
        <v>57</v>
      </c>
      <c r="B58" s="56" t="s">
        <v>352</v>
      </c>
      <c r="C58" s="57" t="s">
        <v>326</v>
      </c>
      <c r="D58" s="58" t="str">
        <f>IF(VLOOKUP($B58, 'Tunel-infos'!$A$1:$E$90,5,FALSE)&gt;=10, VLOOKUP($B58, 'Tunel-infos'!$A$1:$E$90,5,FALSE), "0"&amp;VLOOKUP($B58, 'Tunel-infos'!$A$1:$E$90,5,FALSE))&amp;"S"</f>
        <v>12S</v>
      </c>
      <c r="E58" s="57" t="s">
        <v>23</v>
      </c>
      <c r="F58" s="57" t="s">
        <v>327</v>
      </c>
      <c r="G58" s="57" t="str">
        <f>"Ax"&amp;IF(VLOOKUP(B58,'Tunel-infos'!A:E,3,0)&gt;=10, VLOOKUP(B58,'Tunel-infos'!A:E,3,0), "0"&amp;VLOOKUP(B58,'Tunel-infos'!A:E,2,0))&amp;"-"&amp;VLOOKUP(B58,'Tunel-infos'!A:E,4,0)</f>
        <v>Ax51-BO</v>
      </c>
      <c r="H58" s="57" t="s">
        <v>328</v>
      </c>
      <c r="I58" s="57" t="s">
        <v>26</v>
      </c>
      <c r="J58" s="59" t="str">
        <f t="shared" si="0"/>
        <v>TU-12S:HVAC-PT100-Ax51-BO:Temp-Mon</v>
      </c>
      <c r="K58" s="67" t="str">
        <f t="shared" si="1"/>
        <v>TEAMB01_ST_614_02_1.val</v>
      </c>
      <c r="L58" s="60" t="s">
        <v>284</v>
      </c>
      <c r="M58" s="61" t="s">
        <v>28</v>
      </c>
      <c r="N58" s="61" t="s">
        <v>29</v>
      </c>
      <c r="O58" s="62" t="s">
        <v>284</v>
      </c>
      <c r="P58" s="62" t="s">
        <v>284</v>
      </c>
      <c r="Q58" s="62" t="s">
        <v>30</v>
      </c>
      <c r="R58" s="66" t="str">
        <f t="shared" si="2"/>
        <v>TEAMB01_ST_614_02_1.val</v>
      </c>
      <c r="S58" s="61" t="s">
        <v>31</v>
      </c>
      <c r="T58" s="63" t="s">
        <v>284</v>
      </c>
    </row>
    <row r="59" spans="1:20">
      <c r="A59" s="65">
        <v>58</v>
      </c>
      <c r="B59" s="56" t="s">
        <v>353</v>
      </c>
      <c r="C59" s="57" t="s">
        <v>326</v>
      </c>
      <c r="D59" s="58" t="str">
        <f>IF(VLOOKUP($B59, 'Tunel-infos'!$A$1:$E$90,5,FALSE)&gt;=10, VLOOKUP($B59, 'Tunel-infos'!$A$1:$E$90,5,FALSE), "0"&amp;VLOOKUP($B59, 'Tunel-infos'!$A$1:$E$90,5,FALSE))&amp;"S"</f>
        <v>13S</v>
      </c>
      <c r="E59" s="57" t="s">
        <v>23</v>
      </c>
      <c r="F59" s="57" t="s">
        <v>327</v>
      </c>
      <c r="G59" s="57" t="str">
        <f>"Ax"&amp;IF(VLOOKUP(B59,'Tunel-infos'!A:E,3,0)&gt;=10, VLOOKUP(B59,'Tunel-infos'!A:E,3,0), "0"&amp;VLOOKUP(B59,'Tunel-infos'!A:E,2,0))&amp;"-"&amp;VLOOKUP(B59,'Tunel-infos'!A:E,4,0)</f>
        <v>Ax52-SR</v>
      </c>
      <c r="H59" s="57" t="s">
        <v>328</v>
      </c>
      <c r="I59" s="57" t="s">
        <v>26</v>
      </c>
      <c r="J59" s="59" t="str">
        <f t="shared" si="0"/>
        <v>TU-13S:HVAC-PT100-Ax52-SR:Temp-Mon</v>
      </c>
      <c r="K59" s="67" t="str">
        <f t="shared" si="1"/>
        <v>TEAMB02_ST_614_02_2.val</v>
      </c>
      <c r="L59" s="60" t="s">
        <v>284</v>
      </c>
      <c r="M59" s="61" t="s">
        <v>28</v>
      </c>
      <c r="N59" s="61" t="s">
        <v>29</v>
      </c>
      <c r="O59" s="62" t="s">
        <v>284</v>
      </c>
      <c r="P59" s="62" t="s">
        <v>284</v>
      </c>
      <c r="Q59" s="62" t="s">
        <v>30</v>
      </c>
      <c r="R59" s="66" t="str">
        <f t="shared" si="2"/>
        <v>TEAMB02_ST_614_02_2.val</v>
      </c>
      <c r="S59" s="61" t="s">
        <v>31</v>
      </c>
      <c r="T59" s="63" t="s">
        <v>284</v>
      </c>
    </row>
    <row r="60" spans="1:20">
      <c r="A60" s="64">
        <v>59</v>
      </c>
      <c r="B60" s="56" t="s">
        <v>354</v>
      </c>
      <c r="C60" s="57" t="s">
        <v>326</v>
      </c>
      <c r="D60" s="58" t="str">
        <f>IF(VLOOKUP($B60, 'Tunel-infos'!$A$1:$E$90,5,FALSE)&gt;=10, VLOOKUP($B60, 'Tunel-infos'!$A$1:$E$90,5,FALSE), "0"&amp;VLOOKUP($B60, 'Tunel-infos'!$A$1:$E$90,5,FALSE))&amp;"S"</f>
        <v>13S</v>
      </c>
      <c r="E60" s="57" t="s">
        <v>23</v>
      </c>
      <c r="F60" s="57" t="s">
        <v>327</v>
      </c>
      <c r="G60" s="57" t="str">
        <f>"Ax"&amp;IF(VLOOKUP(B60,'Tunel-infos'!A:E,3,0)&gt;=10, VLOOKUP(B60,'Tunel-infos'!A:E,3,0), "0"&amp;VLOOKUP(B60,'Tunel-infos'!A:E,2,0))&amp;"-"&amp;VLOOKUP(B60,'Tunel-infos'!A:E,4,0)</f>
        <v>Ax53-BO</v>
      </c>
      <c r="H60" s="57" t="s">
        <v>328</v>
      </c>
      <c r="I60" s="57" t="s">
        <v>26</v>
      </c>
      <c r="J60" s="59" t="str">
        <f t="shared" si="0"/>
        <v>TU-13S:HVAC-PT100-Ax53-BO:Temp-Mon</v>
      </c>
      <c r="K60" s="67" t="str">
        <f t="shared" si="1"/>
        <v>TEAMB04_ST_614_02_4.val</v>
      </c>
      <c r="L60" s="60" t="s">
        <v>284</v>
      </c>
      <c r="M60" s="61" t="s">
        <v>28</v>
      </c>
      <c r="N60" s="61" t="s">
        <v>29</v>
      </c>
      <c r="O60" s="62" t="s">
        <v>284</v>
      </c>
      <c r="P60" s="62" t="s">
        <v>284</v>
      </c>
      <c r="Q60" s="62" t="s">
        <v>30</v>
      </c>
      <c r="R60" s="66" t="str">
        <f t="shared" si="2"/>
        <v>TEAMB04_ST_614_02_4.val</v>
      </c>
      <c r="S60" s="61" t="s">
        <v>31</v>
      </c>
      <c r="T60" s="63" t="s">
        <v>284</v>
      </c>
    </row>
    <row r="61" spans="1:20">
      <c r="A61" s="65">
        <v>60</v>
      </c>
      <c r="B61" s="56" t="s">
        <v>355</v>
      </c>
      <c r="C61" s="57" t="s">
        <v>326</v>
      </c>
      <c r="D61" s="58" t="str">
        <f>IF(VLOOKUP($B61, 'Tunel-infos'!$A$1:$E$90,5,FALSE)&gt;=10, VLOOKUP($B61, 'Tunel-infos'!$A$1:$E$90,5,FALSE), "0"&amp;VLOOKUP($B61, 'Tunel-infos'!$A$1:$E$90,5,FALSE))&amp;"S"</f>
        <v>13S</v>
      </c>
      <c r="E61" s="57" t="s">
        <v>23</v>
      </c>
      <c r="F61" s="57" t="s">
        <v>327</v>
      </c>
      <c r="G61" s="57" t="str">
        <f>"Ax"&amp;IF(VLOOKUP(B61,'Tunel-infos'!A:E,3,0)&gt;=10, VLOOKUP(B61,'Tunel-infos'!A:E,3,0), "0"&amp;VLOOKUP(B61,'Tunel-infos'!A:E,2,0))&amp;"-"&amp;VLOOKUP(B61,'Tunel-infos'!A:E,4,0)</f>
        <v>Ax53-SR</v>
      </c>
      <c r="H61" s="57" t="s">
        <v>328</v>
      </c>
      <c r="I61" s="57" t="s">
        <v>26</v>
      </c>
      <c r="J61" s="59" t="str">
        <f t="shared" si="0"/>
        <v>TU-13S:HVAC-PT100-Ax53-SR:Temp-Mon</v>
      </c>
      <c r="K61" s="67" t="str">
        <f t="shared" si="1"/>
        <v>TEAMB05_ST_614_02_5.val</v>
      </c>
      <c r="L61" s="60" t="s">
        <v>284</v>
      </c>
      <c r="M61" s="61" t="s">
        <v>28</v>
      </c>
      <c r="N61" s="61" t="s">
        <v>29</v>
      </c>
      <c r="O61" s="62" t="s">
        <v>284</v>
      </c>
      <c r="P61" s="62" t="s">
        <v>284</v>
      </c>
      <c r="Q61" s="62" t="s">
        <v>30</v>
      </c>
      <c r="R61" s="66" t="str">
        <f t="shared" si="2"/>
        <v>TEAMB05_ST_614_02_5.val</v>
      </c>
      <c r="S61" s="61" t="s">
        <v>31</v>
      </c>
      <c r="T61" s="63" t="s">
        <v>284</v>
      </c>
    </row>
    <row r="62" spans="1:20">
      <c r="A62" s="64">
        <v>61</v>
      </c>
      <c r="B62" s="56" t="s">
        <v>356</v>
      </c>
      <c r="C62" s="57" t="s">
        <v>326</v>
      </c>
      <c r="D62" s="58" t="str">
        <f>IF(VLOOKUP($B62, 'Tunel-infos'!$A$1:$E$90,5,FALSE)&gt;=10, VLOOKUP($B62, 'Tunel-infos'!$A$1:$E$90,5,FALSE), "0"&amp;VLOOKUP($B62, 'Tunel-infos'!$A$1:$E$90,5,FALSE))&amp;"S"</f>
        <v>13S</v>
      </c>
      <c r="E62" s="57" t="s">
        <v>23</v>
      </c>
      <c r="F62" s="57" t="s">
        <v>327</v>
      </c>
      <c r="G62" s="57" t="str">
        <f>"Ax"&amp;IF(VLOOKUP(B62,'Tunel-infos'!A:E,3,0)&gt;=10, VLOOKUP(B62,'Tunel-infos'!A:E,3,0), "0"&amp;VLOOKUP(B62,'Tunel-infos'!A:E,2,0))&amp;"-"&amp;VLOOKUP(B62,'Tunel-infos'!A:E,4,0)</f>
        <v>Ax54-BO</v>
      </c>
      <c r="H62" s="57" t="s">
        <v>328</v>
      </c>
      <c r="I62" s="57" t="s">
        <v>26</v>
      </c>
      <c r="J62" s="59" t="str">
        <f t="shared" si="0"/>
        <v>TU-13S:HVAC-PT100-Ax54-BO:Temp-Mon</v>
      </c>
      <c r="K62" s="67" t="str">
        <f t="shared" si="1"/>
        <v>TEAMB07_ST_614_02_7.val</v>
      </c>
      <c r="L62" s="60" t="s">
        <v>284</v>
      </c>
      <c r="M62" s="61" t="s">
        <v>28</v>
      </c>
      <c r="N62" s="61" t="s">
        <v>29</v>
      </c>
      <c r="O62" s="62" t="s">
        <v>284</v>
      </c>
      <c r="P62" s="62" t="s">
        <v>284</v>
      </c>
      <c r="Q62" s="62" t="s">
        <v>30</v>
      </c>
      <c r="R62" s="66" t="str">
        <f t="shared" si="2"/>
        <v>TEAMB07_ST_614_02_7.val</v>
      </c>
      <c r="S62" s="61" t="s">
        <v>31</v>
      </c>
      <c r="T62" s="63" t="s">
        <v>284</v>
      </c>
    </row>
    <row r="63" spans="1:20">
      <c r="A63" s="65">
        <v>62</v>
      </c>
      <c r="B63" s="56" t="s">
        <v>357</v>
      </c>
      <c r="C63" s="57" t="s">
        <v>326</v>
      </c>
      <c r="D63" s="58" t="str">
        <f>IF(VLOOKUP($B63, 'Tunel-infos'!$A$1:$E$90,5,FALSE)&gt;=10, VLOOKUP($B63, 'Tunel-infos'!$A$1:$E$90,5,FALSE), "0"&amp;VLOOKUP($B63, 'Tunel-infos'!$A$1:$E$90,5,FALSE))&amp;"S"</f>
        <v>14S</v>
      </c>
      <c r="E63" s="57" t="s">
        <v>23</v>
      </c>
      <c r="F63" s="57" t="s">
        <v>327</v>
      </c>
      <c r="G63" s="57" t="str">
        <f>"Ax"&amp;IF(VLOOKUP(B63,'Tunel-infos'!A:E,3,0)&gt;=10, VLOOKUP(B63,'Tunel-infos'!A:E,3,0), "0"&amp;VLOOKUP(B63,'Tunel-infos'!A:E,2,0))&amp;"-"&amp;VLOOKUP(B63,'Tunel-infos'!A:E,4,0)</f>
        <v>Ax55-SR</v>
      </c>
      <c r="H63" s="57" t="s">
        <v>328</v>
      </c>
      <c r="I63" s="57" t="s">
        <v>26</v>
      </c>
      <c r="J63" s="59" t="str">
        <f t="shared" si="0"/>
        <v>TU-14S:HVAC-PT100-Ax55-SR:Temp-Mon</v>
      </c>
      <c r="K63" s="67" t="str">
        <f t="shared" si="1"/>
        <v>TEAMB08_ST_614_02_8.val</v>
      </c>
      <c r="L63" s="60" t="s">
        <v>284</v>
      </c>
      <c r="M63" s="61" t="s">
        <v>28</v>
      </c>
      <c r="N63" s="61" t="s">
        <v>29</v>
      </c>
      <c r="O63" s="62" t="s">
        <v>284</v>
      </c>
      <c r="P63" s="62" t="s">
        <v>284</v>
      </c>
      <c r="Q63" s="62" t="s">
        <v>30</v>
      </c>
      <c r="R63" s="66" t="str">
        <f t="shared" si="2"/>
        <v>TEAMB08_ST_614_02_8.val</v>
      </c>
      <c r="S63" s="61" t="s">
        <v>31</v>
      </c>
      <c r="T63" s="63" t="s">
        <v>284</v>
      </c>
    </row>
    <row r="64" spans="1:20">
      <c r="A64" s="64">
        <v>63</v>
      </c>
      <c r="B64" s="56" t="s">
        <v>358</v>
      </c>
      <c r="C64" s="57" t="s">
        <v>326</v>
      </c>
      <c r="D64" s="58" t="str">
        <f>IF(VLOOKUP($B64, 'Tunel-infos'!$A$1:$E$90,5,FALSE)&gt;=10, VLOOKUP($B64, 'Tunel-infos'!$A$1:$E$90,5,FALSE), "0"&amp;VLOOKUP($B64, 'Tunel-infos'!$A$1:$E$90,5,FALSE))&amp;"S"</f>
        <v>14S</v>
      </c>
      <c r="E64" s="57" t="s">
        <v>23</v>
      </c>
      <c r="F64" s="57" t="s">
        <v>327</v>
      </c>
      <c r="G64" s="57" t="str">
        <f>"Ax"&amp;IF(VLOOKUP(B64,'Tunel-infos'!A:E,3,0)&gt;=10, VLOOKUP(B64,'Tunel-infos'!A:E,3,0), "0"&amp;VLOOKUP(B64,'Tunel-infos'!A:E,2,0))&amp;"-"&amp;VLOOKUP(B64,'Tunel-infos'!A:E,4,0)</f>
        <v>Ax56-BO</v>
      </c>
      <c r="H64" s="57" t="s">
        <v>328</v>
      </c>
      <c r="I64" s="57" t="s">
        <v>26</v>
      </c>
      <c r="J64" s="59" t="str">
        <f t="shared" si="0"/>
        <v>TU-14S:HVAC-PT100-Ax56-BO:Temp-Mon</v>
      </c>
      <c r="K64" s="67" t="str">
        <f t="shared" si="1"/>
        <v>TEAMB09_ST_614_02_9.val</v>
      </c>
      <c r="L64" s="60" t="s">
        <v>284</v>
      </c>
      <c r="M64" s="61" t="s">
        <v>28</v>
      </c>
      <c r="N64" s="61" t="s">
        <v>29</v>
      </c>
      <c r="O64" s="62" t="s">
        <v>284</v>
      </c>
      <c r="P64" s="62" t="s">
        <v>284</v>
      </c>
      <c r="Q64" s="62" t="s">
        <v>30</v>
      </c>
      <c r="R64" s="66" t="str">
        <f t="shared" si="2"/>
        <v>TEAMB09_ST_614_02_9.val</v>
      </c>
      <c r="S64" s="61" t="s">
        <v>31</v>
      </c>
      <c r="T64" s="63" t="s">
        <v>284</v>
      </c>
    </row>
    <row r="65" spans="1:20">
      <c r="A65" s="65">
        <v>64</v>
      </c>
      <c r="B65" s="56" t="s">
        <v>359</v>
      </c>
      <c r="C65" s="57" t="s">
        <v>326</v>
      </c>
      <c r="D65" s="58" t="str">
        <f>IF(VLOOKUP($B65, 'Tunel-infos'!$A$1:$E$90,5,FALSE)&gt;=10, VLOOKUP($B65, 'Tunel-infos'!$A$1:$E$90,5,FALSE), "0"&amp;VLOOKUP($B65, 'Tunel-infos'!$A$1:$E$90,5,FALSE))&amp;"S"</f>
        <v>14S</v>
      </c>
      <c r="E65" s="57" t="s">
        <v>23</v>
      </c>
      <c r="F65" s="57" t="s">
        <v>327</v>
      </c>
      <c r="G65" s="57" t="str">
        <f>"Ax"&amp;IF(VLOOKUP(B65,'Tunel-infos'!A:E,3,0)&gt;=10, VLOOKUP(B65,'Tunel-infos'!A:E,3,0), "0"&amp;VLOOKUP(B65,'Tunel-infos'!A:E,2,0))&amp;"-"&amp;VLOOKUP(B65,'Tunel-infos'!A:E,4,0)</f>
        <v>Ax56-SR</v>
      </c>
      <c r="H65" s="57" t="s">
        <v>328</v>
      </c>
      <c r="I65" s="57" t="s">
        <v>26</v>
      </c>
      <c r="J65" s="59" t="str">
        <f t="shared" si="0"/>
        <v>TU-14S:HVAC-PT100-Ax56-SR:Temp-Mon</v>
      </c>
      <c r="K65" s="67" t="str">
        <f t="shared" si="1"/>
        <v>TEAMB10_ST_614_02_10.val</v>
      </c>
      <c r="L65" s="60" t="s">
        <v>284</v>
      </c>
      <c r="M65" s="61" t="s">
        <v>28</v>
      </c>
      <c r="N65" s="61" t="s">
        <v>29</v>
      </c>
      <c r="O65" s="62" t="s">
        <v>284</v>
      </c>
      <c r="P65" s="62" t="s">
        <v>284</v>
      </c>
      <c r="Q65" s="62" t="s">
        <v>30</v>
      </c>
      <c r="R65" s="66" t="str">
        <f t="shared" si="2"/>
        <v>TEAMB10_ST_614_02_10.val</v>
      </c>
      <c r="S65" s="61" t="s">
        <v>31</v>
      </c>
      <c r="T65" s="63" t="s">
        <v>284</v>
      </c>
    </row>
    <row r="66" spans="1:20">
      <c r="A66" s="64">
        <v>65</v>
      </c>
      <c r="B66" s="56" t="s">
        <v>429</v>
      </c>
      <c r="C66" s="57" t="s">
        <v>326</v>
      </c>
      <c r="D66" s="58" t="str">
        <f>IF(VLOOKUP($B66, 'Tunel-infos'!$A$1:$E$90,5,FALSE)&gt;=10, VLOOKUP($B66, 'Tunel-infos'!$A$1:$E$90,5,FALSE), "0"&amp;VLOOKUP($B66, 'Tunel-infos'!$A$1:$E$90,5,FALSE))&amp;"S"</f>
        <v>14S</v>
      </c>
      <c r="E66" s="57" t="s">
        <v>23</v>
      </c>
      <c r="F66" s="57" t="s">
        <v>327</v>
      </c>
      <c r="G66" s="57" t="str">
        <f>"Ax"&amp;IF(VLOOKUP(B66,'Tunel-infos'!A:E,3,0)&gt;=10, VLOOKUP(B66,'Tunel-infos'!A:E,3,0), "0"&amp;VLOOKUP(B66,'Tunel-infos'!A:E,2,0))&amp;"-"&amp;VLOOKUP(B66,'Tunel-infos'!A:E,4,0)</f>
        <v>Ax57-BO</v>
      </c>
      <c r="H66" s="57" t="s">
        <v>328</v>
      </c>
      <c r="I66" s="57" t="s">
        <v>26</v>
      </c>
      <c r="J66" s="59" t="str">
        <f t="shared" ref="J66:J81" si="3">IF(G66="-",C66&amp;"-"&amp;D66&amp;":"&amp;E66&amp;"-"&amp;F66&amp;":"&amp;H66&amp;"-"&amp;I66,C66&amp;"-"&amp;D66&amp;":"&amp;E66&amp;"-"&amp;F66&amp;"-"&amp;G66&amp;":"&amp;H66&amp;"-"&amp;I66)</f>
        <v>TU-14S:HVAC-PT100-Ax57-BO:Temp-Mon</v>
      </c>
      <c r="K66" s="67" t="str">
        <f t="shared" si="1"/>
        <v>TEAMB01_ST_614_04_1.val</v>
      </c>
      <c r="L66" s="60" t="s">
        <v>284</v>
      </c>
      <c r="M66" s="61" t="s">
        <v>28</v>
      </c>
      <c r="N66" s="61" t="s">
        <v>29</v>
      </c>
      <c r="O66" s="62" t="s">
        <v>284</v>
      </c>
      <c r="P66" s="62" t="s">
        <v>284</v>
      </c>
      <c r="Q66" s="62" t="s">
        <v>30</v>
      </c>
      <c r="R66" s="66" t="str">
        <f t="shared" si="2"/>
        <v>TEAMB01_ST_614_04_1.val</v>
      </c>
      <c r="S66" s="61" t="s">
        <v>31</v>
      </c>
      <c r="T66" s="63" t="s">
        <v>284</v>
      </c>
    </row>
    <row r="67" spans="1:20">
      <c r="A67" s="65">
        <v>66</v>
      </c>
      <c r="B67" s="56" t="s">
        <v>430</v>
      </c>
      <c r="C67" s="57" t="s">
        <v>326</v>
      </c>
      <c r="D67" s="58" t="str">
        <f>IF(VLOOKUP($B67, 'Tunel-infos'!$A$1:$E$90,5,FALSE)&gt;=10, VLOOKUP($B67, 'Tunel-infos'!$A$1:$E$90,5,FALSE), "0"&amp;VLOOKUP($B67, 'Tunel-infos'!$A$1:$E$90,5,FALSE))&amp;"S"</f>
        <v>15S</v>
      </c>
      <c r="E67" s="57" t="s">
        <v>23</v>
      </c>
      <c r="F67" s="57" t="s">
        <v>327</v>
      </c>
      <c r="G67" s="57" t="str">
        <f>"Ax"&amp;IF(VLOOKUP(B67,'Tunel-infos'!A:E,3,0)&gt;=10, VLOOKUP(B67,'Tunel-infos'!A:E,3,0), "0"&amp;VLOOKUP(B67,'Tunel-infos'!A:E,2,0))&amp;"-"&amp;VLOOKUP(B67,'Tunel-infos'!A:E,4,0)</f>
        <v>Ax58-SR</v>
      </c>
      <c r="H67" s="57" t="s">
        <v>328</v>
      </c>
      <c r="I67" s="57" t="s">
        <v>26</v>
      </c>
      <c r="J67" s="59" t="str">
        <f t="shared" si="3"/>
        <v>TU-15S:HVAC-PT100-Ax58-SR:Temp-Mon</v>
      </c>
      <c r="K67" s="67" t="str">
        <f t="shared" ref="K67:K81" si="4">"TEAMB"&amp;MID($B67,11,2)&amp;"_ST_614_"&amp;MID($B67,8,2)&amp;"_"&amp;IF(MID($B67,11,1)="0", MID($B67,12,1), MID($B67,11,2))&amp;".val"</f>
        <v>TEAMB02_ST_614_04_2.val</v>
      </c>
      <c r="L67" s="60" t="s">
        <v>284</v>
      </c>
      <c r="M67" s="61" t="s">
        <v>28</v>
      </c>
      <c r="N67" s="61" t="s">
        <v>29</v>
      </c>
      <c r="O67" s="62" t="s">
        <v>284</v>
      </c>
      <c r="P67" s="62" t="s">
        <v>284</v>
      </c>
      <c r="Q67" s="62" t="s">
        <v>30</v>
      </c>
      <c r="R67" s="66" t="str">
        <f t="shared" ref="R67:R81" si="5">"TEAMB"&amp;MID($B67,11,2)&amp;"_ST_614_"&amp;MID($B67,8,2)&amp;"_"&amp;IF(MID($B67,11,1)="0", MID($B67,12,1), MID($B67,11,2))&amp;".val"</f>
        <v>TEAMB02_ST_614_04_2.val</v>
      </c>
      <c r="S67" s="61" t="s">
        <v>31</v>
      </c>
      <c r="T67" s="63" t="s">
        <v>284</v>
      </c>
    </row>
    <row r="68" spans="1:20">
      <c r="A68" s="64">
        <v>67</v>
      </c>
      <c r="B68" s="56" t="s">
        <v>431</v>
      </c>
      <c r="C68" s="57" t="s">
        <v>326</v>
      </c>
      <c r="D68" s="58" t="str">
        <f>IF(VLOOKUP($B68, 'Tunel-infos'!$A$1:$E$90,5,FALSE)&gt;=10, VLOOKUP($B68, 'Tunel-infos'!$A$1:$E$90,5,FALSE), "0"&amp;VLOOKUP($B68, 'Tunel-infos'!$A$1:$E$90,5,FALSE))&amp;"S"</f>
        <v>15S</v>
      </c>
      <c r="E68" s="57" t="s">
        <v>23</v>
      </c>
      <c r="F68" s="57" t="s">
        <v>327</v>
      </c>
      <c r="G68" s="57" t="str">
        <f>"Ax"&amp;IF(VLOOKUP(B68,'Tunel-infos'!A:E,3,0)&gt;=10, VLOOKUP(B68,'Tunel-infos'!A:E,3,0), "0"&amp;VLOOKUP(B68,'Tunel-infos'!A:E,2,0))&amp;"-"&amp;VLOOKUP(B68,'Tunel-infos'!A:E,4,0)</f>
        <v>Ax59-BO</v>
      </c>
      <c r="H68" s="57" t="s">
        <v>328</v>
      </c>
      <c r="I68" s="57" t="s">
        <v>26</v>
      </c>
      <c r="J68" s="59" t="str">
        <f t="shared" si="3"/>
        <v>TU-15S:HVAC-PT100-Ax59-BO:Temp-Mon</v>
      </c>
      <c r="K68" s="67" t="str">
        <f t="shared" si="4"/>
        <v>TEAMB04_ST_614_04_4.val</v>
      </c>
      <c r="L68" s="60" t="s">
        <v>284</v>
      </c>
      <c r="M68" s="61" t="s">
        <v>28</v>
      </c>
      <c r="N68" s="61" t="s">
        <v>29</v>
      </c>
      <c r="O68" s="62" t="s">
        <v>284</v>
      </c>
      <c r="P68" s="62" t="s">
        <v>284</v>
      </c>
      <c r="Q68" s="62" t="s">
        <v>30</v>
      </c>
      <c r="R68" s="66" t="str">
        <f t="shared" si="5"/>
        <v>TEAMB04_ST_614_04_4.val</v>
      </c>
      <c r="S68" s="61" t="s">
        <v>31</v>
      </c>
      <c r="T68" s="63" t="s">
        <v>284</v>
      </c>
    </row>
    <row r="69" spans="1:20">
      <c r="A69" s="65">
        <v>68</v>
      </c>
      <c r="B69" s="56" t="s">
        <v>432</v>
      </c>
      <c r="C69" s="57" t="s">
        <v>326</v>
      </c>
      <c r="D69" s="58" t="str">
        <f>IF(VLOOKUP($B69, 'Tunel-infos'!$A$1:$E$90,5,FALSE)&gt;=10, VLOOKUP($B69, 'Tunel-infos'!$A$1:$E$90,5,FALSE), "0"&amp;VLOOKUP($B69, 'Tunel-infos'!$A$1:$E$90,5,FALSE))&amp;"S"</f>
        <v>15S</v>
      </c>
      <c r="E69" s="57" t="s">
        <v>23</v>
      </c>
      <c r="F69" s="57" t="s">
        <v>327</v>
      </c>
      <c r="G69" s="57" t="str">
        <f>"Ax"&amp;IF(VLOOKUP(B69,'Tunel-infos'!A:E,3,0)&gt;=10, VLOOKUP(B69,'Tunel-infos'!A:E,3,0), "0"&amp;VLOOKUP(B69,'Tunel-infos'!A:E,2,0))&amp;"-"&amp;VLOOKUP(B69,'Tunel-infos'!A:E,4,0)</f>
        <v>Ax59-SR</v>
      </c>
      <c r="H69" s="57" t="s">
        <v>328</v>
      </c>
      <c r="I69" s="57" t="s">
        <v>26</v>
      </c>
      <c r="J69" s="59" t="str">
        <f t="shared" si="3"/>
        <v>TU-15S:HVAC-PT100-Ax59-SR:Temp-Mon</v>
      </c>
      <c r="K69" s="67" t="str">
        <f t="shared" si="4"/>
        <v>TEAMB05_ST_614_04_5.val</v>
      </c>
      <c r="L69" s="60" t="s">
        <v>284</v>
      </c>
      <c r="M69" s="61" t="s">
        <v>28</v>
      </c>
      <c r="N69" s="61" t="s">
        <v>29</v>
      </c>
      <c r="O69" s="62" t="s">
        <v>284</v>
      </c>
      <c r="P69" s="62" t="s">
        <v>284</v>
      </c>
      <c r="Q69" s="62" t="s">
        <v>30</v>
      </c>
      <c r="R69" s="66" t="str">
        <f t="shared" si="5"/>
        <v>TEAMB05_ST_614_04_5.val</v>
      </c>
      <c r="S69" s="61" t="s">
        <v>31</v>
      </c>
      <c r="T69" s="63" t="s">
        <v>284</v>
      </c>
    </row>
    <row r="70" spans="1:20">
      <c r="A70" s="64">
        <v>69</v>
      </c>
      <c r="B70" s="56" t="s">
        <v>433</v>
      </c>
      <c r="C70" s="57" t="s">
        <v>326</v>
      </c>
      <c r="D70" s="58" t="str">
        <f>IF(VLOOKUP($B70, 'Tunel-infos'!$A$1:$E$90,5,FALSE)&gt;=10, VLOOKUP($B70, 'Tunel-infos'!$A$1:$E$90,5,FALSE), "0"&amp;VLOOKUP($B70, 'Tunel-infos'!$A$1:$E$90,5,FALSE))&amp;"S"</f>
        <v>15S</v>
      </c>
      <c r="E70" s="57" t="s">
        <v>23</v>
      </c>
      <c r="F70" s="57" t="s">
        <v>327</v>
      </c>
      <c r="G70" s="57" t="str">
        <f>"Ax"&amp;IF(VLOOKUP(B70,'Tunel-infos'!A:E,3,0)&gt;=10, VLOOKUP(B70,'Tunel-infos'!A:E,3,0), "0"&amp;VLOOKUP(B70,'Tunel-infos'!A:E,2,0))&amp;"-"&amp;VLOOKUP(B70,'Tunel-infos'!A:E,4,0)</f>
        <v>Ax60-BO</v>
      </c>
      <c r="H70" s="57" t="s">
        <v>328</v>
      </c>
      <c r="I70" s="57" t="s">
        <v>26</v>
      </c>
      <c r="J70" s="59" t="str">
        <f t="shared" si="3"/>
        <v>TU-15S:HVAC-PT100-Ax60-BO:Temp-Mon</v>
      </c>
      <c r="K70" s="67" t="str">
        <f t="shared" si="4"/>
        <v>TEAMB07_ST_614_04_7.val</v>
      </c>
      <c r="L70" s="60" t="s">
        <v>284</v>
      </c>
      <c r="M70" s="61" t="s">
        <v>28</v>
      </c>
      <c r="N70" s="61" t="s">
        <v>29</v>
      </c>
      <c r="O70" s="62" t="s">
        <v>284</v>
      </c>
      <c r="P70" s="62" t="s">
        <v>284</v>
      </c>
      <c r="Q70" s="62" t="s">
        <v>30</v>
      </c>
      <c r="R70" s="66" t="str">
        <f t="shared" si="5"/>
        <v>TEAMB07_ST_614_04_7.val</v>
      </c>
      <c r="S70" s="61" t="s">
        <v>31</v>
      </c>
      <c r="T70" s="63" t="s">
        <v>284</v>
      </c>
    </row>
    <row r="71" spans="1:20">
      <c r="A71" s="65">
        <v>70</v>
      </c>
      <c r="B71" s="56" t="s">
        <v>434</v>
      </c>
      <c r="C71" s="57" t="s">
        <v>326</v>
      </c>
      <c r="D71" s="58" t="str">
        <f>IF(VLOOKUP($B71, 'Tunel-infos'!$A$1:$E$90,5,FALSE)&gt;=10, VLOOKUP($B71, 'Tunel-infos'!$A$1:$E$90,5,FALSE), "0"&amp;VLOOKUP($B71, 'Tunel-infos'!$A$1:$E$90,5,FALSE))&amp;"S"</f>
        <v>16S</v>
      </c>
      <c r="E71" s="57" t="s">
        <v>23</v>
      </c>
      <c r="F71" s="57" t="s">
        <v>327</v>
      </c>
      <c r="G71" s="57" t="str">
        <f>"Ax"&amp;IF(VLOOKUP(B71,'Tunel-infos'!A:E,3,0)&gt;=10, VLOOKUP(B71,'Tunel-infos'!A:E,3,0), "0"&amp;VLOOKUP(B71,'Tunel-infos'!A:E,2,0))&amp;"-"&amp;VLOOKUP(B71,'Tunel-infos'!A:E,4,0)</f>
        <v>Ax04-SR</v>
      </c>
      <c r="H71" s="57" t="s">
        <v>328</v>
      </c>
      <c r="I71" s="57" t="s">
        <v>26</v>
      </c>
      <c r="J71" s="59" t="str">
        <f t="shared" si="3"/>
        <v>TU-16S:HVAC-PT100-Ax04-SR:Temp-Mon</v>
      </c>
      <c r="K71" s="67" t="str">
        <f t="shared" si="4"/>
        <v>TEAMB08_ST_614_04_8.val</v>
      </c>
      <c r="L71" s="60" t="s">
        <v>284</v>
      </c>
      <c r="M71" s="61" t="s">
        <v>28</v>
      </c>
      <c r="N71" s="61" t="s">
        <v>29</v>
      </c>
      <c r="O71" s="62" t="s">
        <v>284</v>
      </c>
      <c r="P71" s="62" t="s">
        <v>284</v>
      </c>
      <c r="Q71" s="62" t="s">
        <v>30</v>
      </c>
      <c r="R71" s="66" t="str">
        <f t="shared" si="5"/>
        <v>TEAMB08_ST_614_04_8.val</v>
      </c>
      <c r="S71" s="61" t="s">
        <v>31</v>
      </c>
      <c r="T71" s="63" t="s">
        <v>284</v>
      </c>
    </row>
    <row r="72" spans="1:20">
      <c r="A72" s="64">
        <v>71</v>
      </c>
      <c r="B72" s="56" t="s">
        <v>435</v>
      </c>
      <c r="C72" s="57" t="s">
        <v>326</v>
      </c>
      <c r="D72" s="58" t="str">
        <f>IF(VLOOKUP($B72, 'Tunel-infos'!$A$1:$E$90,5,FALSE)&gt;=10, VLOOKUP($B72, 'Tunel-infos'!$A$1:$E$90,5,FALSE), "0"&amp;VLOOKUP($B72, 'Tunel-infos'!$A$1:$E$90,5,FALSE))&amp;"S"</f>
        <v>16S</v>
      </c>
      <c r="E72" s="57" t="s">
        <v>23</v>
      </c>
      <c r="F72" s="57" t="s">
        <v>327</v>
      </c>
      <c r="G72" s="57" t="str">
        <f>"Ax"&amp;IF(VLOOKUP(B72,'Tunel-infos'!A:E,3,0)&gt;=10, VLOOKUP(B72,'Tunel-infos'!A:E,3,0), "0"&amp;VLOOKUP(B72,'Tunel-infos'!A:E,2,0))&amp;"-"&amp;VLOOKUP(B72,'Tunel-infos'!A:E,4,0)</f>
        <v>Ax04-BO</v>
      </c>
      <c r="H72" s="57" t="s">
        <v>328</v>
      </c>
      <c r="I72" s="57" t="s">
        <v>26</v>
      </c>
      <c r="J72" s="59" t="str">
        <f t="shared" si="3"/>
        <v>TU-16S:HVAC-PT100-Ax04-BO:Temp-Mon</v>
      </c>
      <c r="K72" s="67" t="str">
        <f t="shared" si="4"/>
        <v>TEAMB09_ST_614_04_9.val</v>
      </c>
      <c r="L72" s="60" t="s">
        <v>284</v>
      </c>
      <c r="M72" s="61" t="s">
        <v>28</v>
      </c>
      <c r="N72" s="61" t="s">
        <v>29</v>
      </c>
      <c r="O72" s="62" t="s">
        <v>284</v>
      </c>
      <c r="P72" s="62" t="s">
        <v>284</v>
      </c>
      <c r="Q72" s="62" t="s">
        <v>30</v>
      </c>
      <c r="R72" s="66" t="str">
        <f t="shared" si="5"/>
        <v>TEAMB09_ST_614_04_9.val</v>
      </c>
      <c r="S72" s="61" t="s">
        <v>31</v>
      </c>
      <c r="T72" s="63" t="s">
        <v>284</v>
      </c>
    </row>
    <row r="73" spans="1:20">
      <c r="A73" s="65">
        <v>72</v>
      </c>
      <c r="B73" s="56" t="s">
        <v>436</v>
      </c>
      <c r="C73" s="57" t="s">
        <v>326</v>
      </c>
      <c r="D73" s="58" t="str">
        <f>IF(VLOOKUP($B73, 'Tunel-infos'!$A$1:$E$90,5,FALSE)&gt;=10, VLOOKUP($B73, 'Tunel-infos'!$A$1:$E$90,5,FALSE), "0"&amp;VLOOKUP($B73, 'Tunel-infos'!$A$1:$E$90,5,FALSE))&amp;"S"</f>
        <v>16S</v>
      </c>
      <c r="E73" s="57" t="s">
        <v>23</v>
      </c>
      <c r="F73" s="57" t="s">
        <v>327</v>
      </c>
      <c r="G73" s="57" t="str">
        <f>"Ax"&amp;IF(VLOOKUP(B73,'Tunel-infos'!A:E,3,0)&gt;=10, VLOOKUP(B73,'Tunel-infos'!A:E,3,0), "0"&amp;VLOOKUP(B73,'Tunel-infos'!A:E,2,0))&amp;"-"&amp;VLOOKUP(B73,'Tunel-infos'!A:E,4,0)</f>
        <v>Ax04-SR</v>
      </c>
      <c r="H73" s="57" t="s">
        <v>328</v>
      </c>
      <c r="I73" s="57" t="s">
        <v>26</v>
      </c>
      <c r="J73" s="59" t="str">
        <f t="shared" si="3"/>
        <v>TU-16S:HVAC-PT100-Ax04-SR:Temp-Mon</v>
      </c>
      <c r="K73" s="67" t="str">
        <f t="shared" si="4"/>
        <v>TEAMB10_ST_614_04_10.val</v>
      </c>
      <c r="L73" s="60" t="s">
        <v>284</v>
      </c>
      <c r="M73" s="61" t="s">
        <v>28</v>
      </c>
      <c r="N73" s="61" t="s">
        <v>29</v>
      </c>
      <c r="O73" s="62" t="s">
        <v>284</v>
      </c>
      <c r="P73" s="62" t="s">
        <v>284</v>
      </c>
      <c r="Q73" s="62" t="s">
        <v>30</v>
      </c>
      <c r="R73" s="66" t="str">
        <f t="shared" si="5"/>
        <v>TEAMB10_ST_614_04_10.val</v>
      </c>
      <c r="S73" s="61" t="s">
        <v>31</v>
      </c>
      <c r="T73" s="63" t="s">
        <v>284</v>
      </c>
    </row>
    <row r="74" spans="1:20">
      <c r="A74" s="64">
        <v>73</v>
      </c>
      <c r="B74" s="56" t="s">
        <v>437</v>
      </c>
      <c r="C74" s="57" t="s">
        <v>326</v>
      </c>
      <c r="D74" s="58" t="str">
        <f>IF(VLOOKUP($B74, 'Tunel-infos'!$A$1:$E$90,5,FALSE)&gt;=10, VLOOKUP($B74, 'Tunel-infos'!$A$1:$E$90,5,FALSE), "0"&amp;VLOOKUP($B74, 'Tunel-infos'!$A$1:$E$90,5,FALSE))&amp;"S"</f>
        <v>16S</v>
      </c>
      <c r="E74" s="57" t="s">
        <v>23</v>
      </c>
      <c r="F74" s="57" t="s">
        <v>327</v>
      </c>
      <c r="G74" s="57" t="str">
        <f>"Ax"&amp;IF(VLOOKUP(B74,'Tunel-infos'!A:E,3,0)&gt;=10, VLOOKUP(B74,'Tunel-infos'!A:E,3,0), "0"&amp;VLOOKUP(B74,'Tunel-infos'!A:E,2,0))&amp;"-"&amp;VLOOKUP(B74,'Tunel-infos'!A:E,4,0)</f>
        <v>Ax06-BO</v>
      </c>
      <c r="H74" s="57" t="s">
        <v>328</v>
      </c>
      <c r="I74" s="57" t="s">
        <v>26</v>
      </c>
      <c r="J74" s="59" t="str">
        <f t="shared" si="3"/>
        <v>TU-16S:HVAC-PT100-Ax06-BO:Temp-Mon</v>
      </c>
      <c r="K74" s="67" t="str">
        <f t="shared" si="4"/>
        <v>TEAMB01_ST_614_06_1.val</v>
      </c>
      <c r="L74" s="60" t="s">
        <v>284</v>
      </c>
      <c r="M74" s="61" t="s">
        <v>28</v>
      </c>
      <c r="N74" s="61" t="s">
        <v>29</v>
      </c>
      <c r="O74" s="62" t="s">
        <v>284</v>
      </c>
      <c r="P74" s="62" t="s">
        <v>284</v>
      </c>
      <c r="Q74" s="62" t="s">
        <v>30</v>
      </c>
      <c r="R74" s="66" t="str">
        <f t="shared" si="5"/>
        <v>TEAMB01_ST_614_06_1.val</v>
      </c>
      <c r="S74" s="61" t="s">
        <v>31</v>
      </c>
      <c r="T74" s="63" t="s">
        <v>284</v>
      </c>
    </row>
    <row r="75" spans="1:20">
      <c r="A75" s="65">
        <v>74</v>
      </c>
      <c r="B75" s="56" t="s">
        <v>438</v>
      </c>
      <c r="C75" s="57" t="s">
        <v>326</v>
      </c>
      <c r="D75" s="58" t="str">
        <f>IF(VLOOKUP($B75, 'Tunel-infos'!$A$1:$E$90,5,FALSE)&gt;=10, VLOOKUP($B75, 'Tunel-infos'!$A$1:$E$90,5,FALSE), "0"&amp;VLOOKUP($B75, 'Tunel-infos'!$A$1:$E$90,5,FALSE))&amp;"S"</f>
        <v>17S</v>
      </c>
      <c r="E75" s="57" t="s">
        <v>23</v>
      </c>
      <c r="F75" s="57" t="s">
        <v>327</v>
      </c>
      <c r="G75" s="57" t="str">
        <f>"Ax"&amp;IF(VLOOKUP(B75,'Tunel-infos'!A:E,3,0)&gt;=10, VLOOKUP(B75,'Tunel-infos'!A:E,3,0), "0"&amp;VLOOKUP(B75,'Tunel-infos'!A:E,2,0))&amp;"-"&amp;VLOOKUP(B75,'Tunel-infos'!A:E,4,0)</f>
        <v>Ax06-SR</v>
      </c>
      <c r="H75" s="57" t="s">
        <v>328</v>
      </c>
      <c r="I75" s="57" t="s">
        <v>26</v>
      </c>
      <c r="J75" s="59" t="str">
        <f t="shared" si="3"/>
        <v>TU-17S:HVAC-PT100-Ax06-SR:Temp-Mon</v>
      </c>
      <c r="K75" s="67" t="str">
        <f t="shared" si="4"/>
        <v>TEAMB02_ST_614_06_2.val</v>
      </c>
      <c r="L75" s="60" t="s">
        <v>284</v>
      </c>
      <c r="M75" s="61" t="s">
        <v>28</v>
      </c>
      <c r="N75" s="61" t="s">
        <v>29</v>
      </c>
      <c r="O75" s="62" t="s">
        <v>284</v>
      </c>
      <c r="P75" s="62" t="s">
        <v>284</v>
      </c>
      <c r="Q75" s="62" t="s">
        <v>30</v>
      </c>
      <c r="R75" s="66" t="str">
        <f t="shared" si="5"/>
        <v>TEAMB02_ST_614_06_2.val</v>
      </c>
      <c r="S75" s="61" t="s">
        <v>31</v>
      </c>
      <c r="T75" s="63" t="s">
        <v>284</v>
      </c>
    </row>
    <row r="76" spans="1:20">
      <c r="A76" s="64">
        <v>75</v>
      </c>
      <c r="B76" s="56" t="s">
        <v>439</v>
      </c>
      <c r="C76" s="57" t="s">
        <v>326</v>
      </c>
      <c r="D76" s="58" t="str">
        <f>IF(VLOOKUP($B76, 'Tunel-infos'!$A$1:$E$90,5,FALSE)&gt;=10, VLOOKUP($B76, 'Tunel-infos'!$A$1:$E$90,5,FALSE), "0"&amp;VLOOKUP($B76, 'Tunel-infos'!$A$1:$E$90,5,FALSE))&amp;"S"</f>
        <v>17S</v>
      </c>
      <c r="E76" s="57" t="s">
        <v>23</v>
      </c>
      <c r="F76" s="57" t="s">
        <v>327</v>
      </c>
      <c r="G76" s="57" t="str">
        <f>"Ax"&amp;IF(VLOOKUP(B76,'Tunel-infos'!A:E,3,0)&gt;=10, VLOOKUP(B76,'Tunel-infos'!A:E,3,0), "0"&amp;VLOOKUP(B76,'Tunel-infos'!A:E,2,0))&amp;"-"&amp;VLOOKUP(B76,'Tunel-infos'!A:E,4,0)</f>
        <v>Ax06-BO</v>
      </c>
      <c r="H76" s="57" t="s">
        <v>328</v>
      </c>
      <c r="I76" s="57" t="s">
        <v>26</v>
      </c>
      <c r="J76" s="59" t="str">
        <f t="shared" si="3"/>
        <v>TU-17S:HVAC-PT100-Ax06-BO:Temp-Mon</v>
      </c>
      <c r="K76" s="67" t="str">
        <f t="shared" si="4"/>
        <v>TEAMB04_ST_614_06_4.val</v>
      </c>
      <c r="L76" s="60" t="s">
        <v>284</v>
      </c>
      <c r="M76" s="61" t="s">
        <v>28</v>
      </c>
      <c r="N76" s="61" t="s">
        <v>29</v>
      </c>
      <c r="O76" s="62" t="s">
        <v>284</v>
      </c>
      <c r="P76" s="62" t="s">
        <v>284</v>
      </c>
      <c r="Q76" s="62" t="s">
        <v>30</v>
      </c>
      <c r="R76" s="66" t="str">
        <f t="shared" si="5"/>
        <v>TEAMB04_ST_614_06_4.val</v>
      </c>
      <c r="S76" s="61" t="s">
        <v>31</v>
      </c>
      <c r="T76" s="63" t="s">
        <v>284</v>
      </c>
    </row>
    <row r="77" spans="1:20">
      <c r="A77" s="65">
        <v>76</v>
      </c>
      <c r="B77" s="56" t="s">
        <v>440</v>
      </c>
      <c r="C77" s="57" t="s">
        <v>326</v>
      </c>
      <c r="D77" s="58" t="str">
        <f>IF(VLOOKUP($B77, 'Tunel-infos'!$A$1:$E$90,5,FALSE)&gt;=10, VLOOKUP($B77, 'Tunel-infos'!$A$1:$E$90,5,FALSE), "0"&amp;VLOOKUP($B77, 'Tunel-infos'!$A$1:$E$90,5,FALSE))&amp;"S"</f>
        <v>17S</v>
      </c>
      <c r="E77" s="57" t="s">
        <v>23</v>
      </c>
      <c r="F77" s="57" t="s">
        <v>327</v>
      </c>
      <c r="G77" s="57" t="str">
        <f>"Ax"&amp;IF(VLOOKUP(B77,'Tunel-infos'!A:E,3,0)&gt;=10, VLOOKUP(B77,'Tunel-infos'!A:E,3,0), "0"&amp;VLOOKUP(B77,'Tunel-infos'!A:E,2,0))&amp;"-"&amp;VLOOKUP(B77,'Tunel-infos'!A:E,4,0)</f>
        <v>Ax06-SR</v>
      </c>
      <c r="H77" s="57" t="s">
        <v>328</v>
      </c>
      <c r="I77" s="57" t="s">
        <v>26</v>
      </c>
      <c r="J77" s="59" t="str">
        <f t="shared" si="3"/>
        <v>TU-17S:HVAC-PT100-Ax06-SR:Temp-Mon</v>
      </c>
      <c r="K77" s="67" t="str">
        <f t="shared" si="4"/>
        <v>TEAMB05_ST_614_06_5.val</v>
      </c>
      <c r="L77" s="60" t="s">
        <v>284</v>
      </c>
      <c r="M77" s="61" t="s">
        <v>28</v>
      </c>
      <c r="N77" s="61" t="s">
        <v>29</v>
      </c>
      <c r="O77" s="62" t="s">
        <v>284</v>
      </c>
      <c r="P77" s="62" t="s">
        <v>284</v>
      </c>
      <c r="Q77" s="62" t="s">
        <v>30</v>
      </c>
      <c r="R77" s="66" t="str">
        <f t="shared" si="5"/>
        <v>TEAMB05_ST_614_06_5.val</v>
      </c>
      <c r="S77" s="61" t="s">
        <v>31</v>
      </c>
      <c r="T77" s="63" t="s">
        <v>284</v>
      </c>
    </row>
    <row r="78" spans="1:20">
      <c r="A78" s="64">
        <v>77</v>
      </c>
      <c r="B78" s="56" t="s">
        <v>441</v>
      </c>
      <c r="C78" s="57" t="s">
        <v>326</v>
      </c>
      <c r="D78" s="58" t="str">
        <f>IF(VLOOKUP($B78, 'Tunel-infos'!$A$1:$E$90,5,FALSE)&gt;=10, VLOOKUP($B78, 'Tunel-infos'!$A$1:$E$90,5,FALSE), "0"&amp;VLOOKUP($B78, 'Tunel-infos'!$A$1:$E$90,5,FALSE))&amp;"S"</f>
        <v>17S</v>
      </c>
      <c r="E78" s="57" t="s">
        <v>23</v>
      </c>
      <c r="F78" s="57" t="s">
        <v>327</v>
      </c>
      <c r="G78" s="57" t="str">
        <f>"Ax"&amp;IF(VLOOKUP(B78,'Tunel-infos'!A:E,3,0)&gt;=10, VLOOKUP(B78,'Tunel-infos'!A:E,3,0), "0"&amp;VLOOKUP(B78,'Tunel-infos'!A:E,2,0))&amp;"-"&amp;VLOOKUP(B78,'Tunel-infos'!A:E,4,0)</f>
        <v>Ax06-BO</v>
      </c>
      <c r="H78" s="57" t="s">
        <v>328</v>
      </c>
      <c r="I78" s="57" t="s">
        <v>26</v>
      </c>
      <c r="J78" s="59" t="str">
        <f t="shared" si="3"/>
        <v>TU-17S:HVAC-PT100-Ax06-BO:Temp-Mon</v>
      </c>
      <c r="K78" s="67" t="str">
        <f t="shared" si="4"/>
        <v>TEAMB07_ST_614_06_7.val</v>
      </c>
      <c r="L78" s="60" t="s">
        <v>284</v>
      </c>
      <c r="M78" s="61" t="s">
        <v>28</v>
      </c>
      <c r="N78" s="61" t="s">
        <v>29</v>
      </c>
      <c r="O78" s="62" t="s">
        <v>284</v>
      </c>
      <c r="P78" s="62" t="s">
        <v>284</v>
      </c>
      <c r="Q78" s="62" t="s">
        <v>30</v>
      </c>
      <c r="R78" s="66" t="str">
        <f t="shared" si="5"/>
        <v>TEAMB07_ST_614_06_7.val</v>
      </c>
      <c r="S78" s="61" t="s">
        <v>31</v>
      </c>
      <c r="T78" s="63" t="s">
        <v>284</v>
      </c>
    </row>
    <row r="79" spans="1:20">
      <c r="A79" s="65">
        <v>78</v>
      </c>
      <c r="B79" s="56" t="s">
        <v>442</v>
      </c>
      <c r="C79" s="57" t="s">
        <v>326</v>
      </c>
      <c r="D79" s="58" t="str">
        <f>IF(VLOOKUP($B79, 'Tunel-infos'!$A$1:$E$90,5,FALSE)&gt;=10, VLOOKUP($B79, 'Tunel-infos'!$A$1:$E$90,5,FALSE), "0"&amp;VLOOKUP($B79, 'Tunel-infos'!$A$1:$E$90,5,FALSE))&amp;"S"</f>
        <v>18S</v>
      </c>
      <c r="E79" s="57" t="s">
        <v>23</v>
      </c>
      <c r="F79" s="57" t="s">
        <v>327</v>
      </c>
      <c r="G79" s="57" t="str">
        <f>"Ax"&amp;IF(VLOOKUP(B79,'Tunel-infos'!A:E,3,0)&gt;=10, VLOOKUP(B79,'Tunel-infos'!A:E,3,0), "0"&amp;VLOOKUP(B79,'Tunel-infos'!A:E,2,0))&amp;"-"&amp;VLOOKUP(B79,'Tunel-infos'!A:E,4,0)</f>
        <v>Ax06-SR</v>
      </c>
      <c r="H79" s="57" t="s">
        <v>328</v>
      </c>
      <c r="I79" s="57" t="s">
        <v>26</v>
      </c>
      <c r="J79" s="59" t="str">
        <f t="shared" si="3"/>
        <v>TU-18S:HVAC-PT100-Ax06-SR:Temp-Mon</v>
      </c>
      <c r="K79" s="67" t="str">
        <f t="shared" si="4"/>
        <v>TEAMB08_ST_614_06_8.val</v>
      </c>
      <c r="L79" s="60" t="s">
        <v>284</v>
      </c>
      <c r="M79" s="61" t="s">
        <v>28</v>
      </c>
      <c r="N79" s="61" t="s">
        <v>29</v>
      </c>
      <c r="O79" s="62" t="s">
        <v>284</v>
      </c>
      <c r="P79" s="62" t="s">
        <v>284</v>
      </c>
      <c r="Q79" s="62" t="s">
        <v>30</v>
      </c>
      <c r="R79" s="66" t="str">
        <f t="shared" si="5"/>
        <v>TEAMB08_ST_614_06_8.val</v>
      </c>
      <c r="S79" s="61" t="s">
        <v>31</v>
      </c>
      <c r="T79" s="63" t="s">
        <v>284</v>
      </c>
    </row>
    <row r="80" spans="1:20">
      <c r="A80" s="64">
        <v>79</v>
      </c>
      <c r="B80" s="56" t="s">
        <v>443</v>
      </c>
      <c r="C80" s="57" t="s">
        <v>326</v>
      </c>
      <c r="D80" s="58" t="str">
        <f>IF(VLOOKUP($B80, 'Tunel-infos'!$A$1:$E$90,5,FALSE)&gt;=10, VLOOKUP($B80, 'Tunel-infos'!$A$1:$E$90,5,FALSE), "0"&amp;VLOOKUP($B80, 'Tunel-infos'!$A$1:$E$90,5,FALSE))&amp;"S"</f>
        <v>18S</v>
      </c>
      <c r="E80" s="57" t="s">
        <v>23</v>
      </c>
      <c r="F80" s="57" t="s">
        <v>327</v>
      </c>
      <c r="G80" s="57" t="str">
        <f>"Ax"&amp;IF(VLOOKUP(B80,'Tunel-infos'!A:E,3,0)&gt;=10, VLOOKUP(B80,'Tunel-infos'!A:E,3,0), "0"&amp;VLOOKUP(B80,'Tunel-infos'!A:E,2,0))&amp;"-"&amp;VLOOKUP(B80,'Tunel-infos'!A:E,4,0)</f>
        <v>Ax06-BO</v>
      </c>
      <c r="H80" s="57" t="s">
        <v>328</v>
      </c>
      <c r="I80" s="57" t="s">
        <v>26</v>
      </c>
      <c r="J80" s="59" t="str">
        <f t="shared" si="3"/>
        <v>TU-18S:HVAC-PT100-Ax06-BO:Temp-Mon</v>
      </c>
      <c r="K80" s="67" t="str">
        <f t="shared" si="4"/>
        <v>TEAMB09_ST_614_06_9.val</v>
      </c>
      <c r="L80" s="60" t="s">
        <v>284</v>
      </c>
      <c r="M80" s="61" t="s">
        <v>28</v>
      </c>
      <c r="N80" s="61" t="s">
        <v>29</v>
      </c>
      <c r="O80" s="62" t="s">
        <v>284</v>
      </c>
      <c r="P80" s="62" t="s">
        <v>284</v>
      </c>
      <c r="Q80" s="62" t="s">
        <v>30</v>
      </c>
      <c r="R80" s="66" t="str">
        <f t="shared" si="5"/>
        <v>TEAMB09_ST_614_06_9.val</v>
      </c>
      <c r="S80" s="61" t="s">
        <v>31</v>
      </c>
      <c r="T80" s="63" t="s">
        <v>284</v>
      </c>
    </row>
    <row r="81" spans="1:20">
      <c r="A81" s="65">
        <v>80</v>
      </c>
      <c r="B81" s="56" t="s">
        <v>444</v>
      </c>
      <c r="C81" s="57" t="s">
        <v>326</v>
      </c>
      <c r="D81" s="58" t="str">
        <f>IF(VLOOKUP($B81, 'Tunel-infos'!$A$1:$E$90,5,FALSE)&gt;=10, VLOOKUP($B81, 'Tunel-infos'!$A$1:$E$90,5,FALSE), "0"&amp;VLOOKUP($B81, 'Tunel-infos'!$A$1:$E$90,5,FALSE))&amp;"S"</f>
        <v>18S</v>
      </c>
      <c r="E81" s="57" t="s">
        <v>23</v>
      </c>
      <c r="F81" s="57" t="s">
        <v>327</v>
      </c>
      <c r="G81" s="57" t="str">
        <f>"Ax"&amp;IF(VLOOKUP(B81,'Tunel-infos'!A:E,3,0)&gt;=10, VLOOKUP(B81,'Tunel-infos'!A:E,3,0), "0"&amp;VLOOKUP(B81,'Tunel-infos'!A:E,2,0))&amp;"-"&amp;VLOOKUP(B81,'Tunel-infos'!A:E,4,0)</f>
        <v>Ax06-SR</v>
      </c>
      <c r="H81" s="57" t="s">
        <v>328</v>
      </c>
      <c r="I81" s="57" t="s">
        <v>26</v>
      </c>
      <c r="J81" s="59" t="str">
        <f t="shared" si="3"/>
        <v>TU-18S:HVAC-PT100-Ax06-SR:Temp-Mon</v>
      </c>
      <c r="K81" s="67" t="str">
        <f t="shared" si="4"/>
        <v>TEAMB10_ST_614_06_10.val</v>
      </c>
      <c r="L81" s="60" t="s">
        <v>284</v>
      </c>
      <c r="M81" s="61" t="s">
        <v>28</v>
      </c>
      <c r="N81" s="61" t="s">
        <v>29</v>
      </c>
      <c r="O81" s="62" t="s">
        <v>284</v>
      </c>
      <c r="P81" s="62" t="s">
        <v>284</v>
      </c>
      <c r="Q81" s="62" t="s">
        <v>30</v>
      </c>
      <c r="R81" s="66" t="str">
        <f t="shared" si="5"/>
        <v>TEAMB10_ST_614_06_10.val</v>
      </c>
      <c r="S81" s="61" t="s">
        <v>31</v>
      </c>
      <c r="T81" s="63" t="s">
        <v>284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51BC-A704-47FB-9FEA-35C53E92D817}">
  <dimension ref="A1:J90"/>
  <sheetViews>
    <sheetView workbookViewId="0">
      <selection activeCell="A3" sqref="A3"/>
    </sheetView>
  </sheetViews>
  <sheetFormatPr defaultRowHeight="15"/>
  <cols>
    <col min="1" max="1" width="18" style="49" customWidth="1"/>
    <col min="2" max="2" width="9.140625" style="49"/>
    <col min="3" max="3" width="8.42578125" style="49" customWidth="1"/>
    <col min="4" max="4" width="8.140625" style="49" customWidth="1"/>
    <col min="5" max="5" width="9.85546875" style="49" customWidth="1"/>
    <col min="6" max="16384" width="9.140625" style="49"/>
  </cols>
  <sheetData>
    <row r="1" spans="1:10">
      <c r="A1" s="49" t="s">
        <v>509</v>
      </c>
      <c r="B1" s="49" t="s">
        <v>510</v>
      </c>
      <c r="C1" s="49" t="s">
        <v>511</v>
      </c>
      <c r="D1" s="49" t="s">
        <v>512</v>
      </c>
      <c r="E1" s="49" t="s">
        <v>513</v>
      </c>
      <c r="H1" s="186" t="s">
        <v>511</v>
      </c>
      <c r="I1" s="186"/>
      <c r="J1" s="185" t="s">
        <v>513</v>
      </c>
    </row>
    <row r="2" spans="1:10">
      <c r="A2" s="49" t="str">
        <f>"ST-614-"&amp;IF(B2&lt;10, "0"&amp;B2, B2)&amp;".01"</f>
        <v>ST-614-08.01</v>
      </c>
      <c r="B2" s="49">
        <v>8</v>
      </c>
      <c r="C2" s="49">
        <v>9</v>
      </c>
      <c r="D2" s="49" t="s">
        <v>514</v>
      </c>
      <c r="E2" s="49">
        <v>18</v>
      </c>
      <c r="H2" s="49" t="s">
        <v>515</v>
      </c>
      <c r="I2" s="49" t="s">
        <v>516</v>
      </c>
      <c r="J2" s="185"/>
    </row>
    <row r="3" spans="1:10">
      <c r="A3" s="49" t="str">
        <f>"ST-614-"&amp;IF(B3&lt;10, "0"&amp;B3, B3)&amp;".02"</f>
        <v>ST-614-08.02</v>
      </c>
      <c r="B3" s="49">
        <v>8</v>
      </c>
      <c r="C3" s="49">
        <v>10</v>
      </c>
      <c r="D3" s="49" t="s">
        <v>517</v>
      </c>
      <c r="E3" s="49">
        <v>19</v>
      </c>
      <c r="H3" s="49">
        <v>16</v>
      </c>
      <c r="I3" s="49">
        <v>18</v>
      </c>
      <c r="J3" s="49">
        <v>1</v>
      </c>
    </row>
    <row r="4" spans="1:10">
      <c r="A4" s="49" t="str">
        <f>"ST-614-"&amp;IF(B4&lt;10, "0"&amp;B4, B4)&amp;".04"</f>
        <v>ST-614-08.04</v>
      </c>
      <c r="B4" s="49">
        <v>8</v>
      </c>
      <c r="C4" s="49">
        <v>11</v>
      </c>
      <c r="D4" s="49" t="s">
        <v>514</v>
      </c>
      <c r="E4" s="49">
        <v>19</v>
      </c>
      <c r="H4" s="49">
        <v>19</v>
      </c>
      <c r="I4" s="49">
        <v>21</v>
      </c>
      <c r="J4" s="49">
        <v>2</v>
      </c>
    </row>
    <row r="5" spans="1:10">
      <c r="A5" s="49" t="str">
        <f>"ST-614-"&amp;IF(B5&lt;10, "0"&amp;B5, B5)&amp;".05"</f>
        <v>ST-614-08.05</v>
      </c>
      <c r="B5" s="49">
        <v>8</v>
      </c>
      <c r="C5" s="49">
        <v>11</v>
      </c>
      <c r="D5" s="49" t="s">
        <v>517</v>
      </c>
      <c r="E5" s="49">
        <v>19</v>
      </c>
      <c r="H5" s="49">
        <v>22</v>
      </c>
      <c r="I5" s="49">
        <v>24</v>
      </c>
      <c r="J5" s="49">
        <v>3</v>
      </c>
    </row>
    <row r="6" spans="1:10">
      <c r="A6" s="49" t="str">
        <f>"ST-614-"&amp;IF(B6&lt;10, "0"&amp;B6, B6)&amp;".07"</f>
        <v>ST-614-08.07</v>
      </c>
      <c r="B6" s="49">
        <v>8</v>
      </c>
      <c r="C6" s="49">
        <v>12</v>
      </c>
      <c r="D6" s="49" t="s">
        <v>514</v>
      </c>
      <c r="E6" s="49">
        <v>19</v>
      </c>
      <c r="H6" s="49">
        <v>25</v>
      </c>
      <c r="I6" s="49">
        <v>27</v>
      </c>
      <c r="J6" s="49">
        <v>4</v>
      </c>
    </row>
    <row r="7" spans="1:10">
      <c r="A7" s="49" t="str">
        <f>"ST-614-"&amp;IF(B7&lt;10, "0"&amp;B7, B7)&amp;".08"</f>
        <v>ST-614-08.08</v>
      </c>
      <c r="B7" s="49">
        <v>8</v>
      </c>
      <c r="C7" s="49">
        <v>13</v>
      </c>
      <c r="D7" s="49" t="s">
        <v>517</v>
      </c>
      <c r="E7" s="49">
        <v>20</v>
      </c>
      <c r="H7" s="49">
        <v>28</v>
      </c>
      <c r="I7" s="49">
        <v>30</v>
      </c>
      <c r="J7" s="49">
        <v>5</v>
      </c>
    </row>
    <row r="8" spans="1:10">
      <c r="A8" s="49" t="str">
        <f>"ST-614-"&amp;IF(B8&lt;10, "0"&amp;B8, B8)&amp;".09"</f>
        <v>ST-614-08.09</v>
      </c>
      <c r="B8" s="49">
        <v>8</v>
      </c>
      <c r="C8" s="49">
        <v>14</v>
      </c>
      <c r="D8" s="49" t="s">
        <v>514</v>
      </c>
      <c r="E8" s="49">
        <v>20</v>
      </c>
      <c r="H8" s="49">
        <v>31</v>
      </c>
      <c r="I8" s="49">
        <v>33</v>
      </c>
      <c r="J8" s="49">
        <v>6</v>
      </c>
    </row>
    <row r="9" spans="1:10">
      <c r="A9" s="49" t="str">
        <f>"ST-614-"&amp;IF(B9&lt;10, "0"&amp;B9, B9)&amp;".10"</f>
        <v>ST-614-08.10</v>
      </c>
      <c r="B9" s="49">
        <v>8</v>
      </c>
      <c r="C9" s="49">
        <v>14</v>
      </c>
      <c r="D9" s="49" t="s">
        <v>517</v>
      </c>
      <c r="E9" s="49">
        <v>20</v>
      </c>
      <c r="H9" s="49">
        <v>34</v>
      </c>
      <c r="I9" s="49">
        <v>36</v>
      </c>
      <c r="J9" s="49">
        <v>7</v>
      </c>
    </row>
    <row r="10" spans="1:10">
      <c r="H10" s="49">
        <v>37</v>
      </c>
      <c r="I10" s="49">
        <v>39</v>
      </c>
      <c r="J10" s="49">
        <v>8</v>
      </c>
    </row>
    <row r="11" spans="1:10">
      <c r="A11" s="49" t="str">
        <f>"ST-614-"&amp;IF(B11&lt;10, "0"&amp;B11, B11)&amp;".01"</f>
        <v>ST-614-10.01</v>
      </c>
      <c r="B11" s="49">
        <v>10</v>
      </c>
      <c r="C11" s="49">
        <v>15</v>
      </c>
      <c r="D11" s="49" t="s">
        <v>514</v>
      </c>
      <c r="E11" s="49">
        <v>20</v>
      </c>
      <c r="H11" s="49">
        <v>40</v>
      </c>
      <c r="I11" s="49">
        <v>42</v>
      </c>
      <c r="J11" s="49">
        <v>9</v>
      </c>
    </row>
    <row r="12" spans="1:10">
      <c r="A12" s="49" t="str">
        <f>"ST-614-"&amp;IF(B12&lt;10, "0"&amp;B12, B12)&amp;".02"</f>
        <v>ST-614-10.02</v>
      </c>
      <c r="B12" s="49">
        <v>10</v>
      </c>
      <c r="C12" s="49">
        <v>16</v>
      </c>
      <c r="D12" s="49" t="s">
        <v>517</v>
      </c>
      <c r="E12" s="49">
        <v>1</v>
      </c>
      <c r="H12" s="49">
        <v>43</v>
      </c>
      <c r="I12" s="49">
        <v>45</v>
      </c>
      <c r="J12" s="49">
        <v>10</v>
      </c>
    </row>
    <row r="13" spans="1:10">
      <c r="A13" s="49" t="str">
        <f>"ST-614-"&amp;IF(B13&lt;10, "0"&amp;B13, B13)&amp;".04"</f>
        <v>ST-614-10.04</v>
      </c>
      <c r="B13" s="49">
        <v>10</v>
      </c>
      <c r="C13" s="49">
        <v>17</v>
      </c>
      <c r="D13" s="49" t="s">
        <v>514</v>
      </c>
      <c r="E13" s="49">
        <v>1</v>
      </c>
      <c r="H13" s="49">
        <v>46</v>
      </c>
      <c r="I13" s="49">
        <v>48</v>
      </c>
      <c r="J13" s="49">
        <v>11</v>
      </c>
    </row>
    <row r="14" spans="1:10">
      <c r="A14" s="49" t="str">
        <f>"ST-614-"&amp;IF(B14&lt;10, "0"&amp;B14, B14)&amp;".05"</f>
        <v>ST-614-10.05</v>
      </c>
      <c r="B14" s="49">
        <v>10</v>
      </c>
      <c r="C14" s="49">
        <v>17</v>
      </c>
      <c r="D14" s="49" t="s">
        <v>517</v>
      </c>
      <c r="E14" s="49">
        <v>1</v>
      </c>
      <c r="H14" s="49">
        <v>49</v>
      </c>
      <c r="I14" s="49">
        <v>51</v>
      </c>
      <c r="J14" s="49">
        <v>12</v>
      </c>
    </row>
    <row r="15" spans="1:10">
      <c r="A15" s="49" t="str">
        <f>"ST-614-"&amp;IF(B15&lt;10, "0"&amp;B15, B15)&amp;".07"</f>
        <v>ST-614-10.07</v>
      </c>
      <c r="B15" s="49">
        <v>10</v>
      </c>
      <c r="C15" s="49">
        <v>18</v>
      </c>
      <c r="D15" s="49" t="s">
        <v>514</v>
      </c>
      <c r="E15" s="49">
        <v>1</v>
      </c>
      <c r="H15" s="49">
        <v>52</v>
      </c>
      <c r="I15" s="49">
        <v>54</v>
      </c>
      <c r="J15" s="49">
        <v>13</v>
      </c>
    </row>
    <row r="16" spans="1:10">
      <c r="A16" s="49" t="str">
        <f>"ST-614-"&amp;IF(B16&lt;10, "0"&amp;B16, B16)&amp;".08"</f>
        <v>ST-614-10.08</v>
      </c>
      <c r="B16" s="49">
        <v>10</v>
      </c>
      <c r="C16" s="49">
        <v>19</v>
      </c>
      <c r="D16" s="49" t="s">
        <v>517</v>
      </c>
      <c r="E16" s="49">
        <v>2</v>
      </c>
      <c r="H16" s="49">
        <v>55</v>
      </c>
      <c r="I16" s="49">
        <v>57</v>
      </c>
      <c r="J16" s="49">
        <v>14</v>
      </c>
    </row>
    <row r="17" spans="1:10">
      <c r="A17" s="49" t="str">
        <f>"ST-614-"&amp;IF(B17&lt;10, "0"&amp;B17, B17)&amp;".09"</f>
        <v>ST-614-10.09</v>
      </c>
      <c r="B17" s="49">
        <v>10</v>
      </c>
      <c r="C17" s="49">
        <v>20</v>
      </c>
      <c r="D17" s="49" t="s">
        <v>514</v>
      </c>
      <c r="E17" s="49">
        <v>2</v>
      </c>
      <c r="H17" s="49">
        <v>58</v>
      </c>
      <c r="I17" s="49">
        <v>60</v>
      </c>
      <c r="J17" s="49">
        <v>15</v>
      </c>
    </row>
    <row r="18" spans="1:10">
      <c r="A18" s="49" t="str">
        <f>"ST-614-"&amp;IF(B18&lt;10, "0"&amp;B18, B18)&amp;".10"</f>
        <v>ST-614-10.10</v>
      </c>
      <c r="B18" s="49">
        <v>10</v>
      </c>
      <c r="C18" s="49">
        <v>20</v>
      </c>
      <c r="D18" s="49" t="s">
        <v>517</v>
      </c>
      <c r="E18" s="49">
        <v>2</v>
      </c>
      <c r="H18" s="49">
        <v>1</v>
      </c>
      <c r="I18" s="49">
        <v>3</v>
      </c>
      <c r="J18" s="49">
        <v>16</v>
      </c>
    </row>
    <row r="19" spans="1:10">
      <c r="H19" s="49">
        <v>4</v>
      </c>
      <c r="I19" s="49">
        <v>6</v>
      </c>
      <c r="J19" s="49">
        <v>17</v>
      </c>
    </row>
    <row r="20" spans="1:10">
      <c r="A20" s="49" t="str">
        <f>"ST-614-"&amp;IF(B20&lt;10, "0"&amp;B20, B20)&amp;".01"</f>
        <v>ST-614-12.01</v>
      </c>
      <c r="B20" s="49">
        <v>12</v>
      </c>
      <c r="C20" s="49">
        <v>21</v>
      </c>
      <c r="D20" s="49" t="s">
        <v>514</v>
      </c>
      <c r="E20" s="49">
        <v>2</v>
      </c>
      <c r="H20" s="49">
        <v>7</v>
      </c>
      <c r="I20" s="49">
        <v>9</v>
      </c>
      <c r="J20" s="49">
        <v>18</v>
      </c>
    </row>
    <row r="21" spans="1:10">
      <c r="A21" s="49" t="str">
        <f>"ST-614-"&amp;IF(B21&lt;10, "0"&amp;B21, B21)&amp;".02"</f>
        <v>ST-614-12.02</v>
      </c>
      <c r="B21" s="49">
        <v>12</v>
      </c>
      <c r="C21" s="49">
        <v>22</v>
      </c>
      <c r="D21" s="49" t="s">
        <v>517</v>
      </c>
      <c r="E21" s="49">
        <v>3</v>
      </c>
      <c r="H21" s="49">
        <v>10</v>
      </c>
      <c r="I21" s="49">
        <v>12</v>
      </c>
      <c r="J21" s="49">
        <v>19</v>
      </c>
    </row>
    <row r="22" spans="1:10">
      <c r="A22" s="49" t="str">
        <f>"ST-614-"&amp;IF(B22&lt;10, "0"&amp;B22, B22)&amp;".04"</f>
        <v>ST-614-12.04</v>
      </c>
      <c r="B22" s="49">
        <v>12</v>
      </c>
      <c r="C22" s="49">
        <v>23</v>
      </c>
      <c r="D22" s="49" t="s">
        <v>514</v>
      </c>
      <c r="E22" s="49">
        <v>3</v>
      </c>
      <c r="H22" s="49">
        <v>13</v>
      </c>
      <c r="I22" s="49">
        <v>15</v>
      </c>
      <c r="J22" s="49">
        <v>20</v>
      </c>
    </row>
    <row r="23" spans="1:10">
      <c r="A23" s="49" t="str">
        <f>"ST-614-"&amp;IF(B23&lt;10, "0"&amp;B23, B23)&amp;".05"</f>
        <v>ST-614-12.05</v>
      </c>
      <c r="B23" s="49">
        <v>12</v>
      </c>
      <c r="C23" s="49">
        <v>23</v>
      </c>
      <c r="D23" s="49" t="s">
        <v>517</v>
      </c>
      <c r="E23" s="49">
        <v>3</v>
      </c>
    </row>
    <row r="24" spans="1:10">
      <c r="A24" s="49" t="str">
        <f>"ST-614-"&amp;IF(B24&lt;10, "0"&amp;B24, B24)&amp;".07"</f>
        <v>ST-614-12.07</v>
      </c>
      <c r="B24" s="49">
        <v>12</v>
      </c>
      <c r="C24" s="49">
        <v>24</v>
      </c>
      <c r="D24" s="49" t="s">
        <v>514</v>
      </c>
      <c r="E24" s="49">
        <v>3</v>
      </c>
    </row>
    <row r="25" spans="1:10">
      <c r="A25" s="49" t="str">
        <f>"ST-614-"&amp;IF(B25&lt;10, "0"&amp;B25, B25)&amp;".08"</f>
        <v>ST-614-12.08</v>
      </c>
      <c r="B25" s="49">
        <v>12</v>
      </c>
      <c r="C25" s="49">
        <v>25</v>
      </c>
      <c r="D25" s="49" t="s">
        <v>517</v>
      </c>
      <c r="E25" s="49">
        <v>4</v>
      </c>
    </row>
    <row r="26" spans="1:10">
      <c r="A26" s="49" t="str">
        <f>"ST-614-"&amp;IF(B26&lt;10, "0"&amp;B26, B26)&amp;".09"</f>
        <v>ST-614-12.09</v>
      </c>
      <c r="B26" s="49">
        <v>12</v>
      </c>
      <c r="C26" s="49">
        <v>26</v>
      </c>
      <c r="D26" s="49" t="s">
        <v>514</v>
      </c>
      <c r="E26" s="49">
        <v>4</v>
      </c>
    </row>
    <row r="27" spans="1:10">
      <c r="A27" s="49" t="str">
        <f>"ST-614-"&amp;IF(B27&lt;10, "0"&amp;B27, B27)&amp;".10"</f>
        <v>ST-614-12.10</v>
      </c>
      <c r="B27" s="49">
        <v>12</v>
      </c>
      <c r="C27" s="49">
        <v>26</v>
      </c>
      <c r="D27" s="49" t="s">
        <v>517</v>
      </c>
      <c r="E27" s="49">
        <v>4</v>
      </c>
    </row>
    <row r="29" spans="1:10">
      <c r="A29" s="49" t="str">
        <f>"ST-614-"&amp;IF(B29&lt;10, "0"&amp;B29, B29)&amp;".01"</f>
        <v>ST-614-14.01</v>
      </c>
      <c r="B29" s="49">
        <v>14</v>
      </c>
      <c r="C29" s="49">
        <f>C27+1</f>
        <v>27</v>
      </c>
      <c r="D29" s="49" t="s">
        <v>514</v>
      </c>
      <c r="E29" s="49">
        <v>4</v>
      </c>
    </row>
    <row r="30" spans="1:10">
      <c r="A30" s="49" t="str">
        <f>"ST-614-"&amp;IF(B30&lt;10, "0"&amp;B30, B30)&amp;".02"</f>
        <v>ST-614-14.02</v>
      </c>
      <c r="B30" s="49">
        <v>14</v>
      </c>
      <c r="C30" s="49">
        <f>C29+1</f>
        <v>28</v>
      </c>
      <c r="D30" s="49" t="s">
        <v>517</v>
      </c>
      <c r="E30" s="49">
        <v>5</v>
      </c>
    </row>
    <row r="31" spans="1:10">
      <c r="A31" s="49" t="str">
        <f>"ST-614-"&amp;IF(B31&lt;10, "0"&amp;B31, B31)&amp;".04"</f>
        <v>ST-614-14.04</v>
      </c>
      <c r="B31" s="49">
        <v>14</v>
      </c>
      <c r="C31" s="49">
        <f>C30+1</f>
        <v>29</v>
      </c>
      <c r="D31" s="49" t="s">
        <v>514</v>
      </c>
      <c r="E31" s="49">
        <v>5</v>
      </c>
    </row>
    <row r="32" spans="1:10">
      <c r="A32" s="49" t="str">
        <f>"ST-614-"&amp;IF(B32&lt;10, "0"&amp;B32, B32)&amp;".05"</f>
        <v>ST-614-14.05</v>
      </c>
      <c r="B32" s="49">
        <v>14</v>
      </c>
      <c r="C32" s="49">
        <f>C31+0</f>
        <v>29</v>
      </c>
      <c r="D32" s="49" t="s">
        <v>517</v>
      </c>
      <c r="E32" s="49">
        <v>5</v>
      </c>
    </row>
    <row r="33" spans="1:5">
      <c r="A33" s="49" t="str">
        <f>"ST-614-"&amp;IF(B33&lt;10, "0"&amp;B33, B33)&amp;".07"</f>
        <v>ST-614-14.07</v>
      </c>
      <c r="B33" s="49">
        <v>14</v>
      </c>
      <c r="C33" s="49">
        <f>C32+1</f>
        <v>30</v>
      </c>
      <c r="D33" s="49" t="s">
        <v>514</v>
      </c>
      <c r="E33" s="49">
        <v>5</v>
      </c>
    </row>
    <row r="34" spans="1:5">
      <c r="A34" s="49" t="str">
        <f>"ST-614-"&amp;IF(B34&lt;10, "0"&amp;B34, B34)&amp;".08"</f>
        <v>ST-614-14.08</v>
      </c>
      <c r="B34" s="49">
        <v>14</v>
      </c>
      <c r="C34" s="49">
        <f>C33+1</f>
        <v>31</v>
      </c>
      <c r="D34" s="49" t="s">
        <v>517</v>
      </c>
      <c r="E34" s="49">
        <v>6</v>
      </c>
    </row>
    <row r="35" spans="1:5">
      <c r="A35" s="49" t="str">
        <f>"ST-614-"&amp;IF(B35&lt;10, "0"&amp;B35, B35)&amp;".09"</f>
        <v>ST-614-14.09</v>
      </c>
      <c r="B35" s="49">
        <v>14</v>
      </c>
      <c r="C35" s="49">
        <f>C34+1</f>
        <v>32</v>
      </c>
      <c r="D35" s="49" t="s">
        <v>514</v>
      </c>
      <c r="E35" s="49">
        <v>6</v>
      </c>
    </row>
    <row r="36" spans="1:5">
      <c r="A36" s="49" t="str">
        <f>"ST-614-"&amp;IF(B36&lt;10, "0"&amp;B36, B36)&amp;".10"</f>
        <v>ST-614-14.10</v>
      </c>
      <c r="B36" s="49">
        <v>14</v>
      </c>
      <c r="C36" s="49">
        <f>C35</f>
        <v>32</v>
      </c>
      <c r="D36" s="49" t="s">
        <v>517</v>
      </c>
      <c r="E36" s="49">
        <v>6</v>
      </c>
    </row>
    <row r="38" spans="1:5">
      <c r="A38" s="49" t="str">
        <f>"ST-614-"&amp;IF(B38&lt;10, "0"&amp;B38, B38)&amp;".01"</f>
        <v>ST-614-16.01</v>
      </c>
      <c r="B38" s="49">
        <v>16</v>
      </c>
      <c r="C38" s="49">
        <f>C36+1</f>
        <v>33</v>
      </c>
      <c r="D38" s="49" t="s">
        <v>514</v>
      </c>
      <c r="E38" s="49">
        <v>6</v>
      </c>
    </row>
    <row r="39" spans="1:5">
      <c r="A39" s="49" t="str">
        <f>"ST-614-"&amp;IF(B39&lt;10, "0"&amp;B39, B39)&amp;".02"</f>
        <v>ST-614-16.02</v>
      </c>
      <c r="B39" s="49">
        <v>16</v>
      </c>
      <c r="C39" s="49">
        <f>C38+1</f>
        <v>34</v>
      </c>
      <c r="D39" s="49" t="s">
        <v>517</v>
      </c>
      <c r="E39" s="49">
        <v>7</v>
      </c>
    </row>
    <row r="40" spans="1:5">
      <c r="A40" s="49" t="str">
        <f>"ST-614-"&amp;IF(B40&lt;10, "0"&amp;B40, B40)&amp;".04"</f>
        <v>ST-614-16.04</v>
      </c>
      <c r="B40" s="49">
        <v>16</v>
      </c>
      <c r="C40" s="49">
        <f>C39+1</f>
        <v>35</v>
      </c>
      <c r="D40" s="49" t="s">
        <v>514</v>
      </c>
      <c r="E40" s="49">
        <v>7</v>
      </c>
    </row>
    <row r="41" spans="1:5">
      <c r="A41" s="49" t="str">
        <f>"ST-614-"&amp;IF(B41&lt;10, "0"&amp;B41, B41)&amp;".05"</f>
        <v>ST-614-16.05</v>
      </c>
      <c r="B41" s="49">
        <v>16</v>
      </c>
      <c r="C41" s="49">
        <f>C40</f>
        <v>35</v>
      </c>
      <c r="D41" s="49" t="s">
        <v>517</v>
      </c>
      <c r="E41" s="49">
        <v>7</v>
      </c>
    </row>
    <row r="42" spans="1:5">
      <c r="A42" s="49" t="str">
        <f>"ST-614-"&amp;IF(B42&lt;10, "0"&amp;B42, B42)&amp;".07"</f>
        <v>ST-614-16.07</v>
      </c>
      <c r="B42" s="49">
        <v>16</v>
      </c>
      <c r="C42" s="49">
        <f>C41+1</f>
        <v>36</v>
      </c>
      <c r="D42" s="49" t="s">
        <v>514</v>
      </c>
      <c r="E42" s="49">
        <v>7</v>
      </c>
    </row>
    <row r="43" spans="1:5">
      <c r="A43" s="49" t="str">
        <f>"ST-614-"&amp;IF(B43&lt;10, "0"&amp;B43, B43)&amp;".08"</f>
        <v>ST-614-16.08</v>
      </c>
      <c r="B43" s="49">
        <v>16</v>
      </c>
      <c r="C43" s="49">
        <f>C42+1</f>
        <v>37</v>
      </c>
      <c r="D43" s="49" t="s">
        <v>517</v>
      </c>
      <c r="E43" s="49">
        <v>8</v>
      </c>
    </row>
    <row r="44" spans="1:5">
      <c r="A44" s="49" t="str">
        <f>"ST-614-"&amp;IF(B44&lt;10, "0"&amp;B44, B44)&amp;".09"</f>
        <v>ST-614-16.09</v>
      </c>
      <c r="B44" s="49">
        <v>16</v>
      </c>
      <c r="C44" s="49">
        <f>C43+1</f>
        <v>38</v>
      </c>
      <c r="D44" s="49" t="s">
        <v>514</v>
      </c>
      <c r="E44" s="49">
        <v>8</v>
      </c>
    </row>
    <row r="45" spans="1:5">
      <c r="A45" s="49" t="str">
        <f>"ST-614-"&amp;IF(B45&lt;10, "0"&amp;B45, B45)&amp;".10"</f>
        <v>ST-614-16.10</v>
      </c>
      <c r="B45" s="49">
        <v>16</v>
      </c>
      <c r="C45" s="49">
        <f>C44</f>
        <v>38</v>
      </c>
      <c r="D45" s="49" t="s">
        <v>517</v>
      </c>
      <c r="E45" s="49">
        <v>8</v>
      </c>
    </row>
    <row r="47" spans="1:5">
      <c r="A47" s="49" t="str">
        <f>"ST-614-"&amp;IF(B47&lt;10, "0"&amp;B47, B47)&amp;".01"</f>
        <v>ST-614-17.01</v>
      </c>
      <c r="B47" s="49">
        <v>17</v>
      </c>
      <c r="C47" s="49">
        <f>C45+1</f>
        <v>39</v>
      </c>
      <c r="D47" s="49" t="s">
        <v>514</v>
      </c>
      <c r="E47" s="49">
        <v>8</v>
      </c>
    </row>
    <row r="48" spans="1:5">
      <c r="A48" s="49" t="str">
        <f>"ST-614-"&amp;IF(B48&lt;10, "0"&amp;B48, B48)&amp;".02"</f>
        <v>ST-614-17.02</v>
      </c>
      <c r="B48" s="49">
        <v>17</v>
      </c>
      <c r="C48" s="49">
        <f>C47+1</f>
        <v>40</v>
      </c>
      <c r="D48" s="49" t="s">
        <v>517</v>
      </c>
      <c r="E48" s="49">
        <v>9</v>
      </c>
    </row>
    <row r="49" spans="1:5">
      <c r="A49" s="49" t="str">
        <f>"ST-614-"&amp;IF(B49&lt;10, "0"&amp;B49, B49)&amp;".04"</f>
        <v>ST-614-17.04</v>
      </c>
      <c r="B49" s="49">
        <v>17</v>
      </c>
      <c r="C49" s="49">
        <f>C48+1</f>
        <v>41</v>
      </c>
      <c r="D49" s="49" t="s">
        <v>514</v>
      </c>
      <c r="E49" s="49">
        <v>9</v>
      </c>
    </row>
    <row r="50" spans="1:5">
      <c r="A50" s="49" t="str">
        <f>"ST-614-"&amp;IF(B50&lt;10, "0"&amp;B50, B50)&amp;".05"</f>
        <v>ST-614-17.05</v>
      </c>
      <c r="B50" s="49">
        <v>17</v>
      </c>
      <c r="C50" s="49">
        <f>C49</f>
        <v>41</v>
      </c>
      <c r="D50" s="49" t="s">
        <v>517</v>
      </c>
      <c r="E50" s="49">
        <v>9</v>
      </c>
    </row>
    <row r="51" spans="1:5">
      <c r="A51" s="49" t="str">
        <f>"ST-614-"&amp;IF(B51&lt;10, "0"&amp;B51, B51)&amp;".07"</f>
        <v>ST-614-17.07</v>
      </c>
      <c r="B51" s="49">
        <v>17</v>
      </c>
      <c r="C51" s="49">
        <f>C50+1</f>
        <v>42</v>
      </c>
      <c r="D51" s="49" t="s">
        <v>514</v>
      </c>
      <c r="E51" s="49">
        <v>9</v>
      </c>
    </row>
    <row r="52" spans="1:5">
      <c r="A52" s="49" t="str">
        <f>"ST-614-"&amp;IF(B52&lt;10, "0"&amp;B52, B52)&amp;".08"</f>
        <v>ST-614-17.08</v>
      </c>
      <c r="B52" s="49">
        <v>17</v>
      </c>
      <c r="C52" s="49">
        <f>C51+1</f>
        <v>43</v>
      </c>
      <c r="D52" s="49" t="s">
        <v>517</v>
      </c>
      <c r="E52" s="49">
        <v>10</v>
      </c>
    </row>
    <row r="53" spans="1:5">
      <c r="A53" s="49" t="str">
        <f>"ST-614-"&amp;IF(B53&lt;10, "0"&amp;B53, B53)&amp;".09"</f>
        <v>ST-614-17.09</v>
      </c>
      <c r="B53" s="49">
        <v>17</v>
      </c>
      <c r="C53" s="49">
        <f>C52+1</f>
        <v>44</v>
      </c>
      <c r="D53" s="49" t="s">
        <v>514</v>
      </c>
      <c r="E53" s="49">
        <v>10</v>
      </c>
    </row>
    <row r="54" spans="1:5">
      <c r="A54" s="49" t="str">
        <f>"ST-614-"&amp;IF(B54&lt;10, "0"&amp;B54, B54)&amp;".10"</f>
        <v>ST-614-17.10</v>
      </c>
      <c r="B54" s="49">
        <v>17</v>
      </c>
      <c r="C54" s="49">
        <f>C53</f>
        <v>44</v>
      </c>
      <c r="D54" s="49" t="s">
        <v>517</v>
      </c>
      <c r="E54" s="49">
        <v>10</v>
      </c>
    </row>
    <row r="56" spans="1:5">
      <c r="A56" s="49" t="str">
        <f>"ST-614-"&amp;IF(B56&lt;10, "0"&amp;B56, B56)&amp;".01"</f>
        <v>ST-614-19.01</v>
      </c>
      <c r="B56" s="49">
        <v>19</v>
      </c>
      <c r="C56" s="49">
        <f>C54+1</f>
        <v>45</v>
      </c>
      <c r="D56" s="49" t="s">
        <v>514</v>
      </c>
      <c r="E56" s="49">
        <v>10</v>
      </c>
    </row>
    <row r="57" spans="1:5">
      <c r="A57" s="49" t="str">
        <f>"ST-614-"&amp;IF(B57&lt;10, "0"&amp;B57, B57)&amp;".02"</f>
        <v>ST-614-19.02</v>
      </c>
      <c r="B57" s="49">
        <v>19</v>
      </c>
      <c r="C57" s="49">
        <f>C56+1</f>
        <v>46</v>
      </c>
      <c r="D57" s="49" t="s">
        <v>517</v>
      </c>
      <c r="E57" s="49">
        <v>11</v>
      </c>
    </row>
    <row r="58" spans="1:5">
      <c r="A58" s="49" t="str">
        <f>"ST-614-"&amp;IF(B58&lt;10, "0"&amp;B58, B58)&amp;".04"</f>
        <v>ST-614-19.04</v>
      </c>
      <c r="B58" s="49">
        <v>19</v>
      </c>
      <c r="C58" s="49">
        <f>C57+1</f>
        <v>47</v>
      </c>
      <c r="D58" s="49" t="s">
        <v>514</v>
      </c>
      <c r="E58" s="49">
        <v>11</v>
      </c>
    </row>
    <row r="59" spans="1:5">
      <c r="A59" s="49" t="str">
        <f>"ST-614-"&amp;IF(B59&lt;10, "0"&amp;B59, B59)&amp;".05"</f>
        <v>ST-614-19.05</v>
      </c>
      <c r="B59" s="49">
        <v>19</v>
      </c>
      <c r="C59" s="49">
        <f>C58</f>
        <v>47</v>
      </c>
      <c r="D59" s="49" t="s">
        <v>517</v>
      </c>
      <c r="E59" s="49">
        <v>11</v>
      </c>
    </row>
    <row r="60" spans="1:5">
      <c r="A60" s="49" t="str">
        <f>"ST-614-"&amp;IF(B60&lt;10, "0"&amp;B60, B60)&amp;".07"</f>
        <v>ST-614-19.07</v>
      </c>
      <c r="B60" s="49">
        <v>19</v>
      </c>
      <c r="C60" s="49">
        <f>C59+1</f>
        <v>48</v>
      </c>
      <c r="D60" s="49" t="s">
        <v>514</v>
      </c>
      <c r="E60" s="49">
        <v>11</v>
      </c>
    </row>
    <row r="61" spans="1:5">
      <c r="A61" s="49" t="str">
        <f>"ST-614-"&amp;IF(B61&lt;10, "0"&amp;B61, B61)&amp;".08"</f>
        <v>ST-614-19.08</v>
      </c>
      <c r="B61" s="49">
        <v>19</v>
      </c>
      <c r="C61" s="49">
        <f>C60+1</f>
        <v>49</v>
      </c>
      <c r="D61" s="49" t="s">
        <v>517</v>
      </c>
      <c r="E61" s="49">
        <v>12</v>
      </c>
    </row>
    <row r="62" spans="1:5">
      <c r="A62" s="49" t="str">
        <f>"ST-614-"&amp;IF(B62&lt;10, "0"&amp;B62, B62)&amp;".09"</f>
        <v>ST-614-19.09</v>
      </c>
      <c r="B62" s="49">
        <v>19</v>
      </c>
      <c r="C62" s="49">
        <f>C61+1</f>
        <v>50</v>
      </c>
      <c r="D62" s="49" t="s">
        <v>514</v>
      </c>
      <c r="E62" s="49">
        <v>12</v>
      </c>
    </row>
    <row r="63" spans="1:5">
      <c r="A63" s="49" t="str">
        <f>"ST-614-"&amp;IF(B63&lt;10, "0"&amp;B63, B63)&amp;".10"</f>
        <v>ST-614-19.10</v>
      </c>
      <c r="B63" s="49">
        <v>19</v>
      </c>
      <c r="C63" s="49">
        <f>C62</f>
        <v>50</v>
      </c>
      <c r="D63" s="49" t="s">
        <v>517</v>
      </c>
      <c r="E63" s="49">
        <v>12</v>
      </c>
    </row>
    <row r="65" spans="1:5">
      <c r="A65" s="49" t="str">
        <f>"ST-614-"&amp;IF(B65&lt;10, "0"&amp;B65, B65)&amp;".01"</f>
        <v>ST-614-02.01</v>
      </c>
      <c r="B65" s="49">
        <v>2</v>
      </c>
      <c r="C65" s="49">
        <f>C63+1</f>
        <v>51</v>
      </c>
      <c r="D65" s="49" t="s">
        <v>514</v>
      </c>
      <c r="E65" s="49">
        <v>12</v>
      </c>
    </row>
    <row r="66" spans="1:5">
      <c r="A66" s="49" t="str">
        <f>"ST-614-"&amp;IF(B66&lt;10, "0"&amp;B66, B66)&amp;".02"</f>
        <v>ST-614-02.02</v>
      </c>
      <c r="B66" s="49">
        <v>2</v>
      </c>
      <c r="C66" s="49">
        <f>C65+1</f>
        <v>52</v>
      </c>
      <c r="D66" s="49" t="s">
        <v>517</v>
      </c>
      <c r="E66" s="49">
        <v>13</v>
      </c>
    </row>
    <row r="67" spans="1:5">
      <c r="A67" s="49" t="str">
        <f>"ST-614-"&amp;IF(B67&lt;10, "0"&amp;B67, B67)&amp;".04"</f>
        <v>ST-614-02.04</v>
      </c>
      <c r="B67" s="49">
        <v>2</v>
      </c>
      <c r="C67" s="49">
        <f>C66+1</f>
        <v>53</v>
      </c>
      <c r="D67" s="49" t="s">
        <v>514</v>
      </c>
      <c r="E67" s="49">
        <v>13</v>
      </c>
    </row>
    <row r="68" spans="1:5">
      <c r="A68" s="49" t="str">
        <f>"ST-614-"&amp;IF(B68&lt;10, "0"&amp;B68, B68)&amp;".05"</f>
        <v>ST-614-02.05</v>
      </c>
      <c r="B68" s="49">
        <v>2</v>
      </c>
      <c r="C68" s="49">
        <f>C67</f>
        <v>53</v>
      </c>
      <c r="D68" s="49" t="s">
        <v>517</v>
      </c>
      <c r="E68" s="49">
        <v>13</v>
      </c>
    </row>
    <row r="69" spans="1:5">
      <c r="A69" s="49" t="str">
        <f>"ST-614-"&amp;IF(B69&lt;10, "0"&amp;B69, B69)&amp;".07"</f>
        <v>ST-614-02.07</v>
      </c>
      <c r="B69" s="49">
        <v>2</v>
      </c>
      <c r="C69" s="49">
        <f>C68+1</f>
        <v>54</v>
      </c>
      <c r="D69" s="49" t="s">
        <v>514</v>
      </c>
      <c r="E69" s="49">
        <v>13</v>
      </c>
    </row>
    <row r="70" spans="1:5">
      <c r="A70" s="49" t="str">
        <f>"ST-614-"&amp;IF(B70&lt;10, "0"&amp;B70, B70)&amp;".08"</f>
        <v>ST-614-02.08</v>
      </c>
      <c r="B70" s="49">
        <v>2</v>
      </c>
      <c r="C70" s="49">
        <f>C69+1</f>
        <v>55</v>
      </c>
      <c r="D70" s="49" t="s">
        <v>517</v>
      </c>
      <c r="E70" s="49">
        <v>14</v>
      </c>
    </row>
    <row r="71" spans="1:5">
      <c r="A71" s="49" t="str">
        <f>"ST-614-"&amp;IF(B71&lt;10, "0"&amp;B71, B71)&amp;".09"</f>
        <v>ST-614-02.09</v>
      </c>
      <c r="B71" s="49">
        <v>2</v>
      </c>
      <c r="C71" s="49">
        <f>C70+1</f>
        <v>56</v>
      </c>
      <c r="D71" s="49" t="s">
        <v>514</v>
      </c>
      <c r="E71" s="49">
        <v>14</v>
      </c>
    </row>
    <row r="72" spans="1:5">
      <c r="A72" s="49" t="str">
        <f>"ST-614-"&amp;IF(B72&lt;10, "0"&amp;B72, B72)&amp;".10"</f>
        <v>ST-614-02.10</v>
      </c>
      <c r="B72" s="49">
        <v>2</v>
      </c>
      <c r="C72" s="49">
        <f>C71</f>
        <v>56</v>
      </c>
      <c r="D72" s="49" t="s">
        <v>517</v>
      </c>
      <c r="E72" s="49">
        <v>14</v>
      </c>
    </row>
    <row r="74" spans="1:5">
      <c r="A74" s="49" t="str">
        <f>"ST-614-"&amp;IF(B74&lt;10, "0"&amp;B74, B74)&amp;".01"</f>
        <v>ST-614-04.01</v>
      </c>
      <c r="B74" s="49">
        <v>4</v>
      </c>
      <c r="C74" s="49">
        <f>C72+1</f>
        <v>57</v>
      </c>
      <c r="D74" s="49" t="s">
        <v>514</v>
      </c>
      <c r="E74" s="49">
        <v>14</v>
      </c>
    </row>
    <row r="75" spans="1:5">
      <c r="A75" s="49" t="str">
        <f>"ST-614-"&amp;IF(B75&lt;10, "0"&amp;B75, B75)&amp;".02"</f>
        <v>ST-614-04.02</v>
      </c>
      <c r="B75" s="49">
        <v>4</v>
      </c>
      <c r="C75" s="49">
        <f>C74+1</f>
        <v>58</v>
      </c>
      <c r="D75" s="49" t="s">
        <v>517</v>
      </c>
      <c r="E75" s="49">
        <v>15</v>
      </c>
    </row>
    <row r="76" spans="1:5">
      <c r="A76" s="49" t="str">
        <f>"ST-614-"&amp;IF(B76&lt;10, "0"&amp;B76, B76)&amp;".04"</f>
        <v>ST-614-04.04</v>
      </c>
      <c r="B76" s="49">
        <v>4</v>
      </c>
      <c r="C76" s="49">
        <f>C75+1</f>
        <v>59</v>
      </c>
      <c r="D76" s="49" t="s">
        <v>514</v>
      </c>
      <c r="E76" s="49">
        <v>15</v>
      </c>
    </row>
    <row r="77" spans="1:5">
      <c r="A77" s="49" t="str">
        <f>"ST-614-"&amp;IF(B77&lt;10, "0"&amp;B77, B77)&amp;".05"</f>
        <v>ST-614-04.05</v>
      </c>
      <c r="B77" s="49">
        <v>4</v>
      </c>
      <c r="C77" s="49">
        <f>C76</f>
        <v>59</v>
      </c>
      <c r="D77" s="49" t="s">
        <v>517</v>
      </c>
      <c r="E77" s="49">
        <v>15</v>
      </c>
    </row>
    <row r="78" spans="1:5">
      <c r="A78" s="49" t="str">
        <f>"ST-614-"&amp;IF(B78&lt;10, "0"&amp;B78, B78)&amp;".07"</f>
        <v>ST-614-04.07</v>
      </c>
      <c r="B78" s="49">
        <v>4</v>
      </c>
      <c r="C78" s="49">
        <f>C77+1</f>
        <v>60</v>
      </c>
      <c r="D78" s="49" t="s">
        <v>514</v>
      </c>
      <c r="E78" s="49">
        <v>15</v>
      </c>
    </row>
    <row r="79" spans="1:5">
      <c r="A79" s="49" t="str">
        <f>"ST-614-"&amp;IF(B79&lt;10, "0"&amp;B79, B79)&amp;".08"</f>
        <v>ST-614-04.08</v>
      </c>
      <c r="B79" s="49">
        <v>4</v>
      </c>
      <c r="C79" s="49">
        <v>1</v>
      </c>
      <c r="D79" s="49" t="s">
        <v>517</v>
      </c>
      <c r="E79" s="49">
        <v>16</v>
      </c>
    </row>
    <row r="80" spans="1:5">
      <c r="A80" s="49" t="str">
        <f>"ST-614-"&amp;IF(B80&lt;10, "0"&amp;B80, B80)&amp;".09"</f>
        <v>ST-614-04.09</v>
      </c>
      <c r="B80" s="49">
        <v>4</v>
      </c>
      <c r="C80" s="49">
        <f>C79+1</f>
        <v>2</v>
      </c>
      <c r="D80" s="49" t="s">
        <v>514</v>
      </c>
      <c r="E80" s="49">
        <v>16</v>
      </c>
    </row>
    <row r="81" spans="1:5">
      <c r="A81" s="49" t="str">
        <f>"ST-614-"&amp;IF(B81&lt;10, "0"&amp;B81, B81)&amp;".10"</f>
        <v>ST-614-04.10</v>
      </c>
      <c r="B81" s="49">
        <v>4</v>
      </c>
      <c r="C81" s="49">
        <f>C80</f>
        <v>2</v>
      </c>
      <c r="D81" s="49" t="s">
        <v>517</v>
      </c>
      <c r="E81" s="49">
        <v>16</v>
      </c>
    </row>
    <row r="83" spans="1:5">
      <c r="A83" s="49" t="str">
        <f>"ST-614-"&amp;IF(B83&lt;10, "0"&amp;B83, B83)&amp;".01"</f>
        <v>ST-614-06.01</v>
      </c>
      <c r="B83" s="49">
        <v>6</v>
      </c>
      <c r="C83" s="49">
        <f>C81+1</f>
        <v>3</v>
      </c>
      <c r="D83" s="49" t="s">
        <v>514</v>
      </c>
      <c r="E83" s="49">
        <v>16</v>
      </c>
    </row>
    <row r="84" spans="1:5">
      <c r="A84" s="49" t="str">
        <f>"ST-614-"&amp;IF(B84&lt;10, "0"&amp;B84, B84)&amp;".02"</f>
        <v>ST-614-06.02</v>
      </c>
      <c r="B84" s="49">
        <v>6</v>
      </c>
      <c r="C84" s="49">
        <f>C83+1</f>
        <v>4</v>
      </c>
      <c r="D84" s="49" t="s">
        <v>517</v>
      </c>
      <c r="E84" s="49">
        <v>17</v>
      </c>
    </row>
    <row r="85" spans="1:5">
      <c r="A85" s="49" t="str">
        <f>"ST-614-"&amp;IF(B85&lt;10, "0"&amp;B85, B85)&amp;".04"</f>
        <v>ST-614-06.04</v>
      </c>
      <c r="B85" s="49">
        <v>6</v>
      </c>
      <c r="C85" s="49">
        <f>C84+1</f>
        <v>5</v>
      </c>
      <c r="D85" s="49" t="s">
        <v>514</v>
      </c>
      <c r="E85" s="49">
        <v>17</v>
      </c>
    </row>
    <row r="86" spans="1:5">
      <c r="A86" s="49" t="str">
        <f>"ST-614-"&amp;IF(B86&lt;10, "0"&amp;B86, B86)&amp;".05"</f>
        <v>ST-614-06.05</v>
      </c>
      <c r="B86" s="49">
        <v>6</v>
      </c>
      <c r="C86" s="49">
        <f>C85</f>
        <v>5</v>
      </c>
      <c r="D86" s="49" t="s">
        <v>517</v>
      </c>
      <c r="E86" s="49">
        <v>17</v>
      </c>
    </row>
    <row r="87" spans="1:5">
      <c r="A87" s="49" t="str">
        <f>"ST-614-"&amp;IF(B87&lt;10, "0"&amp;B87, B87)&amp;".07"</f>
        <v>ST-614-06.07</v>
      </c>
      <c r="B87" s="49">
        <v>6</v>
      </c>
      <c r="C87" s="49">
        <f>C86+1</f>
        <v>6</v>
      </c>
      <c r="D87" s="49" t="s">
        <v>514</v>
      </c>
      <c r="E87" s="49">
        <v>17</v>
      </c>
    </row>
    <row r="88" spans="1:5">
      <c r="A88" s="49" t="str">
        <f>"ST-614-"&amp;IF(B88&lt;10, "0"&amp;B88, B88)&amp;".08"</f>
        <v>ST-614-06.08</v>
      </c>
      <c r="B88" s="49">
        <v>6</v>
      </c>
      <c r="C88" s="49">
        <f>C87+1</f>
        <v>7</v>
      </c>
      <c r="D88" s="49" t="s">
        <v>517</v>
      </c>
      <c r="E88" s="49">
        <v>18</v>
      </c>
    </row>
    <row r="89" spans="1:5">
      <c r="A89" s="49" t="str">
        <f>"ST-614-"&amp;IF(B89&lt;10, "0"&amp;B89, B89)&amp;".09"</f>
        <v>ST-614-06.09</v>
      </c>
      <c r="B89" s="49">
        <v>6</v>
      </c>
      <c r="C89" s="49">
        <f>C88+1</f>
        <v>8</v>
      </c>
      <c r="D89" s="49" t="s">
        <v>514</v>
      </c>
      <c r="E89" s="49">
        <v>18</v>
      </c>
    </row>
    <row r="90" spans="1:5">
      <c r="A90" s="49" t="str">
        <f>"ST-614-"&amp;IF(B90&lt;10, "0"&amp;B90, B90)&amp;".10"</f>
        <v>ST-614-06.10</v>
      </c>
      <c r="B90" s="49">
        <v>6</v>
      </c>
      <c r="C90" s="49">
        <f>C89</f>
        <v>8</v>
      </c>
      <c r="D90" s="49" t="s">
        <v>517</v>
      </c>
      <c r="E90" s="49">
        <v>18</v>
      </c>
    </row>
  </sheetData>
  <mergeCells count="2">
    <mergeCell ref="J1:J2"/>
    <mergeCell ref="H1:I1"/>
  </mergeCells>
  <phoneticPr fontId="5" type="noConversion"/>
  <pageMargins left="0.511811024" right="0.511811024" top="0.78740157499999996" bottom="0.78740157499999996" header="0.31496062000000002" footer="0.31496062000000002"/>
  <ignoredErrors>
    <ignoredError sqref="C32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F4FA476A4A600469C08194709EC5E9A" ma:contentTypeVersion="16" ma:contentTypeDescription="Crie um novo documento." ma:contentTypeScope="" ma:versionID="fd3d69f9800133fc7e273e7f140e322c">
  <xsd:schema xmlns:xsd="http://www.w3.org/2001/XMLSchema" xmlns:xs="http://www.w3.org/2001/XMLSchema" xmlns:p="http://schemas.microsoft.com/office/2006/metadata/properties" xmlns:ns2="b2c2e3a4-82bc-4b14-ba75-76c6e4b67a60" xmlns:ns3="ed202a06-a5fd-4989-ab35-516afb994abd" targetNamespace="http://schemas.microsoft.com/office/2006/metadata/properties" ma:root="true" ma:fieldsID="3e9c683e6dadc058b32391737b115ac4" ns2:_="" ns3:_="">
    <xsd:import namespace="b2c2e3a4-82bc-4b14-ba75-76c6e4b67a60"/>
    <xsd:import namespace="ed202a06-a5fd-4989-ab35-516afb994a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2e3a4-82bc-4b14-ba75-76c6e4b67a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202a06-a5fd-4989-ab35-516afb994ab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942e1b5-6b4b-4941-b9d6-9765948f9543}" ma:internalName="TaxCatchAll" ma:showField="CatchAllData" ma:web="ed202a06-a5fd-4989-ab35-516afb994a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d202a06-a5fd-4989-ab35-516afb994abd">
      <UserInfo>
        <DisplayName/>
        <AccountId xsi:nil="true"/>
        <AccountType/>
      </UserInfo>
    </SharedWithUsers>
    <MediaLengthInSeconds xmlns="b2c2e3a4-82bc-4b14-ba75-76c6e4b67a60" xsi:nil="true"/>
    <lcf76f155ced4ddcb4097134ff3c332f xmlns="b2c2e3a4-82bc-4b14-ba75-76c6e4b67a60">
      <Terms xmlns="http://schemas.microsoft.com/office/infopath/2007/PartnerControls"/>
    </lcf76f155ced4ddcb4097134ff3c332f>
    <TaxCatchAll xmlns="ed202a06-a5fd-4989-ab35-516afb994abd" xsi:nil="true"/>
  </documentManagement>
</p:properties>
</file>

<file path=customXml/itemProps1.xml><?xml version="1.0" encoding="utf-8"?>
<ds:datastoreItem xmlns:ds="http://schemas.openxmlformats.org/officeDocument/2006/customXml" ds:itemID="{37CAFCCB-79BC-46EE-B295-ED437D5AD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c2e3a4-82bc-4b14-ba75-76c6e4b67a60"/>
    <ds:schemaRef ds:uri="ed202a06-a5fd-4989-ab35-516afb994a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2605BC-1AB9-4D2C-BBC5-3A46966356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3AECD0-D97F-4072-8B5A-ACBE5E9143A8}">
  <ds:schemaRefs>
    <ds:schemaRef ds:uri="http://schemas.microsoft.com/office/2006/metadata/properties"/>
    <ds:schemaRef ds:uri="http://schemas.microsoft.com/office/infopath/2007/PartnerControls"/>
    <ds:schemaRef ds:uri="ed202a06-a5fd-4989-ab35-516afb994abd"/>
    <ds:schemaRef ds:uri="b2c2e3a4-82bc-4b14-ba75-76c6e4b67a6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Hall</vt:lpstr>
      <vt:lpstr>plc1</vt:lpstr>
      <vt:lpstr>plc2</vt:lpstr>
      <vt:lpstr>plc3</vt:lpstr>
      <vt:lpstr>Túnel</vt:lpstr>
      <vt:lpstr>Tunel-infos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K. G. Hoshino</dc:creator>
  <cp:keywords/>
  <dc:description/>
  <cp:lastModifiedBy>Rafael Batista Cardoso</cp:lastModifiedBy>
  <cp:revision/>
  <dcterms:created xsi:type="dcterms:W3CDTF">2022-08-29T13:54:41Z</dcterms:created>
  <dcterms:modified xsi:type="dcterms:W3CDTF">2022-10-03T18:53:31Z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0x0101006F4FA476A4A600469C08194709EC5E9A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