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d code\Data\Original_data\"/>
    </mc:Choice>
  </mc:AlternateContent>
  <xr:revisionPtr revIDLastSave="0" documentId="13_ncr:1_{0AE490C3-E6F2-4A9C-B112-FC6CFC455F2C}" xr6:coauthVersionLast="47" xr6:coauthVersionMax="47" xr10:uidLastSave="{00000000-0000-0000-0000-000000000000}"/>
  <bookViews>
    <workbookView xWindow="-110" yWindow="-110" windowWidth="21820" windowHeight="13900" activeTab="2" xr2:uid="{E3083B5F-369D-4075-ABDA-6A33EDAC971F}"/>
  </bookViews>
  <sheets>
    <sheet name="Geographic coordinates" sheetId="10" r:id="rId1"/>
    <sheet name="Original selection of treatment" sheetId="5" r:id="rId2"/>
    <sheet name="Treat-select for sensitivity" sheetId="12" r:id="rId3"/>
  </sheets>
  <definedNames>
    <definedName name="_xlnm._FilterDatabase" localSheetId="1" hidden="1">'Original selection of treatment'!$A$1:$S$125</definedName>
    <definedName name="_xlnm._FilterDatabase" localSheetId="2" hidden="1">'Treat-select for sensitivity'!$A$1:$M$125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2" l="1"/>
  <c r="J2" i="12"/>
  <c r="K2" i="12"/>
  <c r="I3" i="12"/>
  <c r="J3" i="12"/>
  <c r="K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L9" i="12" s="1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M14" i="12" s="1"/>
  <c r="I15" i="12"/>
  <c r="J15" i="12"/>
  <c r="K15" i="12"/>
  <c r="I16" i="12"/>
  <c r="J16" i="12"/>
  <c r="K16" i="12"/>
  <c r="I17" i="12"/>
  <c r="J17" i="12"/>
  <c r="K17" i="12"/>
  <c r="I18" i="12"/>
  <c r="J18" i="12"/>
  <c r="K18" i="12"/>
  <c r="I19" i="12"/>
  <c r="J19" i="12"/>
  <c r="K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I27" i="12"/>
  <c r="J27" i="12"/>
  <c r="K27" i="12"/>
  <c r="M27" i="12" s="1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I33" i="12"/>
  <c r="J33" i="12"/>
  <c r="K33" i="12"/>
  <c r="I34" i="12"/>
  <c r="J34" i="12"/>
  <c r="K34" i="12"/>
  <c r="I35" i="12"/>
  <c r="J35" i="12"/>
  <c r="K35" i="12"/>
  <c r="I36" i="12"/>
  <c r="J36" i="12"/>
  <c r="K36" i="12"/>
  <c r="I37" i="12"/>
  <c r="J37" i="12"/>
  <c r="K37" i="12"/>
  <c r="I38" i="12"/>
  <c r="J38" i="12"/>
  <c r="K38" i="12"/>
  <c r="I39" i="12"/>
  <c r="J39" i="12"/>
  <c r="K39" i="12"/>
  <c r="I40" i="12"/>
  <c r="J40" i="12"/>
  <c r="K40" i="12"/>
  <c r="I41" i="12"/>
  <c r="J41" i="12"/>
  <c r="K41" i="12"/>
  <c r="I42" i="12"/>
  <c r="J42" i="12"/>
  <c r="K42" i="12"/>
  <c r="I43" i="12"/>
  <c r="J43" i="12"/>
  <c r="K43" i="12"/>
  <c r="I44" i="12"/>
  <c r="J44" i="12"/>
  <c r="K44" i="12"/>
  <c r="I45" i="12"/>
  <c r="J45" i="12"/>
  <c r="K45" i="12"/>
  <c r="I46" i="12"/>
  <c r="J46" i="12"/>
  <c r="K46" i="12"/>
  <c r="I47" i="12"/>
  <c r="J47" i="12"/>
  <c r="K47" i="12"/>
  <c r="I48" i="12"/>
  <c r="J48" i="12"/>
  <c r="K48" i="12"/>
  <c r="I49" i="12"/>
  <c r="J49" i="12"/>
  <c r="K49" i="12"/>
  <c r="I50" i="12"/>
  <c r="K50" i="12"/>
  <c r="I51" i="12"/>
  <c r="J51" i="12"/>
  <c r="K51" i="12"/>
  <c r="I52" i="12"/>
  <c r="J52" i="12"/>
  <c r="K52" i="12"/>
  <c r="I53" i="12"/>
  <c r="J53" i="12"/>
  <c r="K53" i="12"/>
  <c r="I54" i="12"/>
  <c r="J54" i="12"/>
  <c r="K54" i="12"/>
  <c r="I55" i="12"/>
  <c r="J55" i="12"/>
  <c r="K55" i="12"/>
  <c r="I56" i="12"/>
  <c r="J56" i="12"/>
  <c r="K56" i="12"/>
  <c r="I57" i="12"/>
  <c r="J57" i="12"/>
  <c r="K57" i="12"/>
  <c r="I58" i="12"/>
  <c r="J58" i="12"/>
  <c r="K58" i="12"/>
  <c r="I59" i="12"/>
  <c r="J59" i="12"/>
  <c r="K59" i="12"/>
  <c r="I60" i="12"/>
  <c r="J60" i="12"/>
  <c r="K60" i="12"/>
  <c r="I61" i="12"/>
  <c r="J61" i="12"/>
  <c r="K61" i="12"/>
  <c r="I62" i="12"/>
  <c r="J62" i="12"/>
  <c r="K62" i="12"/>
  <c r="M62" i="12"/>
  <c r="I63" i="12"/>
  <c r="J63" i="12"/>
  <c r="K63" i="12"/>
  <c r="I64" i="12"/>
  <c r="J64" i="12"/>
  <c r="K64" i="12"/>
  <c r="I65" i="12"/>
  <c r="J65" i="12"/>
  <c r="K65" i="12"/>
  <c r="I66" i="12"/>
  <c r="J66" i="12"/>
  <c r="K66" i="12"/>
  <c r="I67" i="12"/>
  <c r="J67" i="12"/>
  <c r="K67" i="12"/>
  <c r="I68" i="12"/>
  <c r="J68" i="12"/>
  <c r="K68" i="12"/>
  <c r="I69" i="12"/>
  <c r="J69" i="12"/>
  <c r="K69" i="12"/>
  <c r="I70" i="12"/>
  <c r="J70" i="12"/>
  <c r="K70" i="12"/>
  <c r="M70" i="12" s="1"/>
  <c r="I71" i="12"/>
  <c r="J71" i="12"/>
  <c r="K71" i="12"/>
  <c r="I72" i="12"/>
  <c r="J72" i="12"/>
  <c r="K72" i="12"/>
  <c r="I73" i="12"/>
  <c r="J73" i="12"/>
  <c r="K73" i="12"/>
  <c r="I74" i="12"/>
  <c r="J74" i="12"/>
  <c r="K74" i="12"/>
  <c r="I75" i="12"/>
  <c r="J75" i="12"/>
  <c r="K75" i="12"/>
  <c r="I76" i="12"/>
  <c r="J76" i="12"/>
  <c r="K76" i="12"/>
  <c r="I77" i="12"/>
  <c r="J77" i="12"/>
  <c r="K77" i="12"/>
  <c r="I78" i="12"/>
  <c r="J78" i="12"/>
  <c r="K78" i="12"/>
  <c r="I79" i="12"/>
  <c r="J79" i="12"/>
  <c r="K79" i="12"/>
  <c r="I80" i="12"/>
  <c r="M80" i="12" s="1"/>
  <c r="J80" i="12"/>
  <c r="K80" i="12"/>
  <c r="I81" i="12"/>
  <c r="J81" i="12"/>
  <c r="K81" i="12"/>
  <c r="I82" i="12"/>
  <c r="J82" i="12"/>
  <c r="K82" i="12"/>
  <c r="I83" i="12"/>
  <c r="J83" i="12"/>
  <c r="K83" i="12"/>
  <c r="I84" i="12"/>
  <c r="J84" i="12"/>
  <c r="K84" i="12"/>
  <c r="I85" i="12"/>
  <c r="J85" i="12"/>
  <c r="K85" i="12"/>
  <c r="I86" i="12"/>
  <c r="J86" i="12"/>
  <c r="K86" i="12"/>
  <c r="I87" i="12"/>
  <c r="J87" i="12"/>
  <c r="I88" i="12"/>
  <c r="J88" i="12"/>
  <c r="K88" i="12"/>
  <c r="I89" i="12"/>
  <c r="J89" i="12"/>
  <c r="K89" i="12"/>
  <c r="I90" i="12"/>
  <c r="J90" i="12"/>
  <c r="K90" i="12"/>
  <c r="I91" i="12"/>
  <c r="J91" i="12"/>
  <c r="K91" i="12"/>
  <c r="I92" i="12"/>
  <c r="J92" i="12"/>
  <c r="K92" i="12"/>
  <c r="I93" i="12"/>
  <c r="J93" i="12"/>
  <c r="K93" i="12"/>
  <c r="I94" i="12"/>
  <c r="J94" i="12"/>
  <c r="K94" i="12"/>
  <c r="I95" i="12"/>
  <c r="J95" i="12"/>
  <c r="K95" i="12"/>
  <c r="I96" i="12"/>
  <c r="J96" i="12"/>
  <c r="K96" i="12"/>
  <c r="I97" i="12"/>
  <c r="J97" i="12"/>
  <c r="K97" i="12"/>
  <c r="I98" i="12"/>
  <c r="J98" i="12"/>
  <c r="K98" i="12"/>
  <c r="I99" i="12"/>
  <c r="J99" i="12"/>
  <c r="K99" i="12"/>
  <c r="I100" i="12"/>
  <c r="J100" i="12"/>
  <c r="K100" i="12"/>
  <c r="I101" i="12"/>
  <c r="J101" i="12"/>
  <c r="K101" i="12"/>
  <c r="I102" i="12"/>
  <c r="J102" i="12"/>
  <c r="K102" i="12"/>
  <c r="I103" i="12"/>
  <c r="J103" i="12"/>
  <c r="K103" i="12"/>
  <c r="I104" i="12"/>
  <c r="J104" i="12"/>
  <c r="K104" i="12"/>
  <c r="I105" i="12"/>
  <c r="J105" i="12"/>
  <c r="I106" i="12"/>
  <c r="J106" i="12"/>
  <c r="K106" i="12"/>
  <c r="I107" i="12"/>
  <c r="J107" i="12"/>
  <c r="K107" i="12"/>
  <c r="I108" i="12"/>
  <c r="J108" i="12"/>
  <c r="K108" i="12"/>
  <c r="I109" i="12"/>
  <c r="J109" i="12"/>
  <c r="K109" i="12"/>
  <c r="I110" i="12"/>
  <c r="J110" i="12"/>
  <c r="K110" i="12"/>
  <c r="I111" i="12"/>
  <c r="L111" i="12" s="1"/>
  <c r="J111" i="12"/>
  <c r="K111" i="12"/>
  <c r="I112" i="12"/>
  <c r="J112" i="12"/>
  <c r="K112" i="12"/>
  <c r="I113" i="12"/>
  <c r="J113" i="12"/>
  <c r="K113" i="12"/>
  <c r="I114" i="12"/>
  <c r="J114" i="12"/>
  <c r="K114" i="12"/>
  <c r="I115" i="12"/>
  <c r="J115" i="12"/>
  <c r="K115" i="12"/>
  <c r="I116" i="12"/>
  <c r="J116" i="12"/>
  <c r="K116" i="12"/>
  <c r="I117" i="12"/>
  <c r="J117" i="12"/>
  <c r="K117" i="12"/>
  <c r="I118" i="12"/>
  <c r="J118" i="12"/>
  <c r="K118" i="12"/>
  <c r="I119" i="12"/>
  <c r="J119" i="12"/>
  <c r="K119" i="12"/>
  <c r="I120" i="12"/>
  <c r="J120" i="12"/>
  <c r="K120" i="12"/>
  <c r="I121" i="12"/>
  <c r="L121" i="12" s="1"/>
  <c r="I122" i="12"/>
  <c r="J122" i="12"/>
  <c r="K122" i="12"/>
  <c r="I123" i="12"/>
  <c r="J123" i="12"/>
  <c r="K123" i="12"/>
  <c r="I124" i="12"/>
  <c r="J124" i="12"/>
  <c r="K124" i="12"/>
  <c r="I125" i="12"/>
  <c r="J125" i="12"/>
  <c r="K125" i="12"/>
  <c r="L100" i="12" l="1"/>
  <c r="L79" i="12"/>
  <c r="L55" i="12"/>
  <c r="L102" i="12"/>
  <c r="L78" i="12"/>
  <c r="M101" i="12"/>
  <c r="L80" i="12"/>
  <c r="M69" i="12"/>
  <c r="L48" i="12"/>
  <c r="L69" i="12"/>
  <c r="L75" i="12"/>
  <c r="M57" i="12"/>
  <c r="L51" i="12"/>
  <c r="M58" i="12"/>
  <c r="M31" i="12"/>
  <c r="M23" i="12"/>
  <c r="L31" i="12"/>
  <c r="L7" i="12"/>
  <c r="L90" i="12"/>
  <c r="M93" i="12"/>
  <c r="L112" i="12"/>
  <c r="M26" i="12"/>
  <c r="M2" i="12"/>
  <c r="M107" i="12"/>
  <c r="M110" i="12"/>
  <c r="L82" i="12"/>
  <c r="L45" i="12"/>
  <c r="L17" i="12"/>
  <c r="M22" i="12"/>
  <c r="M113" i="12"/>
  <c r="L58" i="12"/>
  <c r="M49" i="12"/>
  <c r="M43" i="12"/>
  <c r="M17" i="12"/>
  <c r="L115" i="12"/>
  <c r="L27" i="12"/>
  <c r="L114" i="12"/>
  <c r="M53" i="12"/>
  <c r="M33" i="12"/>
  <c r="M32" i="12"/>
  <c r="L13" i="12"/>
  <c r="L122" i="12"/>
  <c r="M90" i="12"/>
  <c r="L60" i="12"/>
  <c r="L53" i="12"/>
  <c r="M52" i="12"/>
  <c r="M29" i="12"/>
  <c r="L25" i="12"/>
  <c r="M24" i="12"/>
  <c r="M12" i="12"/>
  <c r="L109" i="12"/>
  <c r="L67" i="12"/>
  <c r="M123" i="12"/>
  <c r="M118" i="12"/>
  <c r="M112" i="12"/>
  <c r="M78" i="12"/>
  <c r="M77" i="12"/>
  <c r="M76" i="12"/>
  <c r="L70" i="12"/>
  <c r="L52" i="12"/>
  <c r="L46" i="12"/>
  <c r="L2" i="12"/>
  <c r="M37" i="12"/>
  <c r="M79" i="12"/>
  <c r="L15" i="12"/>
  <c r="M86" i="12"/>
  <c r="L77" i="12"/>
  <c r="M51" i="12"/>
  <c r="L29" i="12"/>
  <c r="M13" i="12"/>
  <c r="L11" i="12"/>
  <c r="M8" i="12"/>
  <c r="M11" i="12"/>
  <c r="M119" i="12"/>
  <c r="L101" i="12"/>
  <c r="L93" i="12"/>
  <c r="L72" i="12"/>
  <c r="M64" i="12"/>
  <c r="L36" i="12"/>
  <c r="M20" i="12"/>
  <c r="L8" i="12"/>
  <c r="M109" i="12"/>
  <c r="L118" i="12"/>
  <c r="L35" i="12"/>
  <c r="L23" i="12"/>
  <c r="M9" i="12"/>
  <c r="M30" i="12"/>
  <c r="L50" i="12"/>
  <c r="L22" i="12"/>
  <c r="M74" i="12"/>
  <c r="M45" i="12"/>
  <c r="M16" i="12"/>
  <c r="M73" i="12"/>
  <c r="L94" i="12"/>
  <c r="M81" i="12"/>
  <c r="L44" i="12"/>
  <c r="L62" i="12"/>
  <c r="L37" i="12"/>
  <c r="L6" i="12"/>
  <c r="M125" i="12"/>
  <c r="M114" i="12"/>
  <c r="M99" i="12"/>
  <c r="M98" i="12"/>
  <c r="L61" i="12"/>
  <c r="M42" i="12"/>
  <c r="L33" i="12"/>
  <c r="M5" i="12"/>
  <c r="M92" i="12"/>
  <c r="M94" i="12"/>
  <c r="L66" i="12"/>
  <c r="M65" i="12"/>
  <c r="L64" i="12"/>
  <c r="M61" i="12"/>
  <c r="L24" i="12"/>
  <c r="L120" i="12"/>
  <c r="M100" i="12"/>
  <c r="L95" i="12"/>
  <c r="M82" i="12"/>
  <c r="M55" i="12"/>
  <c r="M50" i="12"/>
  <c r="M48" i="12"/>
  <c r="M46" i="12"/>
  <c r="L42" i="12"/>
  <c r="M41" i="12"/>
  <c r="L39" i="12"/>
  <c r="M36" i="12"/>
  <c r="M35" i="12"/>
  <c r="L34" i="12"/>
  <c r="L26" i="12"/>
  <c r="M4" i="12"/>
  <c r="L125" i="12"/>
  <c r="M121" i="12"/>
  <c r="M102" i="12"/>
  <c r="L98" i="12"/>
  <c r="M91" i="12"/>
  <c r="L83" i="12"/>
  <c r="L81" i="12"/>
  <c r="L73" i="12"/>
  <c r="L59" i="12"/>
  <c r="M40" i="12"/>
  <c r="L20" i="12"/>
  <c r="L14" i="12"/>
  <c r="L5" i="12"/>
  <c r="L43" i="12"/>
  <c r="L74" i="12"/>
  <c r="L71" i="12"/>
  <c r="M120" i="12"/>
  <c r="M116" i="12"/>
  <c r="M111" i="12"/>
  <c r="L106" i="12"/>
  <c r="L103" i="12"/>
  <c r="L92" i="12"/>
  <c r="L86" i="12"/>
  <c r="M75" i="12"/>
  <c r="M66" i="12"/>
  <c r="L32" i="12"/>
  <c r="M21" i="12"/>
  <c r="L16" i="12"/>
  <c r="M6" i="12"/>
  <c r="L113" i="12"/>
  <c r="L47" i="12"/>
  <c r="M47" i="12"/>
  <c r="M39" i="12"/>
  <c r="L119" i="12"/>
  <c r="L110" i="12"/>
  <c r="L99" i="12"/>
  <c r="L91" i="12"/>
  <c r="M87" i="12"/>
  <c r="L76" i="12"/>
  <c r="M72" i="12"/>
  <c r="M124" i="12"/>
  <c r="M117" i="12"/>
  <c r="M108" i="12"/>
  <c r="M97" i="12"/>
  <c r="M89" i="12"/>
  <c r="L87" i="12"/>
  <c r="M85" i="12"/>
  <c r="L63" i="12"/>
  <c r="M63" i="12"/>
  <c r="L54" i="12"/>
  <c r="M54" i="12"/>
  <c r="L28" i="12"/>
  <c r="M28" i="12"/>
  <c r="L10" i="12"/>
  <c r="M10" i="12"/>
  <c r="L124" i="12"/>
  <c r="L117" i="12"/>
  <c r="L108" i="12"/>
  <c r="M105" i="12"/>
  <c r="M104" i="12"/>
  <c r="L97" i="12"/>
  <c r="M96" i="12"/>
  <c r="L89" i="12"/>
  <c r="M88" i="12"/>
  <c r="L85" i="12"/>
  <c r="M84" i="12"/>
  <c r="L19" i="12"/>
  <c r="M19" i="12"/>
  <c r="L123" i="12"/>
  <c r="M122" i="12"/>
  <c r="L116" i="12"/>
  <c r="M115" i="12"/>
  <c r="L107" i="12"/>
  <c r="M106" i="12"/>
  <c r="L105" i="12"/>
  <c r="L104" i="12"/>
  <c r="M103" i="12"/>
  <c r="L96" i="12"/>
  <c r="M95" i="12"/>
  <c r="L88" i="12"/>
  <c r="L84" i="12"/>
  <c r="M83" i="12"/>
  <c r="L18" i="12"/>
  <c r="M18" i="12"/>
  <c r="M71" i="12"/>
  <c r="L38" i="12"/>
  <c r="M38" i="12"/>
  <c r="L65" i="12"/>
  <c r="L57" i="12"/>
  <c r="M56" i="12"/>
  <c r="L49" i="12"/>
  <c r="L41" i="12"/>
  <c r="L40" i="12"/>
  <c r="L30" i="12"/>
  <c r="L21" i="12"/>
  <c r="L12" i="12"/>
  <c r="L4" i="12"/>
  <c r="M3" i="12"/>
  <c r="L56" i="12"/>
  <c r="L3" i="12"/>
  <c r="M68" i="12"/>
  <c r="M60" i="12"/>
  <c r="M44" i="12"/>
  <c r="M34" i="12"/>
  <c r="M25" i="12"/>
  <c r="M15" i="12"/>
  <c r="M7" i="12"/>
  <c r="L68" i="12"/>
  <c r="M67" i="12"/>
  <c r="M59" i="12"/>
  <c r="N2" i="5" l="1"/>
  <c r="R125" i="5"/>
  <c r="Q125" i="5"/>
  <c r="P125" i="5"/>
  <c r="O125" i="5"/>
  <c r="N125" i="5"/>
  <c r="L125" i="5"/>
  <c r="K125" i="5"/>
  <c r="J125" i="5"/>
  <c r="I125" i="5"/>
  <c r="R124" i="5"/>
  <c r="Q124" i="5"/>
  <c r="P124" i="5"/>
  <c r="O124" i="5"/>
  <c r="N124" i="5"/>
  <c r="L124" i="5"/>
  <c r="K124" i="5"/>
  <c r="J124" i="5"/>
  <c r="I124" i="5"/>
  <c r="R123" i="5"/>
  <c r="Q123" i="5"/>
  <c r="P123" i="5"/>
  <c r="O123" i="5"/>
  <c r="N123" i="5"/>
  <c r="L123" i="5"/>
  <c r="K123" i="5"/>
  <c r="J123" i="5"/>
  <c r="I123" i="5"/>
  <c r="R122" i="5"/>
  <c r="Q122" i="5"/>
  <c r="P122" i="5"/>
  <c r="O122" i="5"/>
  <c r="N122" i="5"/>
  <c r="L122" i="5"/>
  <c r="K122" i="5"/>
  <c r="J122" i="5"/>
  <c r="I122" i="5"/>
  <c r="R121" i="5"/>
  <c r="Q121" i="5"/>
  <c r="O121" i="5"/>
  <c r="N121" i="5"/>
  <c r="L121" i="5"/>
  <c r="I121" i="5"/>
  <c r="R120" i="5"/>
  <c r="Q120" i="5"/>
  <c r="P120" i="5"/>
  <c r="O120" i="5"/>
  <c r="N120" i="5"/>
  <c r="L120" i="5"/>
  <c r="K120" i="5"/>
  <c r="J120" i="5"/>
  <c r="I120" i="5"/>
  <c r="R119" i="5"/>
  <c r="Q119" i="5"/>
  <c r="P119" i="5"/>
  <c r="O119" i="5"/>
  <c r="N119" i="5"/>
  <c r="L119" i="5"/>
  <c r="K119" i="5"/>
  <c r="J119" i="5"/>
  <c r="I119" i="5"/>
  <c r="R118" i="5"/>
  <c r="Q118" i="5"/>
  <c r="P118" i="5"/>
  <c r="O118" i="5"/>
  <c r="N118" i="5"/>
  <c r="L118" i="5"/>
  <c r="K118" i="5"/>
  <c r="J118" i="5"/>
  <c r="I118" i="5"/>
  <c r="R117" i="5"/>
  <c r="Q117" i="5"/>
  <c r="P117" i="5"/>
  <c r="O117" i="5"/>
  <c r="N117" i="5"/>
  <c r="L117" i="5"/>
  <c r="K117" i="5"/>
  <c r="J117" i="5"/>
  <c r="I117" i="5"/>
  <c r="R116" i="5"/>
  <c r="Q116" i="5"/>
  <c r="P116" i="5"/>
  <c r="O116" i="5"/>
  <c r="N116" i="5"/>
  <c r="L116" i="5"/>
  <c r="K116" i="5"/>
  <c r="J116" i="5"/>
  <c r="I116" i="5"/>
  <c r="R115" i="5"/>
  <c r="Q115" i="5"/>
  <c r="P115" i="5"/>
  <c r="O115" i="5"/>
  <c r="N115" i="5"/>
  <c r="L115" i="5"/>
  <c r="K115" i="5"/>
  <c r="J115" i="5"/>
  <c r="I115" i="5"/>
  <c r="R114" i="5"/>
  <c r="Q114" i="5"/>
  <c r="P114" i="5"/>
  <c r="O114" i="5"/>
  <c r="N114" i="5"/>
  <c r="L114" i="5"/>
  <c r="K114" i="5"/>
  <c r="J114" i="5"/>
  <c r="I114" i="5"/>
  <c r="R113" i="5"/>
  <c r="Q113" i="5"/>
  <c r="P113" i="5"/>
  <c r="O113" i="5"/>
  <c r="N113" i="5"/>
  <c r="L113" i="5"/>
  <c r="K113" i="5"/>
  <c r="J113" i="5"/>
  <c r="I113" i="5"/>
  <c r="R112" i="5"/>
  <c r="Q112" i="5"/>
  <c r="P112" i="5"/>
  <c r="O112" i="5"/>
  <c r="N112" i="5"/>
  <c r="L112" i="5"/>
  <c r="K112" i="5"/>
  <c r="J112" i="5"/>
  <c r="I112" i="5"/>
  <c r="R111" i="5"/>
  <c r="Q111" i="5"/>
  <c r="P111" i="5"/>
  <c r="O111" i="5"/>
  <c r="N111" i="5"/>
  <c r="L111" i="5"/>
  <c r="K111" i="5"/>
  <c r="J111" i="5"/>
  <c r="I111" i="5"/>
  <c r="R110" i="5"/>
  <c r="Q110" i="5"/>
  <c r="P110" i="5"/>
  <c r="O110" i="5"/>
  <c r="N110" i="5"/>
  <c r="L110" i="5"/>
  <c r="K110" i="5"/>
  <c r="J110" i="5"/>
  <c r="I110" i="5"/>
  <c r="R109" i="5"/>
  <c r="Q109" i="5"/>
  <c r="P109" i="5"/>
  <c r="O109" i="5"/>
  <c r="N109" i="5"/>
  <c r="L109" i="5"/>
  <c r="K109" i="5"/>
  <c r="J109" i="5"/>
  <c r="I109" i="5"/>
  <c r="R108" i="5"/>
  <c r="Q108" i="5"/>
  <c r="P108" i="5"/>
  <c r="O108" i="5"/>
  <c r="N108" i="5"/>
  <c r="L108" i="5"/>
  <c r="K108" i="5"/>
  <c r="J108" i="5"/>
  <c r="I108" i="5"/>
  <c r="R107" i="5"/>
  <c r="Q107" i="5"/>
  <c r="P107" i="5"/>
  <c r="O107" i="5"/>
  <c r="N107" i="5"/>
  <c r="L107" i="5"/>
  <c r="K107" i="5"/>
  <c r="J107" i="5"/>
  <c r="I107" i="5"/>
  <c r="R106" i="5"/>
  <c r="Q106" i="5"/>
  <c r="P106" i="5"/>
  <c r="O106" i="5"/>
  <c r="N106" i="5"/>
  <c r="L106" i="5"/>
  <c r="K106" i="5"/>
  <c r="J106" i="5"/>
  <c r="I106" i="5"/>
  <c r="R105" i="5"/>
  <c r="Q105" i="5"/>
  <c r="P105" i="5"/>
  <c r="O105" i="5"/>
  <c r="N105" i="5"/>
  <c r="L105" i="5"/>
  <c r="K105" i="5"/>
  <c r="J105" i="5"/>
  <c r="I105" i="5"/>
  <c r="R104" i="5"/>
  <c r="Q104" i="5"/>
  <c r="P104" i="5"/>
  <c r="O104" i="5"/>
  <c r="N104" i="5"/>
  <c r="L104" i="5"/>
  <c r="K104" i="5"/>
  <c r="J104" i="5"/>
  <c r="I104" i="5"/>
  <c r="R103" i="5"/>
  <c r="Q103" i="5"/>
  <c r="P103" i="5"/>
  <c r="O103" i="5"/>
  <c r="N103" i="5"/>
  <c r="L103" i="5"/>
  <c r="K103" i="5"/>
  <c r="J103" i="5"/>
  <c r="I103" i="5"/>
  <c r="R102" i="5"/>
  <c r="Q102" i="5"/>
  <c r="P102" i="5"/>
  <c r="O102" i="5"/>
  <c r="N102" i="5"/>
  <c r="L102" i="5"/>
  <c r="K102" i="5"/>
  <c r="J102" i="5"/>
  <c r="I102" i="5"/>
  <c r="R101" i="5"/>
  <c r="Q101" i="5"/>
  <c r="P101" i="5"/>
  <c r="O101" i="5"/>
  <c r="N101" i="5"/>
  <c r="L101" i="5"/>
  <c r="K101" i="5"/>
  <c r="J101" i="5"/>
  <c r="I101" i="5"/>
  <c r="R100" i="5"/>
  <c r="Q100" i="5"/>
  <c r="P100" i="5"/>
  <c r="O100" i="5"/>
  <c r="N100" i="5"/>
  <c r="L100" i="5"/>
  <c r="K100" i="5"/>
  <c r="J100" i="5"/>
  <c r="I100" i="5"/>
  <c r="R99" i="5"/>
  <c r="Q99" i="5"/>
  <c r="P99" i="5"/>
  <c r="O99" i="5"/>
  <c r="N99" i="5"/>
  <c r="L99" i="5"/>
  <c r="K99" i="5"/>
  <c r="J99" i="5"/>
  <c r="I99" i="5"/>
  <c r="R98" i="5"/>
  <c r="Q98" i="5"/>
  <c r="P98" i="5"/>
  <c r="O98" i="5"/>
  <c r="N98" i="5"/>
  <c r="L98" i="5"/>
  <c r="K98" i="5"/>
  <c r="J98" i="5"/>
  <c r="I98" i="5"/>
  <c r="R97" i="5"/>
  <c r="Q97" i="5"/>
  <c r="P97" i="5"/>
  <c r="O97" i="5"/>
  <c r="N97" i="5"/>
  <c r="L97" i="5"/>
  <c r="K97" i="5"/>
  <c r="J97" i="5"/>
  <c r="I97" i="5"/>
  <c r="R96" i="5"/>
  <c r="Q96" i="5"/>
  <c r="P96" i="5"/>
  <c r="O96" i="5"/>
  <c r="N96" i="5"/>
  <c r="L96" i="5"/>
  <c r="K96" i="5"/>
  <c r="J96" i="5"/>
  <c r="I96" i="5"/>
  <c r="R95" i="5"/>
  <c r="Q95" i="5"/>
  <c r="P95" i="5"/>
  <c r="O95" i="5"/>
  <c r="N95" i="5"/>
  <c r="L95" i="5"/>
  <c r="K95" i="5"/>
  <c r="J95" i="5"/>
  <c r="I95" i="5"/>
  <c r="R94" i="5"/>
  <c r="Q94" i="5"/>
  <c r="P94" i="5"/>
  <c r="O94" i="5"/>
  <c r="N94" i="5"/>
  <c r="L94" i="5"/>
  <c r="K94" i="5"/>
  <c r="J94" i="5"/>
  <c r="I94" i="5"/>
  <c r="R93" i="5"/>
  <c r="Q93" i="5"/>
  <c r="P93" i="5"/>
  <c r="O93" i="5"/>
  <c r="N93" i="5"/>
  <c r="L93" i="5"/>
  <c r="K93" i="5"/>
  <c r="J93" i="5"/>
  <c r="I93" i="5"/>
  <c r="R92" i="5"/>
  <c r="Q92" i="5"/>
  <c r="P92" i="5"/>
  <c r="O92" i="5"/>
  <c r="N92" i="5"/>
  <c r="L92" i="5"/>
  <c r="K92" i="5"/>
  <c r="J92" i="5"/>
  <c r="I92" i="5"/>
  <c r="R91" i="5"/>
  <c r="Q91" i="5"/>
  <c r="P91" i="5"/>
  <c r="O91" i="5"/>
  <c r="N91" i="5"/>
  <c r="L91" i="5"/>
  <c r="K91" i="5"/>
  <c r="J91" i="5"/>
  <c r="I91" i="5"/>
  <c r="R90" i="5"/>
  <c r="Q90" i="5"/>
  <c r="P90" i="5"/>
  <c r="O90" i="5"/>
  <c r="N90" i="5"/>
  <c r="L90" i="5"/>
  <c r="K90" i="5"/>
  <c r="J90" i="5"/>
  <c r="I90" i="5"/>
  <c r="R89" i="5"/>
  <c r="Q89" i="5"/>
  <c r="P89" i="5"/>
  <c r="O89" i="5"/>
  <c r="N89" i="5"/>
  <c r="L89" i="5"/>
  <c r="K89" i="5"/>
  <c r="J89" i="5"/>
  <c r="I89" i="5"/>
  <c r="R88" i="5"/>
  <c r="Q88" i="5"/>
  <c r="P88" i="5"/>
  <c r="O88" i="5"/>
  <c r="N88" i="5"/>
  <c r="L88" i="5"/>
  <c r="K88" i="5"/>
  <c r="J88" i="5"/>
  <c r="I88" i="5"/>
  <c r="R87" i="5"/>
  <c r="Q87" i="5"/>
  <c r="P87" i="5"/>
  <c r="O87" i="5"/>
  <c r="N87" i="5"/>
  <c r="L87" i="5"/>
  <c r="K87" i="5"/>
  <c r="J87" i="5"/>
  <c r="I87" i="5"/>
  <c r="R86" i="5"/>
  <c r="Q86" i="5"/>
  <c r="P86" i="5"/>
  <c r="O86" i="5"/>
  <c r="N86" i="5"/>
  <c r="L86" i="5"/>
  <c r="K86" i="5"/>
  <c r="J86" i="5"/>
  <c r="I86" i="5"/>
  <c r="R85" i="5"/>
  <c r="Q85" i="5"/>
  <c r="P85" i="5"/>
  <c r="O85" i="5"/>
  <c r="N85" i="5"/>
  <c r="L85" i="5"/>
  <c r="K85" i="5"/>
  <c r="J85" i="5"/>
  <c r="I85" i="5"/>
  <c r="R84" i="5"/>
  <c r="Q84" i="5"/>
  <c r="P84" i="5"/>
  <c r="O84" i="5"/>
  <c r="N84" i="5"/>
  <c r="L84" i="5"/>
  <c r="K84" i="5"/>
  <c r="J84" i="5"/>
  <c r="I84" i="5"/>
  <c r="R83" i="5"/>
  <c r="Q83" i="5"/>
  <c r="P83" i="5"/>
  <c r="O83" i="5"/>
  <c r="N83" i="5"/>
  <c r="L83" i="5"/>
  <c r="K83" i="5"/>
  <c r="J83" i="5"/>
  <c r="I83" i="5"/>
  <c r="R82" i="5"/>
  <c r="Q82" i="5"/>
  <c r="P82" i="5"/>
  <c r="O82" i="5"/>
  <c r="N82" i="5"/>
  <c r="L82" i="5"/>
  <c r="K82" i="5"/>
  <c r="J82" i="5"/>
  <c r="I82" i="5"/>
  <c r="R81" i="5"/>
  <c r="Q81" i="5"/>
  <c r="P81" i="5"/>
  <c r="O81" i="5"/>
  <c r="N81" i="5"/>
  <c r="K81" i="5"/>
  <c r="J81" i="5"/>
  <c r="I81" i="5"/>
  <c r="R80" i="5"/>
  <c r="Q80" i="5"/>
  <c r="P80" i="5"/>
  <c r="O80" i="5"/>
  <c r="N80" i="5"/>
  <c r="L80" i="5"/>
  <c r="K80" i="5"/>
  <c r="J80" i="5"/>
  <c r="I80" i="5"/>
  <c r="R79" i="5"/>
  <c r="Q79" i="5"/>
  <c r="P79" i="5"/>
  <c r="O79" i="5"/>
  <c r="N79" i="5"/>
  <c r="L79" i="5"/>
  <c r="K79" i="5"/>
  <c r="J79" i="5"/>
  <c r="I79" i="5"/>
  <c r="R78" i="5"/>
  <c r="Q78" i="5"/>
  <c r="P78" i="5"/>
  <c r="O78" i="5"/>
  <c r="N78" i="5"/>
  <c r="L78" i="5"/>
  <c r="K78" i="5"/>
  <c r="J78" i="5"/>
  <c r="I78" i="5"/>
  <c r="R77" i="5"/>
  <c r="Q77" i="5"/>
  <c r="P77" i="5"/>
  <c r="O77" i="5"/>
  <c r="N77" i="5"/>
  <c r="K77" i="5"/>
  <c r="J77" i="5"/>
  <c r="I77" i="5"/>
  <c r="R76" i="5"/>
  <c r="Q76" i="5"/>
  <c r="P76" i="5"/>
  <c r="O76" i="5"/>
  <c r="N76" i="5"/>
  <c r="L76" i="5"/>
  <c r="K76" i="5"/>
  <c r="J76" i="5"/>
  <c r="I76" i="5"/>
  <c r="R75" i="5"/>
  <c r="Q75" i="5"/>
  <c r="P75" i="5"/>
  <c r="O75" i="5"/>
  <c r="N75" i="5"/>
  <c r="L75" i="5"/>
  <c r="K75" i="5"/>
  <c r="J75" i="5"/>
  <c r="I75" i="5"/>
  <c r="R74" i="5"/>
  <c r="Q74" i="5"/>
  <c r="P74" i="5"/>
  <c r="O74" i="5"/>
  <c r="N74" i="5"/>
  <c r="L74" i="5"/>
  <c r="K74" i="5"/>
  <c r="J74" i="5"/>
  <c r="I74" i="5"/>
  <c r="R73" i="5"/>
  <c r="Q73" i="5"/>
  <c r="P73" i="5"/>
  <c r="O73" i="5"/>
  <c r="N73" i="5"/>
  <c r="K73" i="5"/>
  <c r="J73" i="5"/>
  <c r="I73" i="5"/>
  <c r="R72" i="5"/>
  <c r="Q72" i="5"/>
  <c r="P72" i="5"/>
  <c r="O72" i="5"/>
  <c r="N72" i="5"/>
  <c r="L72" i="5"/>
  <c r="K72" i="5"/>
  <c r="J72" i="5"/>
  <c r="I72" i="5"/>
  <c r="R71" i="5"/>
  <c r="Q71" i="5"/>
  <c r="P71" i="5"/>
  <c r="O71" i="5"/>
  <c r="N71" i="5"/>
  <c r="L71" i="5"/>
  <c r="K71" i="5"/>
  <c r="J71" i="5"/>
  <c r="I71" i="5"/>
  <c r="R70" i="5"/>
  <c r="Q70" i="5"/>
  <c r="P70" i="5"/>
  <c r="O70" i="5"/>
  <c r="N70" i="5"/>
  <c r="L70" i="5"/>
  <c r="K70" i="5"/>
  <c r="J70" i="5"/>
  <c r="I70" i="5"/>
  <c r="R69" i="5"/>
  <c r="Q69" i="5"/>
  <c r="P69" i="5"/>
  <c r="O69" i="5"/>
  <c r="N69" i="5"/>
  <c r="L69" i="5"/>
  <c r="K69" i="5"/>
  <c r="J69" i="5"/>
  <c r="I69" i="5"/>
  <c r="R68" i="5"/>
  <c r="Q68" i="5"/>
  <c r="P68" i="5"/>
  <c r="O68" i="5"/>
  <c r="N68" i="5"/>
  <c r="L68" i="5"/>
  <c r="K68" i="5"/>
  <c r="J68" i="5"/>
  <c r="I68" i="5"/>
  <c r="R67" i="5"/>
  <c r="Q67" i="5"/>
  <c r="P67" i="5"/>
  <c r="O67" i="5"/>
  <c r="N67" i="5"/>
  <c r="L67" i="5"/>
  <c r="K67" i="5"/>
  <c r="J67" i="5"/>
  <c r="I67" i="5"/>
  <c r="R66" i="5"/>
  <c r="Q66" i="5"/>
  <c r="P66" i="5"/>
  <c r="O66" i="5"/>
  <c r="N66" i="5"/>
  <c r="L66" i="5"/>
  <c r="K66" i="5"/>
  <c r="J66" i="5"/>
  <c r="I66" i="5"/>
  <c r="R65" i="5"/>
  <c r="Q65" i="5"/>
  <c r="P65" i="5"/>
  <c r="O65" i="5"/>
  <c r="N65" i="5"/>
  <c r="L65" i="5"/>
  <c r="K65" i="5"/>
  <c r="J65" i="5"/>
  <c r="I65" i="5"/>
  <c r="R64" i="5"/>
  <c r="Q64" i="5"/>
  <c r="P64" i="5"/>
  <c r="O64" i="5"/>
  <c r="N64" i="5"/>
  <c r="L64" i="5"/>
  <c r="K64" i="5"/>
  <c r="J64" i="5"/>
  <c r="I64" i="5"/>
  <c r="R63" i="5"/>
  <c r="Q63" i="5"/>
  <c r="P63" i="5"/>
  <c r="O63" i="5"/>
  <c r="N63" i="5"/>
  <c r="L63" i="5"/>
  <c r="K63" i="5"/>
  <c r="J63" i="5"/>
  <c r="I63" i="5"/>
  <c r="R62" i="5"/>
  <c r="Q62" i="5"/>
  <c r="P62" i="5"/>
  <c r="O62" i="5"/>
  <c r="N62" i="5"/>
  <c r="L62" i="5"/>
  <c r="K62" i="5"/>
  <c r="J62" i="5"/>
  <c r="I62" i="5"/>
  <c r="R61" i="5"/>
  <c r="Q61" i="5"/>
  <c r="P61" i="5"/>
  <c r="O61" i="5"/>
  <c r="N61" i="5"/>
  <c r="L61" i="5"/>
  <c r="K61" i="5"/>
  <c r="J61" i="5"/>
  <c r="I61" i="5"/>
  <c r="R60" i="5"/>
  <c r="Q60" i="5"/>
  <c r="P60" i="5"/>
  <c r="O60" i="5"/>
  <c r="N60" i="5"/>
  <c r="L60" i="5"/>
  <c r="K60" i="5"/>
  <c r="J60" i="5"/>
  <c r="I60" i="5"/>
  <c r="R59" i="5"/>
  <c r="Q59" i="5"/>
  <c r="P59" i="5"/>
  <c r="O59" i="5"/>
  <c r="N59" i="5"/>
  <c r="L59" i="5"/>
  <c r="K59" i="5"/>
  <c r="J59" i="5"/>
  <c r="I59" i="5"/>
  <c r="R58" i="5"/>
  <c r="Q58" i="5"/>
  <c r="P58" i="5"/>
  <c r="O58" i="5"/>
  <c r="N58" i="5"/>
  <c r="L58" i="5"/>
  <c r="K58" i="5"/>
  <c r="J58" i="5"/>
  <c r="I58" i="5"/>
  <c r="R57" i="5"/>
  <c r="Q57" i="5"/>
  <c r="P57" i="5"/>
  <c r="O57" i="5"/>
  <c r="N57" i="5"/>
  <c r="L57" i="5"/>
  <c r="K57" i="5"/>
  <c r="J57" i="5"/>
  <c r="I57" i="5"/>
  <c r="R56" i="5"/>
  <c r="Q56" i="5"/>
  <c r="P56" i="5"/>
  <c r="O56" i="5"/>
  <c r="N56" i="5"/>
  <c r="L56" i="5"/>
  <c r="K56" i="5"/>
  <c r="J56" i="5"/>
  <c r="I56" i="5"/>
  <c r="R55" i="5"/>
  <c r="Q55" i="5"/>
  <c r="P55" i="5"/>
  <c r="O55" i="5"/>
  <c r="N55" i="5"/>
  <c r="L55" i="5"/>
  <c r="K55" i="5"/>
  <c r="J55" i="5"/>
  <c r="I55" i="5"/>
  <c r="R54" i="5"/>
  <c r="Q54" i="5"/>
  <c r="P54" i="5"/>
  <c r="O54" i="5"/>
  <c r="N54" i="5"/>
  <c r="L54" i="5"/>
  <c r="K54" i="5"/>
  <c r="J54" i="5"/>
  <c r="I54" i="5"/>
  <c r="R53" i="5"/>
  <c r="Q53" i="5"/>
  <c r="P53" i="5"/>
  <c r="O53" i="5"/>
  <c r="N53" i="5"/>
  <c r="L53" i="5"/>
  <c r="K53" i="5"/>
  <c r="J53" i="5"/>
  <c r="I53" i="5"/>
  <c r="R52" i="5"/>
  <c r="Q52" i="5"/>
  <c r="P52" i="5"/>
  <c r="O52" i="5"/>
  <c r="N52" i="5"/>
  <c r="L52" i="5"/>
  <c r="K52" i="5"/>
  <c r="J52" i="5"/>
  <c r="I52" i="5"/>
  <c r="R51" i="5"/>
  <c r="Q51" i="5"/>
  <c r="P51" i="5"/>
  <c r="O51" i="5"/>
  <c r="N51" i="5"/>
  <c r="L51" i="5"/>
  <c r="K51" i="5"/>
  <c r="J51" i="5"/>
  <c r="I51" i="5"/>
  <c r="Q50" i="5"/>
  <c r="N50" i="5"/>
  <c r="L50" i="5"/>
  <c r="K50" i="5"/>
  <c r="J50" i="5"/>
  <c r="I50" i="5"/>
  <c r="R49" i="5"/>
  <c r="Q49" i="5"/>
  <c r="P49" i="5"/>
  <c r="O49" i="5"/>
  <c r="N49" i="5"/>
  <c r="L49" i="5"/>
  <c r="K49" i="5"/>
  <c r="J49" i="5"/>
  <c r="I49" i="5"/>
  <c r="R48" i="5"/>
  <c r="Q48" i="5"/>
  <c r="P48" i="5"/>
  <c r="O48" i="5"/>
  <c r="N48" i="5"/>
  <c r="L48" i="5"/>
  <c r="K48" i="5"/>
  <c r="J48" i="5"/>
  <c r="I48" i="5"/>
  <c r="R47" i="5"/>
  <c r="Q47" i="5"/>
  <c r="P47" i="5"/>
  <c r="O47" i="5"/>
  <c r="N47" i="5"/>
  <c r="L47" i="5"/>
  <c r="K47" i="5"/>
  <c r="J47" i="5"/>
  <c r="I47" i="5"/>
  <c r="R46" i="5"/>
  <c r="Q46" i="5"/>
  <c r="P46" i="5"/>
  <c r="O46" i="5"/>
  <c r="N46" i="5"/>
  <c r="L46" i="5"/>
  <c r="K46" i="5"/>
  <c r="J46" i="5"/>
  <c r="I46" i="5"/>
  <c r="R45" i="5"/>
  <c r="Q45" i="5"/>
  <c r="P45" i="5"/>
  <c r="O45" i="5"/>
  <c r="N45" i="5"/>
  <c r="L45" i="5"/>
  <c r="K45" i="5"/>
  <c r="J45" i="5"/>
  <c r="I45" i="5"/>
  <c r="R44" i="5"/>
  <c r="Q44" i="5"/>
  <c r="P44" i="5"/>
  <c r="O44" i="5"/>
  <c r="N44" i="5"/>
  <c r="L44" i="5"/>
  <c r="K44" i="5"/>
  <c r="J44" i="5"/>
  <c r="I44" i="5"/>
  <c r="R43" i="5"/>
  <c r="Q43" i="5"/>
  <c r="P43" i="5"/>
  <c r="O43" i="5"/>
  <c r="N43" i="5"/>
  <c r="L43" i="5"/>
  <c r="K43" i="5"/>
  <c r="J43" i="5"/>
  <c r="I43" i="5"/>
  <c r="R42" i="5"/>
  <c r="Q42" i="5"/>
  <c r="P42" i="5"/>
  <c r="O42" i="5"/>
  <c r="N42" i="5"/>
  <c r="L42" i="5"/>
  <c r="K42" i="5"/>
  <c r="J42" i="5"/>
  <c r="I42" i="5"/>
  <c r="R41" i="5"/>
  <c r="Q41" i="5"/>
  <c r="P41" i="5"/>
  <c r="O41" i="5"/>
  <c r="N41" i="5"/>
  <c r="K41" i="5"/>
  <c r="J41" i="5"/>
  <c r="I41" i="5"/>
  <c r="R40" i="5"/>
  <c r="Q40" i="5"/>
  <c r="P40" i="5"/>
  <c r="O40" i="5"/>
  <c r="N40" i="5"/>
  <c r="L40" i="5"/>
  <c r="K40" i="5"/>
  <c r="J40" i="5"/>
  <c r="I40" i="5"/>
  <c r="R39" i="5"/>
  <c r="Q39" i="5"/>
  <c r="P39" i="5"/>
  <c r="O39" i="5"/>
  <c r="N39" i="5"/>
  <c r="L39" i="5"/>
  <c r="K39" i="5"/>
  <c r="J39" i="5"/>
  <c r="I39" i="5"/>
  <c r="R38" i="5"/>
  <c r="Q38" i="5"/>
  <c r="P38" i="5"/>
  <c r="O38" i="5"/>
  <c r="N38" i="5"/>
  <c r="L38" i="5"/>
  <c r="K38" i="5"/>
  <c r="J38" i="5"/>
  <c r="I38" i="5"/>
  <c r="R37" i="5"/>
  <c r="Q37" i="5"/>
  <c r="P37" i="5"/>
  <c r="O37" i="5"/>
  <c r="N37" i="5"/>
  <c r="L37" i="5"/>
  <c r="K37" i="5"/>
  <c r="J37" i="5"/>
  <c r="I37" i="5"/>
  <c r="R36" i="5"/>
  <c r="Q36" i="5"/>
  <c r="P36" i="5"/>
  <c r="O36" i="5"/>
  <c r="N36" i="5"/>
  <c r="K36" i="5"/>
  <c r="J36" i="5"/>
  <c r="I36" i="5"/>
  <c r="R35" i="5"/>
  <c r="Q35" i="5"/>
  <c r="P35" i="5"/>
  <c r="O35" i="5"/>
  <c r="N35" i="5"/>
  <c r="L35" i="5"/>
  <c r="K35" i="5"/>
  <c r="J35" i="5"/>
  <c r="I35" i="5"/>
  <c r="R34" i="5"/>
  <c r="Q34" i="5"/>
  <c r="P34" i="5"/>
  <c r="O34" i="5"/>
  <c r="N34" i="5"/>
  <c r="L34" i="5"/>
  <c r="K34" i="5"/>
  <c r="J34" i="5"/>
  <c r="I34" i="5"/>
  <c r="R33" i="5"/>
  <c r="Q33" i="5"/>
  <c r="P33" i="5"/>
  <c r="O33" i="5"/>
  <c r="N33" i="5"/>
  <c r="K33" i="5"/>
  <c r="J33" i="5"/>
  <c r="I33" i="5"/>
  <c r="R32" i="5"/>
  <c r="Q32" i="5"/>
  <c r="P32" i="5"/>
  <c r="O32" i="5"/>
  <c r="N32" i="5"/>
  <c r="L32" i="5"/>
  <c r="K32" i="5"/>
  <c r="J32" i="5"/>
  <c r="I32" i="5"/>
  <c r="R31" i="5"/>
  <c r="Q31" i="5"/>
  <c r="P31" i="5"/>
  <c r="O31" i="5"/>
  <c r="N31" i="5"/>
  <c r="L31" i="5"/>
  <c r="K31" i="5"/>
  <c r="J31" i="5"/>
  <c r="I31" i="5"/>
  <c r="R30" i="5"/>
  <c r="Q30" i="5"/>
  <c r="P30" i="5"/>
  <c r="O30" i="5"/>
  <c r="N30" i="5"/>
  <c r="L30" i="5"/>
  <c r="K30" i="5"/>
  <c r="J30" i="5"/>
  <c r="I30" i="5"/>
  <c r="R29" i="5"/>
  <c r="Q29" i="5"/>
  <c r="P29" i="5"/>
  <c r="O29" i="5"/>
  <c r="N29" i="5"/>
  <c r="L29" i="5"/>
  <c r="K29" i="5"/>
  <c r="J29" i="5"/>
  <c r="I29" i="5"/>
  <c r="R28" i="5"/>
  <c r="Q28" i="5"/>
  <c r="P28" i="5"/>
  <c r="O28" i="5"/>
  <c r="N28" i="5"/>
  <c r="L28" i="5"/>
  <c r="K28" i="5"/>
  <c r="J28" i="5"/>
  <c r="I28" i="5"/>
  <c r="R27" i="5"/>
  <c r="Q27" i="5"/>
  <c r="P27" i="5"/>
  <c r="O27" i="5"/>
  <c r="N27" i="5"/>
  <c r="L27" i="5"/>
  <c r="K27" i="5"/>
  <c r="J27" i="5"/>
  <c r="I27" i="5"/>
  <c r="R26" i="5"/>
  <c r="Q26" i="5"/>
  <c r="P26" i="5"/>
  <c r="O26" i="5"/>
  <c r="N26" i="5"/>
  <c r="L26" i="5"/>
  <c r="K26" i="5"/>
  <c r="J26" i="5"/>
  <c r="I26" i="5"/>
  <c r="R25" i="5"/>
  <c r="Q25" i="5"/>
  <c r="P25" i="5"/>
  <c r="O25" i="5"/>
  <c r="N25" i="5"/>
  <c r="L25" i="5"/>
  <c r="K25" i="5"/>
  <c r="J25" i="5"/>
  <c r="I25" i="5"/>
  <c r="R24" i="5"/>
  <c r="Q24" i="5"/>
  <c r="P24" i="5"/>
  <c r="O24" i="5"/>
  <c r="N24" i="5"/>
  <c r="L24" i="5"/>
  <c r="K24" i="5"/>
  <c r="J24" i="5"/>
  <c r="I24" i="5"/>
  <c r="R23" i="5"/>
  <c r="Q23" i="5"/>
  <c r="P23" i="5"/>
  <c r="O23" i="5"/>
  <c r="N23" i="5"/>
  <c r="L23" i="5"/>
  <c r="K23" i="5"/>
  <c r="J23" i="5"/>
  <c r="I23" i="5"/>
  <c r="R22" i="5"/>
  <c r="Q22" i="5"/>
  <c r="P22" i="5"/>
  <c r="O22" i="5"/>
  <c r="N22" i="5"/>
  <c r="L22" i="5"/>
  <c r="K22" i="5"/>
  <c r="J22" i="5"/>
  <c r="I22" i="5"/>
  <c r="R21" i="5"/>
  <c r="Q21" i="5"/>
  <c r="P21" i="5"/>
  <c r="O21" i="5"/>
  <c r="N21" i="5"/>
  <c r="L21" i="5"/>
  <c r="K21" i="5"/>
  <c r="J21" i="5"/>
  <c r="I21" i="5"/>
  <c r="R20" i="5"/>
  <c r="Q20" i="5"/>
  <c r="P20" i="5"/>
  <c r="O20" i="5"/>
  <c r="N20" i="5"/>
  <c r="L20" i="5"/>
  <c r="K20" i="5"/>
  <c r="J20" i="5"/>
  <c r="I20" i="5"/>
  <c r="R19" i="5"/>
  <c r="Q19" i="5"/>
  <c r="P19" i="5"/>
  <c r="O19" i="5"/>
  <c r="N19" i="5"/>
  <c r="L19" i="5"/>
  <c r="K19" i="5"/>
  <c r="J19" i="5"/>
  <c r="I19" i="5"/>
  <c r="R18" i="5"/>
  <c r="Q18" i="5"/>
  <c r="P18" i="5"/>
  <c r="O18" i="5"/>
  <c r="N18" i="5"/>
  <c r="K18" i="5"/>
  <c r="J18" i="5"/>
  <c r="I18" i="5"/>
  <c r="R17" i="5"/>
  <c r="Q17" i="5"/>
  <c r="P17" i="5"/>
  <c r="O17" i="5"/>
  <c r="N17" i="5"/>
  <c r="L17" i="5"/>
  <c r="K17" i="5"/>
  <c r="J17" i="5"/>
  <c r="I17" i="5"/>
  <c r="R16" i="5"/>
  <c r="Q16" i="5"/>
  <c r="P16" i="5"/>
  <c r="O16" i="5"/>
  <c r="N16" i="5"/>
  <c r="L16" i="5"/>
  <c r="K16" i="5"/>
  <c r="J16" i="5"/>
  <c r="I16" i="5"/>
  <c r="R15" i="5"/>
  <c r="Q15" i="5"/>
  <c r="P15" i="5"/>
  <c r="O15" i="5"/>
  <c r="N15" i="5"/>
  <c r="L15" i="5"/>
  <c r="K15" i="5"/>
  <c r="J15" i="5"/>
  <c r="I15" i="5"/>
  <c r="R14" i="5"/>
  <c r="Q14" i="5"/>
  <c r="P14" i="5"/>
  <c r="O14" i="5"/>
  <c r="N14" i="5"/>
  <c r="L14" i="5"/>
  <c r="K14" i="5"/>
  <c r="J14" i="5"/>
  <c r="I14" i="5"/>
  <c r="R13" i="5"/>
  <c r="Q13" i="5"/>
  <c r="P13" i="5"/>
  <c r="O13" i="5"/>
  <c r="N13" i="5"/>
  <c r="L13" i="5"/>
  <c r="K13" i="5"/>
  <c r="J13" i="5"/>
  <c r="I13" i="5"/>
  <c r="R12" i="5"/>
  <c r="Q12" i="5"/>
  <c r="P12" i="5"/>
  <c r="O12" i="5"/>
  <c r="N12" i="5"/>
  <c r="L12" i="5"/>
  <c r="K12" i="5"/>
  <c r="J12" i="5"/>
  <c r="I12" i="5"/>
  <c r="R11" i="5"/>
  <c r="Q11" i="5"/>
  <c r="P11" i="5"/>
  <c r="O11" i="5"/>
  <c r="N11" i="5"/>
  <c r="L11" i="5"/>
  <c r="K11" i="5"/>
  <c r="J11" i="5"/>
  <c r="I11" i="5"/>
  <c r="R10" i="5"/>
  <c r="Q10" i="5"/>
  <c r="P10" i="5"/>
  <c r="O10" i="5"/>
  <c r="N10" i="5"/>
  <c r="L10" i="5"/>
  <c r="K10" i="5"/>
  <c r="J10" i="5"/>
  <c r="I10" i="5"/>
  <c r="R9" i="5"/>
  <c r="Q9" i="5"/>
  <c r="P9" i="5"/>
  <c r="O9" i="5"/>
  <c r="N9" i="5"/>
  <c r="L9" i="5"/>
  <c r="K9" i="5"/>
  <c r="J9" i="5"/>
  <c r="I9" i="5"/>
  <c r="R8" i="5"/>
  <c r="Q8" i="5"/>
  <c r="P8" i="5"/>
  <c r="O8" i="5"/>
  <c r="N8" i="5"/>
  <c r="L8" i="5"/>
  <c r="K8" i="5"/>
  <c r="J8" i="5"/>
  <c r="I8" i="5"/>
  <c r="R7" i="5"/>
  <c r="Q7" i="5"/>
  <c r="P7" i="5"/>
  <c r="O7" i="5"/>
  <c r="N7" i="5"/>
  <c r="L7" i="5"/>
  <c r="K7" i="5"/>
  <c r="J7" i="5"/>
  <c r="I7" i="5"/>
  <c r="R6" i="5"/>
  <c r="Q6" i="5"/>
  <c r="P6" i="5"/>
  <c r="O6" i="5"/>
  <c r="N6" i="5"/>
  <c r="L6" i="5"/>
  <c r="K6" i="5"/>
  <c r="J6" i="5"/>
  <c r="I6" i="5"/>
  <c r="R5" i="5"/>
  <c r="Q5" i="5"/>
  <c r="P5" i="5"/>
  <c r="O5" i="5"/>
  <c r="N5" i="5"/>
  <c r="L5" i="5"/>
  <c r="K5" i="5"/>
  <c r="J5" i="5"/>
  <c r="I5" i="5"/>
  <c r="R4" i="5"/>
  <c r="Q4" i="5"/>
  <c r="P4" i="5"/>
  <c r="O4" i="5"/>
  <c r="N4" i="5"/>
  <c r="L4" i="5"/>
  <c r="K4" i="5"/>
  <c r="J4" i="5"/>
  <c r="I4" i="5"/>
  <c r="R3" i="5"/>
  <c r="Q3" i="5"/>
  <c r="P3" i="5"/>
  <c r="O3" i="5"/>
  <c r="N3" i="5"/>
  <c r="K3" i="5"/>
  <c r="J3" i="5"/>
  <c r="I3" i="5"/>
  <c r="R2" i="5"/>
  <c r="Q2" i="5"/>
  <c r="P2" i="5"/>
  <c r="O2" i="5"/>
  <c r="L2" i="5"/>
  <c r="K2" i="5"/>
  <c r="J2" i="5"/>
  <c r="I2" i="5"/>
  <c r="M73" i="5" l="1"/>
  <c r="S73" i="5" s="1"/>
  <c r="M47" i="5"/>
  <c r="S47" i="5" s="1"/>
  <c r="M23" i="5"/>
  <c r="S23" i="5" s="1"/>
  <c r="M33" i="5"/>
  <c r="S33" i="5" s="1"/>
  <c r="M40" i="5"/>
  <c r="S40" i="5" s="1"/>
  <c r="M120" i="5"/>
  <c r="S120" i="5" s="1"/>
  <c r="M122" i="5"/>
  <c r="S122" i="5" s="1"/>
  <c r="M119" i="5"/>
  <c r="S119" i="5" s="1"/>
  <c r="M10" i="5"/>
  <c r="S10" i="5" s="1"/>
  <c r="M16" i="5"/>
  <c r="S16" i="5" s="1"/>
  <c r="M74" i="5"/>
  <c r="S74" i="5" s="1"/>
  <c r="M28" i="5"/>
  <c r="S28" i="5" s="1"/>
  <c r="M7" i="5"/>
  <c r="S7" i="5" s="1"/>
  <c r="M18" i="5"/>
  <c r="S18" i="5" s="1"/>
  <c r="M61" i="5"/>
  <c r="S61" i="5" s="1"/>
  <c r="M98" i="5"/>
  <c r="S98" i="5" s="1"/>
  <c r="M97" i="5"/>
  <c r="S97" i="5" s="1"/>
  <c r="M112" i="5"/>
  <c r="S112" i="5" s="1"/>
  <c r="M58" i="5"/>
  <c r="S58" i="5" s="1"/>
  <c r="M68" i="5"/>
  <c r="S68" i="5" s="1"/>
  <c r="M78" i="5"/>
  <c r="M5" i="5"/>
  <c r="S5" i="5" s="1"/>
  <c r="M14" i="5"/>
  <c r="M20" i="5"/>
  <c r="S20" i="5" s="1"/>
  <c r="M26" i="5"/>
  <c r="S26" i="5" s="1"/>
  <c r="M45" i="5"/>
  <c r="S45" i="5" s="1"/>
  <c r="M53" i="5"/>
  <c r="S53" i="5" s="1"/>
  <c r="M83" i="5"/>
  <c r="S83" i="5" s="1"/>
  <c r="M121" i="5"/>
  <c r="S121" i="5" s="1"/>
  <c r="M38" i="5"/>
  <c r="S38" i="5" s="1"/>
  <c r="M109" i="5"/>
  <c r="M31" i="5"/>
  <c r="S31" i="5" s="1"/>
  <c r="M42" i="5"/>
  <c r="S42" i="5" s="1"/>
  <c r="M50" i="5"/>
  <c r="S50" i="5" s="1"/>
  <c r="M55" i="5"/>
  <c r="M81" i="5"/>
  <c r="S81" i="5" s="1"/>
  <c r="M92" i="5"/>
  <c r="S92" i="5" s="1"/>
  <c r="M25" i="5"/>
  <c r="S25" i="5" s="1"/>
  <c r="M56" i="5"/>
  <c r="M67" i="5"/>
  <c r="S67" i="5" s="1"/>
  <c r="M85" i="5"/>
  <c r="S85" i="5" s="1"/>
  <c r="M86" i="5"/>
  <c r="S86" i="5" s="1"/>
  <c r="M111" i="5"/>
  <c r="S111" i="5" s="1"/>
  <c r="M44" i="5"/>
  <c r="S44" i="5" s="1"/>
  <c r="M90" i="5"/>
  <c r="M12" i="5"/>
  <c r="S12" i="5" s="1"/>
  <c r="M37" i="5"/>
  <c r="S37" i="5" s="1"/>
  <c r="M64" i="5"/>
  <c r="M79" i="5"/>
  <c r="S79" i="5" s="1"/>
  <c r="M104" i="5"/>
  <c r="S104" i="5" s="1"/>
  <c r="M105" i="5"/>
  <c r="S105" i="5" s="1"/>
  <c r="M43" i="5"/>
  <c r="M125" i="5"/>
  <c r="M54" i="5"/>
  <c r="M6" i="5"/>
  <c r="M13" i="5"/>
  <c r="M2" i="5"/>
  <c r="M24" i="5"/>
  <c r="M17" i="5"/>
  <c r="M4" i="5"/>
  <c r="M11" i="5"/>
  <c r="M32" i="5"/>
  <c r="M62" i="5"/>
  <c r="M8" i="5"/>
  <c r="M21" i="5"/>
  <c r="M29" i="5"/>
  <c r="M34" i="5"/>
  <c r="M48" i="5"/>
  <c r="M51" i="5"/>
  <c r="M59" i="5"/>
  <c r="M66" i="5"/>
  <c r="M84" i="5"/>
  <c r="M91" i="5"/>
  <c r="M96" i="5"/>
  <c r="M103" i="5"/>
  <c r="M110" i="5"/>
  <c r="M118" i="5"/>
  <c r="M19" i="5"/>
  <c r="M27" i="5"/>
  <c r="M39" i="5"/>
  <c r="M46" i="5"/>
  <c r="M57" i="5"/>
  <c r="M63" i="5"/>
  <c r="M65" i="5"/>
  <c r="M3" i="5"/>
  <c r="M36" i="5"/>
  <c r="M88" i="5"/>
  <c r="M94" i="5"/>
  <c r="M102" i="5"/>
  <c r="M115" i="5"/>
  <c r="M117" i="5"/>
  <c r="M107" i="5"/>
  <c r="M9" i="5"/>
  <c r="M15" i="5"/>
  <c r="M22" i="5"/>
  <c r="M30" i="5"/>
  <c r="M35" i="5"/>
  <c r="M41" i="5"/>
  <c r="M49" i="5"/>
  <c r="M52" i="5"/>
  <c r="M60" i="5"/>
  <c r="M71" i="5"/>
  <c r="M72" i="5"/>
  <c r="M77" i="5"/>
  <c r="M82" i="5"/>
  <c r="M89" i="5"/>
  <c r="M95" i="5"/>
  <c r="M101" i="5"/>
  <c r="M108" i="5"/>
  <c r="M116" i="5"/>
  <c r="M70" i="5"/>
  <c r="M76" i="5"/>
  <c r="M93" i="5"/>
  <c r="M100" i="5"/>
  <c r="M106" i="5"/>
  <c r="M114" i="5"/>
  <c r="M124" i="5"/>
  <c r="M69" i="5"/>
  <c r="M75" i="5"/>
  <c r="M80" i="5"/>
  <c r="M87" i="5"/>
  <c r="M99" i="5"/>
  <c r="M113" i="5"/>
  <c r="M123" i="5"/>
  <c r="S55" i="5" l="1"/>
  <c r="S14" i="5"/>
  <c r="S90" i="5"/>
  <c r="S64" i="5"/>
  <c r="S109" i="5"/>
  <c r="S89" i="5"/>
  <c r="S71" i="5"/>
  <c r="S63" i="5"/>
  <c r="S57" i="5"/>
  <c r="S62" i="5"/>
  <c r="S80" i="5"/>
  <c r="S100" i="5"/>
  <c r="S15" i="5"/>
  <c r="S102" i="5"/>
  <c r="S96" i="5"/>
  <c r="S59" i="5"/>
  <c r="S29" i="5"/>
  <c r="S11" i="5"/>
  <c r="S2" i="5"/>
  <c r="S54" i="5"/>
  <c r="S125" i="5"/>
  <c r="S9" i="5"/>
  <c r="S24" i="5"/>
  <c r="S69" i="5"/>
  <c r="S52" i="5"/>
  <c r="S3" i="5"/>
  <c r="S39" i="5"/>
  <c r="S84" i="5"/>
  <c r="S48" i="5"/>
  <c r="S114" i="5"/>
  <c r="S60" i="5"/>
  <c r="S123" i="5"/>
  <c r="S101" i="5"/>
  <c r="S49" i="5"/>
  <c r="S94" i="5"/>
  <c r="S34" i="5"/>
  <c r="S13" i="5"/>
  <c r="S6" i="5"/>
  <c r="S124" i="5"/>
  <c r="S93" i="5"/>
  <c r="S82" i="5"/>
  <c r="S77" i="5"/>
  <c r="S41" i="5"/>
  <c r="S115" i="5"/>
  <c r="S66" i="5"/>
  <c r="S4" i="5"/>
  <c r="S19" i="5"/>
  <c r="S8" i="5"/>
  <c r="S99" i="5"/>
  <c r="S106" i="5"/>
  <c r="S76" i="5"/>
  <c r="S116" i="5"/>
  <c r="S35" i="5"/>
  <c r="S118" i="5"/>
  <c r="S75" i="5"/>
  <c r="S117" i="5"/>
  <c r="S95" i="5"/>
  <c r="S72" i="5"/>
  <c r="S30" i="5"/>
  <c r="S107" i="5"/>
  <c r="S65" i="5"/>
  <c r="S27" i="5"/>
  <c r="S110" i="5"/>
  <c r="S51" i="5"/>
  <c r="S21" i="5"/>
  <c r="S17" i="5"/>
  <c r="S70" i="5"/>
  <c r="S108" i="5"/>
  <c r="S91" i="5"/>
  <c r="S87" i="5"/>
  <c r="S36" i="5"/>
  <c r="S46" i="5"/>
  <c r="S103" i="5"/>
  <c r="S32" i="5"/>
  <c r="S43" i="5"/>
</calcChain>
</file>

<file path=xl/sharedStrings.xml><?xml version="1.0" encoding="utf-8"?>
<sst xmlns="http://schemas.openxmlformats.org/spreadsheetml/2006/main" count="1573" uniqueCount="220">
  <si>
    <t>country</t>
  </si>
  <si>
    <t>FAOarea_name</t>
  </si>
  <si>
    <t>FAOarea_code</t>
  </si>
  <si>
    <t>environment</t>
  </si>
  <si>
    <t>x1</t>
    <phoneticPr fontId="2" type="noConversion"/>
  </si>
  <si>
    <t>x2</t>
  </si>
  <si>
    <t>y1</t>
    <phoneticPr fontId="2" type="noConversion"/>
  </si>
  <si>
    <t>y2</t>
  </si>
  <si>
    <t>Albania</t>
  </si>
  <si>
    <t>Mediterranean and Black Sea</t>
  </si>
  <si>
    <t>37</t>
  </si>
  <si>
    <t>Marine</t>
  </si>
  <si>
    <t>Algeria</t>
  </si>
  <si>
    <t>Antigua and Barbuda</t>
  </si>
  <si>
    <t>Atlantic, Western Central</t>
  </si>
  <si>
    <t>31</t>
  </si>
  <si>
    <t>Argentina</t>
  </si>
  <si>
    <t>Atlantic, Southwest</t>
  </si>
  <si>
    <t>41</t>
  </si>
  <si>
    <t>Australia</t>
  </si>
  <si>
    <t>Indian Ocean, Eastern;Pacific, Southwest;Atlantic, Western Central</t>
    <phoneticPr fontId="2" type="noConversion"/>
  </si>
  <si>
    <t>57;81;71</t>
    <phoneticPr fontId="2" type="noConversion"/>
  </si>
  <si>
    <t>Bahamas</t>
  </si>
  <si>
    <t>Bahrain</t>
  </si>
  <si>
    <t>Indian Ocean, Western</t>
  </si>
  <si>
    <t>51</t>
  </si>
  <si>
    <t>Bangladesh</t>
  </si>
  <si>
    <t>Indian Ocean, Eastern</t>
  </si>
  <si>
    <t>57</t>
  </si>
  <si>
    <t>Brackishwater</t>
  </si>
  <si>
    <t>Bosnia and Herzegovina</t>
  </si>
  <si>
    <t>Brazil</t>
  </si>
  <si>
    <t>Brunei Darussalam</t>
  </si>
  <si>
    <t>Pacific, Western Central</t>
  </si>
  <si>
    <t>71</t>
  </si>
  <si>
    <t>Bulgaria</t>
  </si>
  <si>
    <t>Atlantic, Eastern Central</t>
  </si>
  <si>
    <t>34</t>
  </si>
  <si>
    <t>Cambodia</t>
  </si>
  <si>
    <t>Canada</t>
  </si>
  <si>
    <t>Atlantic, Northwest;Pacific, Northeast</t>
    <phoneticPr fontId="2" type="noConversion"/>
  </si>
  <si>
    <t>21;67</t>
    <phoneticPr fontId="2" type="noConversion"/>
  </si>
  <si>
    <t>Channel Islands</t>
    <phoneticPr fontId="2" type="noConversion"/>
  </si>
  <si>
    <t>Atlantic, Northeast</t>
  </si>
  <si>
    <t>27</t>
  </si>
  <si>
    <t>Chile</t>
  </si>
  <si>
    <t>Pacific, Southeast</t>
  </si>
  <si>
    <t>87</t>
  </si>
  <si>
    <t>China</t>
  </si>
  <si>
    <t>Pacific, Northwest;Pacific, Western Central</t>
  </si>
  <si>
    <t>61;71</t>
    <phoneticPr fontId="2" type="noConversion"/>
  </si>
  <si>
    <t>Colombia</t>
  </si>
  <si>
    <t>Atlantic, Western Central;Pacific, Southeast</t>
    <phoneticPr fontId="2" type="noConversion"/>
  </si>
  <si>
    <t>31;87</t>
    <phoneticPr fontId="2" type="noConversion"/>
  </si>
  <si>
    <t>Cook Islands</t>
  </si>
  <si>
    <t>Pacific, Eastern Central</t>
  </si>
  <si>
    <t>77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</si>
  <si>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</si>
  <si>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</si>
  <si>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</si>
  <si>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</si>
  <si>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</si>
  <si>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</si>
  <si>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</si>
  <si>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</si>
  <si>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El Salvador</t>
  </si>
  <si>
    <t>Eritrea</t>
  </si>
  <si>
    <t>Faroe Islands</t>
  </si>
  <si>
    <t>Finland</t>
  </si>
  <si>
    <t>France</t>
  </si>
  <si>
    <t>Atlantic, Northeast;Mediterranean and Black Sea</t>
    <phoneticPr fontId="2" type="noConversion"/>
  </si>
  <si>
    <t>27;37</t>
    <phoneticPr fontId="2" type="noConversion"/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</si>
  <si>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</si>
  <si>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</si>
  <si>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</si>
  <si>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</si>
  <si>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</si>
  <si>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</si>
  <si>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</si>
  <si>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</si>
  <si>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  <phoneticPr fontId="2" type="noConversion"/>
  </si>
  <si>
    <t>Guyana</t>
  </si>
  <si>
    <t>Iceland</t>
  </si>
  <si>
    <t>Indian Ocean, Eastern;Indian Ocean, Western</t>
    <phoneticPr fontId="2" type="noConversion"/>
  </si>
  <si>
    <t>57;51</t>
    <phoneticPr fontId="2" type="noConversion"/>
  </si>
  <si>
    <t>Indonesia</t>
  </si>
  <si>
    <t>Indian Ocean, Eastern;Pacific, Western Central</t>
    <phoneticPr fontId="2" type="noConversion"/>
  </si>
  <si>
    <t>57;71</t>
    <phoneticPr fontId="2" type="noConversion"/>
  </si>
  <si>
    <t>Iran (Islamic Rep. of)</t>
  </si>
  <si>
    <t>Ireland</t>
  </si>
  <si>
    <t>Israel</t>
  </si>
  <si>
    <t>Italy</t>
  </si>
  <si>
    <t>Jamaica</t>
  </si>
  <si>
    <t>Japan</t>
  </si>
  <si>
    <t>Pacific, Northwest</t>
  </si>
  <si>
    <t>61</t>
  </si>
  <si>
    <t>Kenya</t>
  </si>
  <si>
    <t>Kiribati</t>
  </si>
  <si>
    <t>Korea, Dem. People's Rep</t>
  </si>
  <si>
    <t>Korea, Republic of</t>
  </si>
  <si>
    <t>Kuwait</t>
  </si>
  <si>
    <t>Atlantic, Northeast;Indian Ocean, Western</t>
    <phoneticPr fontId="2" type="noConversion"/>
  </si>
  <si>
    <t>27;51</t>
    <phoneticPr fontId="2" type="noConversion"/>
  </si>
  <si>
    <t>Lebanon</t>
  </si>
  <si>
    <t>Madagascar</t>
  </si>
  <si>
    <t>Malaysia</t>
  </si>
  <si>
    <t>Malta</t>
  </si>
  <si>
    <t>Martinique</t>
  </si>
  <si>
    <t>Mauritius</t>
  </si>
  <si>
    <t>Mayotte</t>
  </si>
  <si>
    <t>Mexico</t>
  </si>
  <si>
    <t>Atlantic, Western Central;Pacific, Eastern Central</t>
    <phoneticPr fontId="2" type="noConversion"/>
  </si>
  <si>
    <t>31;77</t>
    <phoneticPr fontId="2" type="noConversion"/>
  </si>
  <si>
    <t>Montenegro</t>
  </si>
  <si>
    <t>Morocco</t>
  </si>
  <si>
    <t>Atlantic, Eastern Central;Mediterranean and Black Sea</t>
    <phoneticPr fontId="2" type="noConversion"/>
  </si>
  <si>
    <t>34;37</t>
    <phoneticPr fontId="2" type="noConversion"/>
  </si>
  <si>
    <t>Mozambique</t>
  </si>
  <si>
    <t>Myanmar</t>
  </si>
  <si>
    <t>Namibia</t>
  </si>
  <si>
    <t>Atlantic, Southeast</t>
  </si>
  <si>
    <t>47</t>
  </si>
  <si>
    <t>Netherlands (Kingdom of the)</t>
  </si>
  <si>
    <t>Atlantic, Northeast</t>
    <phoneticPr fontId="2" type="noConversion"/>
  </si>
  <si>
    <t>New Caledonia</t>
  </si>
  <si>
    <t>New Zealand</t>
  </si>
  <si>
    <t>Pacific, Southwest</t>
  </si>
  <si>
    <t>81</t>
  </si>
  <si>
    <t>Nicaragua</t>
  </si>
  <si>
    <t>Nigeria</t>
  </si>
  <si>
    <t>Northern Mariana Is.</t>
  </si>
  <si>
    <t>Norway</t>
  </si>
  <si>
    <t>Oman</t>
  </si>
  <si>
    <t>Pakistan</t>
  </si>
  <si>
    <t>Palau</t>
  </si>
  <si>
    <t>Panama</t>
    <phoneticPr fontId="2" type="noConversion"/>
  </si>
  <si>
    <t>Papua New Guinea</t>
  </si>
  <si>
    <t>Peru</t>
    <phoneticPr fontId="2" type="noConversion"/>
  </si>
  <si>
    <t>Philippines</t>
  </si>
  <si>
    <t>Portugal</t>
  </si>
  <si>
    <t>Romania</t>
  </si>
  <si>
    <t>Russian Federation</t>
    <phoneticPr fontId="2" type="noConversion"/>
  </si>
  <si>
    <t>Atlantic, Northeast;Mediterranean and Black Sea;Pacific, Northwest</t>
    <phoneticPr fontId="2" type="noConversion"/>
  </si>
  <si>
    <t>27;37;61</t>
    <phoneticPr fontId="2" type="noConversion"/>
  </si>
  <si>
    <t>Réunion</t>
  </si>
  <si>
    <t>Saint Lucia</t>
  </si>
  <si>
    <t>Saint Vincent/Grenadines</t>
  </si>
  <si>
    <t>Samoa</t>
  </si>
  <si>
    <t>Saudi Arabia</t>
  </si>
  <si>
    <t>Senegal</t>
  </si>
  <si>
    <t>Singapore</t>
  </si>
  <si>
    <t>Slovenia</t>
  </si>
  <si>
    <t>Solomon Islands</t>
  </si>
  <si>
    <t>South Africa</t>
  </si>
  <si>
    <t>Atlantic, Eastern Central;Atlantic, Northeast;Mediterranean and Black Sea</t>
    <phoneticPr fontId="2" type="noConversion"/>
  </si>
  <si>
    <t>34;27;37</t>
    <phoneticPr fontId="2" type="noConversion"/>
  </si>
  <si>
    <t>Sri Lanka</t>
  </si>
  <si>
    <t>St. Pierre and Miquelon</t>
  </si>
  <si>
    <t>Atlantic, Northwest</t>
  </si>
  <si>
    <t>21</t>
  </si>
  <si>
    <t>Suriname</t>
  </si>
  <si>
    <t>Sweden</t>
  </si>
  <si>
    <t>Tanzania, United Rep. of</t>
  </si>
  <si>
    <t>Thailand</t>
  </si>
  <si>
    <t>Timor-Leste</t>
  </si>
  <si>
    <t>Tonga</t>
  </si>
  <si>
    <t>Tunisia</t>
  </si>
  <si>
    <t>Turks and Caicos Is.</t>
  </si>
  <si>
    <t>Türkiye</t>
  </si>
  <si>
    <t>Ukraine</t>
  </si>
  <si>
    <t>United Arab Emirates</t>
  </si>
  <si>
    <t>United Kingdom</t>
  </si>
  <si>
    <t>Atlantic, Northwest;Atlantic, Western Central;Pacific, Eastern Central;Pacific, Northeast</t>
    <phoneticPr fontId="2" type="noConversion"/>
  </si>
  <si>
    <t>21;31;77;67</t>
    <phoneticPr fontId="2" type="noConversion"/>
  </si>
  <si>
    <t>Vanuatu</t>
  </si>
  <si>
    <t>Venezuela (Boliv Rep of)</t>
  </si>
  <si>
    <t>Viet Nam</t>
  </si>
  <si>
    <t>Yemen</t>
  </si>
  <si>
    <t>x_160-280</t>
    <phoneticPr fontId="1" type="noConversion"/>
  </si>
  <si>
    <t>64.4;88.8</t>
    <phoneticPr fontId="1" type="noConversion"/>
  </si>
  <si>
    <t>101;97.3</t>
    <phoneticPr fontId="1" type="noConversion"/>
  </si>
  <si>
    <t>4.5;3.2</t>
    <phoneticPr fontId="1" type="noConversion"/>
  </si>
  <si>
    <t>39;16.8</t>
    <phoneticPr fontId="1" type="noConversion"/>
  </si>
  <si>
    <t>India</t>
    <phoneticPr fontId="2" type="noConversion"/>
  </si>
  <si>
    <t>34;34.8</t>
    <phoneticPr fontId="1" type="noConversion"/>
  </si>
  <si>
    <t>34.6;35.6</t>
    <phoneticPr fontId="1" type="noConversion"/>
  </si>
  <si>
    <t>31.2;31.3</t>
    <phoneticPr fontId="1" type="noConversion"/>
  </si>
  <si>
    <t>31.8;32.5</t>
    <phoneticPr fontId="1" type="noConversion"/>
  </si>
  <si>
    <t>Palestine</t>
    <phoneticPr fontId="2" type="noConversion"/>
  </si>
  <si>
    <t>Spain</t>
    <phoneticPr fontId="2" type="noConversion"/>
  </si>
  <si>
    <t>32;24.3</t>
    <phoneticPr fontId="1" type="noConversion"/>
  </si>
  <si>
    <t>47;32.6</t>
    <phoneticPr fontId="1" type="noConversion"/>
  </si>
  <si>
    <t>United States of America</t>
    <phoneticPr fontId="2" type="noConversion"/>
  </si>
  <si>
    <t>230;167;196.6;281.2</t>
    <phoneticPr fontId="1" type="noConversion"/>
  </si>
  <si>
    <t>298;236;208.8;288.5</t>
    <phoneticPr fontId="1" type="noConversion"/>
  </si>
  <si>
    <t>22;48;15.6;16.5</t>
    <phoneticPr fontId="1" type="noConversion"/>
  </si>
  <si>
    <t>52.8;74.8;25.6;23.3</t>
    <phoneticPr fontId="1" type="noConversion"/>
  </si>
  <si>
    <t>Belize</t>
    <phoneticPr fontId="1" type="noConversion"/>
  </si>
  <si>
    <t>x_160-280-2</t>
  </si>
  <si>
    <t>y_-23-23-1</t>
    <phoneticPr fontId="1" type="noConversion"/>
  </si>
  <si>
    <t>y_-23-23-2</t>
  </si>
  <si>
    <t>x_160-280-1</t>
    <phoneticPr fontId="1" type="noConversion"/>
  </si>
  <si>
    <t>x_160-280-3</t>
  </si>
  <si>
    <t>x_160-280-4</t>
  </si>
  <si>
    <t>8.6;338.2</t>
    <phoneticPr fontId="1" type="noConversion"/>
  </si>
  <si>
    <t>346.2;350.4</t>
    <phoneticPr fontId="1" type="noConversion"/>
  </si>
  <si>
    <t>y_-23-23-3</t>
  </si>
  <si>
    <t>y_-23-23-4</t>
  </si>
  <si>
    <t>y_23-2</t>
    <phoneticPr fontId="1" type="noConversion"/>
  </si>
  <si>
    <t>French Polynesia</t>
    <phoneticPr fontId="1" type="noConversion"/>
  </si>
  <si>
    <t>Cayman Islands</t>
    <phoneticPr fontId="1" type="noConversion"/>
  </si>
  <si>
    <t>Fiji</t>
    <phoneticPr fontId="1" type="noConversion"/>
  </si>
  <si>
    <t>Marshall Islands</t>
    <phoneticPr fontId="1" type="noConversion"/>
  </si>
  <si>
    <t>Honduras</t>
    <phoneticPr fontId="1" type="noConversion"/>
  </si>
  <si>
    <t>Tuvalu</t>
    <phoneticPr fontId="1" type="noConversion"/>
  </si>
  <si>
    <t>Nino</t>
    <phoneticPr fontId="1" type="noConversion"/>
  </si>
  <si>
    <t>y_-40-40</t>
    <phoneticPr fontId="1" type="noConversion"/>
  </si>
  <si>
    <t>y_-30-30</t>
    <phoneticPr fontId="1" type="noConversion"/>
  </si>
  <si>
    <t>Nino_30</t>
    <phoneticPr fontId="1" type="noConversion"/>
  </si>
  <si>
    <t>Nino_40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</si>
</sst>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6736-109E-4DFC-B7B4-B2768EB82017}">
  <dimension ref="A1:H125"/>
  <sheetViews>
    <sheetView workbookViewId="0">
      <selection activeCell="J17" sqref="J17"/>
    </sheetView>
  </sheetViews>
  <sheetFormatPr defaultRowHeight="14" x14ac:dyDescent="0.3"/>
  <cols>
    <col min="1" max="1" width="21.75" style="2" customWidth="1"/>
    <col min="2" max="2" width="24.83203125" style="2" customWidth="1"/>
    <col min="3" max="8" width="21.75" style="2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2">
        <v>14</v>
      </c>
      <c r="F2" s="2">
        <v>25</v>
      </c>
      <c r="G2" s="2">
        <v>36</v>
      </c>
      <c r="H2" s="2">
        <v>46</v>
      </c>
    </row>
    <row r="3" spans="1:8" x14ac:dyDescent="0.3">
      <c r="A3" s="1" t="s">
        <v>12</v>
      </c>
      <c r="B3" s="1" t="s">
        <v>9</v>
      </c>
      <c r="C3" s="1" t="s">
        <v>10</v>
      </c>
      <c r="D3" s="1" t="s">
        <v>11</v>
      </c>
      <c r="E3" s="2">
        <v>15</v>
      </c>
      <c r="F3" s="2">
        <v>348</v>
      </c>
      <c r="G3" s="2">
        <v>15</v>
      </c>
      <c r="H3" s="2">
        <v>40</v>
      </c>
    </row>
    <row r="4" spans="1:8" x14ac:dyDescent="0.3">
      <c r="A4" s="1" t="s">
        <v>13</v>
      </c>
      <c r="B4" s="1" t="s">
        <v>14</v>
      </c>
      <c r="C4" s="1" t="s">
        <v>15</v>
      </c>
      <c r="D4" s="1" t="s">
        <v>11</v>
      </c>
      <c r="E4" s="2">
        <v>295</v>
      </c>
      <c r="F4" s="2">
        <v>302</v>
      </c>
      <c r="G4" s="2">
        <v>13.5</v>
      </c>
      <c r="H4" s="2">
        <v>20.5</v>
      </c>
    </row>
    <row r="5" spans="1:8" x14ac:dyDescent="0.3">
      <c r="A5" s="1" t="s">
        <v>16</v>
      </c>
      <c r="B5" s="1" t="s">
        <v>17</v>
      </c>
      <c r="C5" s="1" t="s">
        <v>18</v>
      </c>
      <c r="D5" s="1" t="s">
        <v>11</v>
      </c>
      <c r="E5" s="2">
        <v>281</v>
      </c>
      <c r="F5" s="2">
        <v>311</v>
      </c>
      <c r="G5" s="2">
        <v>-58.5</v>
      </c>
      <c r="H5" s="2">
        <v>-18</v>
      </c>
    </row>
    <row r="6" spans="1:8" x14ac:dyDescent="0.3">
      <c r="A6" s="1" t="s">
        <v>19</v>
      </c>
      <c r="B6" s="1" t="s">
        <v>20</v>
      </c>
      <c r="C6" s="1" t="s">
        <v>21</v>
      </c>
      <c r="D6" s="1" t="s">
        <v>11</v>
      </c>
      <c r="E6" s="2">
        <v>109.2</v>
      </c>
      <c r="F6" s="2">
        <v>157.69999999999999</v>
      </c>
      <c r="G6" s="2">
        <v>-74.400000000000006</v>
      </c>
      <c r="H6" s="2">
        <v>-7</v>
      </c>
    </row>
    <row r="7" spans="1:8" x14ac:dyDescent="0.3">
      <c r="A7" s="1" t="s">
        <v>22</v>
      </c>
      <c r="B7" s="1" t="s">
        <v>14</v>
      </c>
      <c r="C7" s="1" t="s">
        <v>15</v>
      </c>
      <c r="D7" s="1" t="s">
        <v>11</v>
      </c>
      <c r="E7" s="2">
        <v>277</v>
      </c>
      <c r="F7" s="2">
        <v>291</v>
      </c>
      <c r="G7" s="2">
        <v>18</v>
      </c>
      <c r="H7" s="2">
        <v>30</v>
      </c>
    </row>
    <row r="8" spans="1:8" x14ac:dyDescent="0.3">
      <c r="A8" s="1" t="s">
        <v>23</v>
      </c>
      <c r="B8" s="1" t="s">
        <v>24</v>
      </c>
      <c r="C8" s="1" t="s">
        <v>25</v>
      </c>
      <c r="D8" s="1" t="s">
        <v>11</v>
      </c>
      <c r="E8" s="2">
        <v>48</v>
      </c>
      <c r="F8" s="2">
        <v>54</v>
      </c>
      <c r="G8" s="2">
        <v>24</v>
      </c>
      <c r="H8" s="2">
        <v>30</v>
      </c>
    </row>
    <row r="9" spans="1:8" x14ac:dyDescent="0.3">
      <c r="A9" s="1" t="s">
        <v>26</v>
      </c>
      <c r="B9" s="1" t="s">
        <v>27</v>
      </c>
      <c r="C9" s="1" t="s">
        <v>28</v>
      </c>
      <c r="D9" s="1" t="s">
        <v>29</v>
      </c>
      <c r="E9" s="2">
        <v>84.3</v>
      </c>
      <c r="F9" s="2">
        <v>96.3</v>
      </c>
      <c r="G9" s="2">
        <v>17.3</v>
      </c>
      <c r="H9" s="2">
        <v>30</v>
      </c>
    </row>
    <row r="10" spans="1:8" x14ac:dyDescent="0.3">
      <c r="A10" s="1" t="s">
        <v>197</v>
      </c>
      <c r="B10" s="1" t="s">
        <v>14</v>
      </c>
      <c r="C10" s="1" t="s">
        <v>15</v>
      </c>
      <c r="D10" s="1" t="s">
        <v>11</v>
      </c>
      <c r="E10" s="2">
        <v>267</v>
      </c>
      <c r="F10" s="2">
        <v>276</v>
      </c>
      <c r="G10" s="2">
        <v>12</v>
      </c>
      <c r="H10" s="2">
        <v>22</v>
      </c>
    </row>
    <row r="11" spans="1:8" x14ac:dyDescent="0.3">
      <c r="A11" s="1" t="s">
        <v>30</v>
      </c>
      <c r="B11" s="1" t="s">
        <v>9</v>
      </c>
      <c r="C11" s="1" t="s">
        <v>10</v>
      </c>
      <c r="D11" s="1" t="s">
        <v>11</v>
      </c>
      <c r="E11" s="2">
        <v>11</v>
      </c>
      <c r="F11" s="2">
        <v>24</v>
      </c>
      <c r="G11" s="2">
        <v>39</v>
      </c>
      <c r="H11" s="2">
        <v>48.6</v>
      </c>
    </row>
    <row r="12" spans="1:8" x14ac:dyDescent="0.3">
      <c r="A12" s="1" t="s">
        <v>31</v>
      </c>
      <c r="B12" s="1" t="s">
        <v>17</v>
      </c>
      <c r="C12" s="1" t="s">
        <v>18</v>
      </c>
      <c r="D12" s="1" t="s">
        <v>11</v>
      </c>
      <c r="E12" s="2">
        <v>283</v>
      </c>
      <c r="F12" s="2">
        <v>329</v>
      </c>
      <c r="G12" s="2">
        <v>-37</v>
      </c>
      <c r="H12" s="2">
        <v>9</v>
      </c>
    </row>
    <row r="13" spans="1:8" x14ac:dyDescent="0.3">
      <c r="A13" s="1" t="s">
        <v>32</v>
      </c>
      <c r="B13" s="1" t="s">
        <v>33</v>
      </c>
      <c r="C13" s="1" t="s">
        <v>34</v>
      </c>
      <c r="D13" s="1" t="s">
        <v>29</v>
      </c>
      <c r="E13" s="2">
        <v>110</v>
      </c>
      <c r="F13" s="2">
        <v>118.8</v>
      </c>
      <c r="G13" s="2">
        <v>0.5</v>
      </c>
      <c r="H13" s="2">
        <v>8.5</v>
      </c>
    </row>
    <row r="14" spans="1:8" x14ac:dyDescent="0.3">
      <c r="A14" s="1" t="s">
        <v>35</v>
      </c>
      <c r="B14" s="1" t="s">
        <v>9</v>
      </c>
      <c r="C14" s="1" t="s">
        <v>10</v>
      </c>
      <c r="D14" s="1" t="s">
        <v>11</v>
      </c>
      <c r="E14" s="2">
        <v>17.7</v>
      </c>
      <c r="F14" s="2">
        <v>33.299999999999997</v>
      </c>
      <c r="G14" s="2">
        <v>37.799999999999997</v>
      </c>
      <c r="H14" s="2">
        <v>47.6</v>
      </c>
    </row>
    <row r="15" spans="1:8" x14ac:dyDescent="0.3">
      <c r="A15" s="1" t="s">
        <v>38</v>
      </c>
      <c r="B15" s="1" t="s">
        <v>33</v>
      </c>
      <c r="C15" s="1" t="s">
        <v>34</v>
      </c>
      <c r="D15" s="1" t="s">
        <v>11</v>
      </c>
      <c r="E15" s="2">
        <v>98.8</v>
      </c>
      <c r="F15" s="2">
        <v>111</v>
      </c>
      <c r="G15" s="2">
        <v>7</v>
      </c>
      <c r="H15" s="2">
        <v>18</v>
      </c>
    </row>
    <row r="16" spans="1:8" x14ac:dyDescent="0.3">
      <c r="A16" s="1" t="s">
        <v>39</v>
      </c>
      <c r="B16" s="1" t="s">
        <v>40</v>
      </c>
      <c r="C16" s="1" t="s">
        <v>41</v>
      </c>
      <c r="D16" s="1" t="s">
        <v>11</v>
      </c>
      <c r="E16" s="2">
        <v>209</v>
      </c>
      <c r="F16" s="2">
        <v>325.5</v>
      </c>
      <c r="G16" s="2">
        <v>38</v>
      </c>
      <c r="H16" s="2">
        <v>87</v>
      </c>
    </row>
    <row r="17" spans="1:8" x14ac:dyDescent="0.3">
      <c r="A17" s="1" t="s">
        <v>210</v>
      </c>
      <c r="B17" s="1" t="s">
        <v>14</v>
      </c>
      <c r="C17" s="1" t="s">
        <v>15</v>
      </c>
      <c r="D17" s="1" t="s">
        <v>29</v>
      </c>
      <c r="E17" s="2">
        <v>275</v>
      </c>
      <c r="F17" s="2">
        <v>282.5</v>
      </c>
      <c r="G17" s="2">
        <v>15.8</v>
      </c>
      <c r="H17" s="2">
        <v>22.8</v>
      </c>
    </row>
    <row r="18" spans="1:8" x14ac:dyDescent="0.3">
      <c r="A18" s="1" t="s">
        <v>42</v>
      </c>
      <c r="B18" s="1" t="s">
        <v>43</v>
      </c>
      <c r="C18" s="1" t="s">
        <v>44</v>
      </c>
      <c r="D18" s="1" t="s">
        <v>11</v>
      </c>
      <c r="E18" s="2">
        <v>3.1</v>
      </c>
      <c r="F18" s="2">
        <v>352.2</v>
      </c>
      <c r="G18" s="1">
        <v>45.8</v>
      </c>
      <c r="H18" s="1">
        <v>52.8</v>
      </c>
    </row>
    <row r="19" spans="1:8" x14ac:dyDescent="0.3">
      <c r="A19" s="1" t="s">
        <v>45</v>
      </c>
      <c r="B19" s="1" t="s">
        <v>46</v>
      </c>
      <c r="C19" s="1" t="s">
        <v>47</v>
      </c>
      <c r="D19" s="1" t="s">
        <v>11</v>
      </c>
      <c r="E19" s="2">
        <v>279</v>
      </c>
      <c r="F19" s="2">
        <v>299</v>
      </c>
      <c r="G19" s="2">
        <v>-59</v>
      </c>
      <c r="H19" s="2">
        <v>-14</v>
      </c>
    </row>
    <row r="20" spans="1:8" x14ac:dyDescent="0.3">
      <c r="A20" s="1" t="s">
        <v>48</v>
      </c>
      <c r="B20" s="1" t="s">
        <v>49</v>
      </c>
      <c r="C20" s="1" t="s">
        <v>50</v>
      </c>
      <c r="D20" s="1" t="s">
        <v>11</v>
      </c>
      <c r="E20" s="2">
        <v>105</v>
      </c>
      <c r="F20" s="2">
        <v>140</v>
      </c>
      <c r="G20" s="2">
        <v>15</v>
      </c>
      <c r="H20" s="2">
        <v>48</v>
      </c>
    </row>
    <row r="21" spans="1:8" x14ac:dyDescent="0.3">
      <c r="A21" s="1" t="s">
        <v>51</v>
      </c>
      <c r="B21" s="1" t="s">
        <v>52</v>
      </c>
      <c r="C21" s="1" t="s">
        <v>53</v>
      </c>
      <c r="D21" s="1" t="s">
        <v>29</v>
      </c>
      <c r="E21" s="2">
        <v>278</v>
      </c>
      <c r="F21" s="2">
        <v>297</v>
      </c>
      <c r="G21" s="2">
        <v>-7</v>
      </c>
      <c r="H21" s="2">
        <v>16</v>
      </c>
    </row>
    <row r="22" spans="1:8" x14ac:dyDescent="0.3">
      <c r="A22" s="1" t="s">
        <v>54</v>
      </c>
      <c r="B22" s="1" t="s">
        <v>55</v>
      </c>
      <c r="C22" s="1" t="s">
        <v>56</v>
      </c>
      <c r="D22" s="1" t="s">
        <v>11</v>
      </c>
      <c r="E22" s="2">
        <v>197</v>
      </c>
      <c r="F22" s="2">
        <v>204</v>
      </c>
      <c r="G22" s="2">
        <v>-25</v>
      </c>
      <c r="H22" s="2">
        <v>-18</v>
      </c>
    </row>
    <row r="23" spans="1:8" x14ac:dyDescent="0.3">
      <c r="A23" s="1" t="s">
        <v>57</v>
      </c>
      <c r="B23" s="1" t="s">
        <v>55</v>
      </c>
      <c r="C23" s="1" t="s">
        <v>56</v>
      </c>
      <c r="D23" s="1" t="s">
        <v>29</v>
      </c>
      <c r="E23" s="2">
        <v>271</v>
      </c>
      <c r="F23" s="2">
        <v>281</v>
      </c>
      <c r="G23" s="2">
        <v>4.5</v>
      </c>
      <c r="H23" s="2">
        <v>14.5</v>
      </c>
    </row>
    <row r="24" spans="1:8" x14ac:dyDescent="0.3">
      <c r="A24" s="1" t="s">
        <v>58</v>
      </c>
      <c r="B24" s="1" t="s">
        <v>9</v>
      </c>
      <c r="C24" s="1" t="s">
        <v>10</v>
      </c>
      <c r="D24" s="1" t="s">
        <v>11</v>
      </c>
      <c r="E24" s="2">
        <v>8.8000000000000007</v>
      </c>
      <c r="F24" s="2">
        <v>24</v>
      </c>
      <c r="G24" s="2">
        <v>39</v>
      </c>
      <c r="H24" s="2">
        <v>50</v>
      </c>
    </row>
    <row r="25" spans="1:8" x14ac:dyDescent="0.3">
      <c r="A25" s="1" t="s">
        <v>59</v>
      </c>
      <c r="B25" s="1" t="s">
        <v>14</v>
      </c>
      <c r="C25" s="1" t="s">
        <v>15</v>
      </c>
      <c r="D25" s="1" t="s">
        <v>29</v>
      </c>
      <c r="E25" s="2">
        <v>271.5</v>
      </c>
      <c r="F25" s="2">
        <v>290</v>
      </c>
      <c r="G25" s="2">
        <v>16</v>
      </c>
      <c r="H25" s="2">
        <v>26</v>
      </c>
    </row>
    <row r="26" spans="1:8" x14ac:dyDescent="0.3">
      <c r="A26" s="1" t="s">
        <v>60</v>
      </c>
      <c r="B26" s="1" t="s">
        <v>9</v>
      </c>
      <c r="C26" s="1" t="s">
        <v>10</v>
      </c>
      <c r="D26" s="1" t="s">
        <v>11</v>
      </c>
      <c r="E26" s="2">
        <v>28</v>
      </c>
      <c r="F26" s="2">
        <v>39</v>
      </c>
      <c r="G26" s="2">
        <v>31</v>
      </c>
      <c r="H26" s="2">
        <v>39</v>
      </c>
    </row>
    <row r="27" spans="1:8" x14ac:dyDescent="0.3">
      <c r="A27" s="1" t="s">
        <v>61</v>
      </c>
      <c r="B27" s="1" t="s">
        <v>43</v>
      </c>
      <c r="C27" s="1" t="s">
        <v>44</v>
      </c>
      <c r="D27" s="1" t="s">
        <v>29</v>
      </c>
      <c r="E27" s="2">
        <v>2</v>
      </c>
      <c r="F27" s="2">
        <v>21</v>
      </c>
      <c r="G27" s="2">
        <v>51</v>
      </c>
      <c r="H27" s="2">
        <v>61</v>
      </c>
    </row>
    <row r="28" spans="1:8" x14ac:dyDescent="0.3">
      <c r="A28" s="1" t="s">
        <v>62</v>
      </c>
      <c r="B28" s="1" t="s">
        <v>14</v>
      </c>
      <c r="C28" s="1" t="s">
        <v>15</v>
      </c>
      <c r="D28" s="1" t="s">
        <v>11</v>
      </c>
      <c r="E28" s="2">
        <v>284</v>
      </c>
      <c r="F28" s="2">
        <v>297</v>
      </c>
      <c r="G28" s="2">
        <v>14</v>
      </c>
      <c r="H28" s="2">
        <v>23</v>
      </c>
    </row>
    <row r="29" spans="1:8" x14ac:dyDescent="0.3">
      <c r="A29" s="1" t="s">
        <v>63</v>
      </c>
      <c r="B29" s="1" t="s">
        <v>46</v>
      </c>
      <c r="C29" s="1" t="s">
        <v>47</v>
      </c>
      <c r="D29" s="1" t="s">
        <v>11</v>
      </c>
      <c r="E29" s="2">
        <v>265</v>
      </c>
      <c r="F29" s="2">
        <v>289</v>
      </c>
      <c r="G29" s="2">
        <v>-8.5</v>
      </c>
      <c r="H29" s="2">
        <v>5</v>
      </c>
    </row>
    <row r="30" spans="1:8" x14ac:dyDescent="0.3">
      <c r="A30" s="1" t="s">
        <v>64</v>
      </c>
      <c r="B30" s="1" t="s">
        <v>9</v>
      </c>
      <c r="C30" s="1" t="s">
        <v>10</v>
      </c>
      <c r="D30" s="1" t="s">
        <v>29</v>
      </c>
      <c r="E30" s="2">
        <v>20.8</v>
      </c>
      <c r="F30" s="2">
        <v>40.799999999999997</v>
      </c>
      <c r="G30" s="2">
        <v>18.5</v>
      </c>
      <c r="H30" s="2">
        <v>35</v>
      </c>
    </row>
    <row r="31" spans="1:8" x14ac:dyDescent="0.3">
      <c r="A31" s="1" t="s">
        <v>65</v>
      </c>
      <c r="B31" s="1" t="s">
        <v>55</v>
      </c>
      <c r="C31" s="1" t="s">
        <v>56</v>
      </c>
      <c r="D31" s="1" t="s">
        <v>29</v>
      </c>
      <c r="E31" s="2">
        <v>266.5</v>
      </c>
      <c r="F31" s="2">
        <v>276</v>
      </c>
      <c r="G31" s="2">
        <v>10</v>
      </c>
      <c r="H31" s="2">
        <v>18</v>
      </c>
    </row>
    <row r="32" spans="1:8" x14ac:dyDescent="0.3">
      <c r="A32" s="1" t="s">
        <v>66</v>
      </c>
      <c r="B32" s="1" t="s">
        <v>24</v>
      </c>
      <c r="C32" s="1" t="s">
        <v>25</v>
      </c>
      <c r="D32" s="1" t="s">
        <v>29</v>
      </c>
      <c r="E32" s="2">
        <v>33</v>
      </c>
      <c r="F32" s="2">
        <v>45.5</v>
      </c>
      <c r="G32" s="2">
        <v>8.9</v>
      </c>
      <c r="H32" s="2">
        <v>21.4</v>
      </c>
    </row>
    <row r="33" spans="1:8" x14ac:dyDescent="0.3">
      <c r="A33" s="1" t="s">
        <v>67</v>
      </c>
      <c r="B33" s="1" t="s">
        <v>43</v>
      </c>
      <c r="C33" s="1" t="s">
        <v>44</v>
      </c>
      <c r="D33" s="1" t="s">
        <v>11</v>
      </c>
      <c r="E33" s="2">
        <v>0.6</v>
      </c>
      <c r="F33" s="2">
        <v>345.5</v>
      </c>
      <c r="G33" s="2">
        <v>58</v>
      </c>
      <c r="H33" s="2">
        <v>65.599999999999994</v>
      </c>
    </row>
    <row r="34" spans="1:8" x14ac:dyDescent="0.3">
      <c r="A34" s="1" t="s">
        <v>211</v>
      </c>
      <c r="B34" s="1" t="s">
        <v>33</v>
      </c>
      <c r="C34" s="1" t="s">
        <v>34</v>
      </c>
      <c r="D34" s="1" t="s">
        <v>29</v>
      </c>
      <c r="E34" s="2">
        <v>173</v>
      </c>
      <c r="F34" s="2">
        <v>183.5</v>
      </c>
      <c r="G34" s="2">
        <v>-22</v>
      </c>
      <c r="H34" s="2">
        <v>-12.7</v>
      </c>
    </row>
    <row r="35" spans="1:8" x14ac:dyDescent="0.3">
      <c r="A35" s="1" t="s">
        <v>68</v>
      </c>
      <c r="B35" s="1" t="s">
        <v>43</v>
      </c>
      <c r="C35" s="1" t="s">
        <v>44</v>
      </c>
      <c r="D35" s="1" t="s">
        <v>11</v>
      </c>
      <c r="E35" s="2">
        <v>11</v>
      </c>
      <c r="F35" s="2">
        <v>39</v>
      </c>
      <c r="G35" s="2">
        <v>56</v>
      </c>
      <c r="H35" s="2">
        <v>73.5</v>
      </c>
    </row>
    <row r="36" spans="1:8" x14ac:dyDescent="0.3">
      <c r="A36" s="1" t="s">
        <v>69</v>
      </c>
      <c r="B36" s="1" t="s">
        <v>70</v>
      </c>
      <c r="C36" s="1" t="s">
        <v>71</v>
      </c>
      <c r="D36" s="1" t="s">
        <v>11</v>
      </c>
      <c r="E36" s="2">
        <v>14</v>
      </c>
      <c r="F36" s="2">
        <v>350.2</v>
      </c>
      <c r="G36" s="2">
        <v>38</v>
      </c>
      <c r="H36" s="2">
        <v>54.5</v>
      </c>
    </row>
    <row r="37" spans="1:8" x14ac:dyDescent="0.3">
      <c r="A37" s="1" t="s">
        <v>209</v>
      </c>
      <c r="B37" s="1" t="s">
        <v>55</v>
      </c>
      <c r="C37" s="1" t="s">
        <v>56</v>
      </c>
      <c r="D37" s="1" t="s">
        <v>11</v>
      </c>
      <c r="E37" s="2">
        <v>207</v>
      </c>
      <c r="F37" s="2">
        <v>215</v>
      </c>
      <c r="G37" s="2">
        <v>-21</v>
      </c>
      <c r="H37" s="2">
        <v>-14</v>
      </c>
    </row>
    <row r="38" spans="1:8" x14ac:dyDescent="0.3">
      <c r="A38" s="1" t="s">
        <v>72</v>
      </c>
      <c r="B38" s="1" t="s">
        <v>36</v>
      </c>
      <c r="C38" s="1" t="s">
        <v>37</v>
      </c>
      <c r="D38" s="1" t="s">
        <v>29</v>
      </c>
      <c r="E38" s="2">
        <v>339.7</v>
      </c>
      <c r="F38" s="2">
        <v>349.7</v>
      </c>
      <c r="G38" s="2">
        <v>9.6999999999999993</v>
      </c>
      <c r="H38" s="2">
        <v>17.2</v>
      </c>
    </row>
    <row r="39" spans="1:8" x14ac:dyDescent="0.3">
      <c r="A39" s="1" t="s">
        <v>73</v>
      </c>
      <c r="B39" s="1" t="s">
        <v>9</v>
      </c>
      <c r="C39" s="1" t="s">
        <v>10</v>
      </c>
      <c r="D39" s="1" t="s">
        <v>11</v>
      </c>
      <c r="E39" s="2">
        <v>35</v>
      </c>
      <c r="F39" s="2">
        <v>51</v>
      </c>
      <c r="G39" s="2">
        <v>37.5</v>
      </c>
      <c r="H39" s="2">
        <v>47</v>
      </c>
    </row>
    <row r="40" spans="1:8" x14ac:dyDescent="0.3">
      <c r="A40" s="1" t="s">
        <v>74</v>
      </c>
      <c r="B40" s="1" t="s">
        <v>43</v>
      </c>
      <c r="C40" s="1" t="s">
        <v>44</v>
      </c>
      <c r="D40" s="1" t="s">
        <v>11</v>
      </c>
      <c r="E40" s="2">
        <v>0.5</v>
      </c>
      <c r="F40" s="2">
        <v>20.5</v>
      </c>
      <c r="G40" s="2">
        <v>44</v>
      </c>
      <c r="H40" s="2">
        <v>58.5</v>
      </c>
    </row>
    <row r="41" spans="1:8" x14ac:dyDescent="0.3">
      <c r="A41" s="1" t="s">
        <v>75</v>
      </c>
      <c r="B41" s="1" t="s">
        <v>36</v>
      </c>
      <c r="C41" s="1" t="s">
        <v>37</v>
      </c>
      <c r="D41" s="1" t="s">
        <v>29</v>
      </c>
      <c r="E41" s="2">
        <v>4.5999999999999996</v>
      </c>
      <c r="F41" s="2">
        <v>353.4</v>
      </c>
      <c r="G41" s="2">
        <v>1.4</v>
      </c>
      <c r="H41" s="2">
        <v>14.5</v>
      </c>
    </row>
    <row r="42" spans="1:8" x14ac:dyDescent="0.3">
      <c r="A42" s="1" t="s">
        <v>76</v>
      </c>
      <c r="B42" s="1" t="s">
        <v>9</v>
      </c>
      <c r="C42" s="1" t="s">
        <v>10</v>
      </c>
      <c r="D42" s="1" t="s">
        <v>11</v>
      </c>
      <c r="E42" s="2">
        <v>15</v>
      </c>
      <c r="F42" s="2">
        <v>32</v>
      </c>
      <c r="G42" s="2">
        <v>31</v>
      </c>
      <c r="H42" s="2">
        <v>45</v>
      </c>
    </row>
    <row r="43" spans="1:8" x14ac:dyDescent="0.3">
      <c r="A43" s="1" t="s">
        <v>77</v>
      </c>
      <c r="B43" s="1" t="s">
        <v>14</v>
      </c>
      <c r="C43" s="1" t="s">
        <v>15</v>
      </c>
      <c r="D43" s="1" t="s">
        <v>11</v>
      </c>
      <c r="E43" s="2">
        <v>295</v>
      </c>
      <c r="F43" s="2">
        <v>302</v>
      </c>
      <c r="G43" s="2">
        <v>8.5</v>
      </c>
      <c r="H43" s="2">
        <v>15.6</v>
      </c>
    </row>
    <row r="44" spans="1:8" x14ac:dyDescent="0.3">
      <c r="A44" s="1" t="s">
        <v>78</v>
      </c>
      <c r="B44" s="1" t="s">
        <v>14</v>
      </c>
      <c r="C44" s="1" t="s">
        <v>15</v>
      </c>
      <c r="D44" s="1" t="s">
        <v>11</v>
      </c>
      <c r="E44" s="2">
        <v>295</v>
      </c>
      <c r="F44" s="2">
        <v>303</v>
      </c>
      <c r="G44" s="2">
        <v>12</v>
      </c>
      <c r="H44" s="2">
        <v>20</v>
      </c>
    </row>
    <row r="45" spans="1:8" x14ac:dyDescent="0.3">
      <c r="A45" s="1" t="s">
        <v>79</v>
      </c>
      <c r="B45" s="1" t="s">
        <v>33</v>
      </c>
      <c r="C45" s="1" t="s">
        <v>34</v>
      </c>
      <c r="D45" s="1" t="s">
        <v>29</v>
      </c>
      <c r="E45" s="2">
        <v>141.19999999999999</v>
      </c>
      <c r="F45" s="2">
        <v>148.4</v>
      </c>
      <c r="G45" s="2">
        <v>9.9</v>
      </c>
      <c r="H45" s="2">
        <v>17</v>
      </c>
    </row>
    <row r="46" spans="1:8" x14ac:dyDescent="0.3">
      <c r="A46" s="1" t="s">
        <v>80</v>
      </c>
      <c r="B46" s="1" t="s">
        <v>55</v>
      </c>
      <c r="C46" s="1" t="s">
        <v>56</v>
      </c>
      <c r="D46" s="1" t="s">
        <v>29</v>
      </c>
      <c r="E46" s="2">
        <v>264.3</v>
      </c>
      <c r="F46" s="2">
        <v>275.3</v>
      </c>
      <c r="G46" s="2">
        <v>10.4</v>
      </c>
      <c r="H46" s="2">
        <v>21.2</v>
      </c>
    </row>
    <row r="47" spans="1:8" x14ac:dyDescent="0.3">
      <c r="A47" s="1" t="s">
        <v>81</v>
      </c>
      <c r="B47" s="1" t="s">
        <v>14</v>
      </c>
      <c r="C47" s="1" t="s">
        <v>15</v>
      </c>
      <c r="D47" s="1" t="s">
        <v>29</v>
      </c>
      <c r="E47" s="2">
        <v>295.3</v>
      </c>
      <c r="F47" s="2">
        <v>307</v>
      </c>
      <c r="G47" s="2">
        <v>-2.2999999999999998</v>
      </c>
      <c r="H47" s="2">
        <v>12</v>
      </c>
    </row>
    <row r="48" spans="1:8" x14ac:dyDescent="0.3">
      <c r="A48" s="1" t="s">
        <v>213</v>
      </c>
      <c r="B48" s="1" t="s">
        <v>55</v>
      </c>
      <c r="C48" s="1" t="s">
        <v>56</v>
      </c>
      <c r="D48" s="1" t="s">
        <v>29</v>
      </c>
      <c r="E48" s="2">
        <v>267.2</v>
      </c>
      <c r="F48" s="2">
        <v>280.39999999999998</v>
      </c>
      <c r="G48" s="2">
        <v>9.5</v>
      </c>
      <c r="H48" s="2">
        <v>19.399999999999999</v>
      </c>
    </row>
    <row r="49" spans="1:8" x14ac:dyDescent="0.3">
      <c r="A49" s="1" t="s">
        <v>82</v>
      </c>
      <c r="B49" s="1" t="s">
        <v>43</v>
      </c>
      <c r="C49" s="1" t="s">
        <v>44</v>
      </c>
      <c r="D49" s="1" t="s">
        <v>29</v>
      </c>
      <c r="E49" s="2">
        <v>328</v>
      </c>
      <c r="F49" s="2">
        <v>354.6</v>
      </c>
      <c r="G49" s="2">
        <v>60</v>
      </c>
      <c r="H49" s="2">
        <v>70</v>
      </c>
    </row>
    <row r="50" spans="1:8" x14ac:dyDescent="0.3">
      <c r="A50" s="1" t="s">
        <v>183</v>
      </c>
      <c r="B50" s="1" t="s">
        <v>83</v>
      </c>
      <c r="C50" s="1" t="s">
        <v>84</v>
      </c>
      <c r="D50" s="1" t="s">
        <v>29</v>
      </c>
      <c r="E50" s="2" t="s">
        <v>179</v>
      </c>
      <c r="F50" s="2" t="s">
        <v>180</v>
      </c>
      <c r="G50" s="2" t="s">
        <v>181</v>
      </c>
      <c r="H50" s="2" t="s">
        <v>182</v>
      </c>
    </row>
    <row r="51" spans="1:8" x14ac:dyDescent="0.3">
      <c r="A51" s="1" t="s">
        <v>85</v>
      </c>
      <c r="B51" s="1" t="s">
        <v>86</v>
      </c>
      <c r="C51" s="1" t="s">
        <v>87</v>
      </c>
      <c r="D51" s="1" t="s">
        <v>29</v>
      </c>
      <c r="E51" s="2">
        <v>92</v>
      </c>
      <c r="F51" s="2">
        <v>144</v>
      </c>
      <c r="G51" s="2">
        <v>-14</v>
      </c>
      <c r="H51" s="2">
        <v>9</v>
      </c>
    </row>
    <row r="52" spans="1:8" x14ac:dyDescent="0.3">
      <c r="A52" s="1" t="s">
        <v>88</v>
      </c>
      <c r="B52" s="1" t="s">
        <v>24</v>
      </c>
      <c r="C52" s="1" t="s">
        <v>25</v>
      </c>
      <c r="D52" s="1" t="s">
        <v>29</v>
      </c>
      <c r="E52" s="2">
        <v>40</v>
      </c>
      <c r="F52" s="2">
        <v>67</v>
      </c>
      <c r="G52" s="2">
        <v>22</v>
      </c>
      <c r="H52" s="2">
        <v>43</v>
      </c>
    </row>
    <row r="53" spans="1:8" x14ac:dyDescent="0.3">
      <c r="A53" s="1" t="s">
        <v>89</v>
      </c>
      <c r="B53" s="1" t="s">
        <v>43</v>
      </c>
      <c r="C53" s="1" t="s">
        <v>44</v>
      </c>
      <c r="D53" s="1" t="s">
        <v>11</v>
      </c>
      <c r="E53" s="2">
        <v>344</v>
      </c>
      <c r="F53" s="2">
        <v>359.7</v>
      </c>
      <c r="G53" s="2">
        <v>48</v>
      </c>
      <c r="H53" s="2">
        <v>59</v>
      </c>
    </row>
    <row r="54" spans="1:8" x14ac:dyDescent="0.3">
      <c r="A54" s="1" t="s">
        <v>90</v>
      </c>
      <c r="B54" s="1" t="s">
        <v>9</v>
      </c>
      <c r="C54" s="1" t="s">
        <v>10</v>
      </c>
      <c r="D54" s="1" t="s">
        <v>29</v>
      </c>
      <c r="E54" s="2">
        <v>30</v>
      </c>
      <c r="F54" s="2">
        <v>40</v>
      </c>
      <c r="G54" s="2">
        <v>26</v>
      </c>
      <c r="H54" s="2">
        <v>37</v>
      </c>
    </row>
    <row r="55" spans="1:8" x14ac:dyDescent="0.3">
      <c r="A55" s="1" t="s">
        <v>91</v>
      </c>
      <c r="B55" s="1" t="s">
        <v>9</v>
      </c>
      <c r="C55" s="1" t="s">
        <v>10</v>
      </c>
      <c r="D55" s="1" t="s">
        <v>11</v>
      </c>
      <c r="E55" s="2">
        <v>2</v>
      </c>
      <c r="F55" s="2">
        <v>23</v>
      </c>
      <c r="G55" s="2">
        <v>33</v>
      </c>
      <c r="H55" s="2">
        <v>50.4</v>
      </c>
    </row>
    <row r="56" spans="1:8" x14ac:dyDescent="0.3">
      <c r="A56" s="1" t="s">
        <v>92</v>
      </c>
      <c r="B56" s="1" t="s">
        <v>14</v>
      </c>
      <c r="C56" s="1" t="s">
        <v>15</v>
      </c>
      <c r="D56" s="1" t="s">
        <v>11</v>
      </c>
      <c r="E56" s="2">
        <v>278</v>
      </c>
      <c r="F56" s="2">
        <v>287.39999999999998</v>
      </c>
      <c r="G56" s="2">
        <v>14</v>
      </c>
      <c r="H56" s="2">
        <v>22</v>
      </c>
    </row>
    <row r="57" spans="1:8" x14ac:dyDescent="0.3">
      <c r="A57" s="1" t="s">
        <v>93</v>
      </c>
      <c r="B57" s="1" t="s">
        <v>94</v>
      </c>
      <c r="C57" s="1" t="s">
        <v>95</v>
      </c>
      <c r="D57" s="1" t="s">
        <v>11</v>
      </c>
      <c r="E57" s="2">
        <v>123.7</v>
      </c>
      <c r="F57" s="2">
        <v>150.5</v>
      </c>
      <c r="G57" s="2">
        <v>22.6</v>
      </c>
      <c r="H57" s="2">
        <v>49</v>
      </c>
    </row>
    <row r="58" spans="1:8" x14ac:dyDescent="0.3">
      <c r="A58" s="1" t="s">
        <v>96</v>
      </c>
      <c r="B58" s="1" t="s">
        <v>24</v>
      </c>
      <c r="C58" s="1" t="s">
        <v>25</v>
      </c>
      <c r="D58" s="1" t="s">
        <v>29</v>
      </c>
      <c r="E58" s="2">
        <v>30.3</v>
      </c>
      <c r="F58" s="2">
        <v>45.5</v>
      </c>
      <c r="G58" s="2">
        <v>-8</v>
      </c>
      <c r="H58" s="2">
        <v>8</v>
      </c>
    </row>
    <row r="59" spans="1:8" x14ac:dyDescent="0.3">
      <c r="A59" s="1" t="s">
        <v>97</v>
      </c>
      <c r="B59" s="1" t="s">
        <v>33</v>
      </c>
      <c r="C59" s="1" t="s">
        <v>34</v>
      </c>
      <c r="D59" s="1" t="s">
        <v>11</v>
      </c>
      <c r="E59" s="2">
        <v>199</v>
      </c>
      <c r="F59" s="2">
        <v>206.2</v>
      </c>
      <c r="G59" s="2">
        <v>-1.7</v>
      </c>
      <c r="H59" s="2">
        <v>5.3</v>
      </c>
    </row>
    <row r="60" spans="1:8" x14ac:dyDescent="0.3">
      <c r="A60" s="1" t="s">
        <v>98</v>
      </c>
      <c r="B60" s="1" t="s">
        <v>94</v>
      </c>
      <c r="C60" s="1" t="s">
        <v>95</v>
      </c>
      <c r="D60" s="1" t="s">
        <v>11</v>
      </c>
      <c r="E60" s="2">
        <v>120</v>
      </c>
      <c r="F60" s="2">
        <v>135</v>
      </c>
      <c r="G60" s="2">
        <v>34</v>
      </c>
      <c r="H60" s="2">
        <v>46</v>
      </c>
    </row>
    <row r="61" spans="1:8" x14ac:dyDescent="0.3">
      <c r="A61" s="1" t="s">
        <v>99</v>
      </c>
      <c r="B61" s="1" t="s">
        <v>94</v>
      </c>
      <c r="C61" s="1" t="s">
        <v>95</v>
      </c>
      <c r="D61" s="1" t="s">
        <v>11</v>
      </c>
      <c r="E61" s="2">
        <v>122</v>
      </c>
      <c r="F61" s="2">
        <v>134</v>
      </c>
      <c r="G61" s="2">
        <v>30</v>
      </c>
      <c r="H61" s="2">
        <v>42</v>
      </c>
    </row>
    <row r="62" spans="1:8" x14ac:dyDescent="0.3">
      <c r="A62" s="1" t="s">
        <v>100</v>
      </c>
      <c r="B62" s="1" t="s">
        <v>101</v>
      </c>
      <c r="C62" s="1" t="s">
        <v>102</v>
      </c>
      <c r="D62" s="1" t="s">
        <v>11</v>
      </c>
      <c r="E62" s="2">
        <v>42.7</v>
      </c>
      <c r="F62" s="2">
        <v>52.2</v>
      </c>
      <c r="G62" s="2">
        <v>25</v>
      </c>
      <c r="H62" s="2">
        <v>33.299999999999997</v>
      </c>
    </row>
    <row r="63" spans="1:8" x14ac:dyDescent="0.3">
      <c r="A63" s="1" t="s">
        <v>103</v>
      </c>
      <c r="B63" s="1" t="s">
        <v>9</v>
      </c>
      <c r="C63" s="1" t="s">
        <v>10</v>
      </c>
      <c r="D63" s="1" t="s">
        <v>29</v>
      </c>
      <c r="E63" s="2">
        <v>31</v>
      </c>
      <c r="F63" s="2">
        <v>40.6</v>
      </c>
      <c r="G63" s="2">
        <v>29.7</v>
      </c>
      <c r="H63" s="2">
        <v>38</v>
      </c>
    </row>
    <row r="64" spans="1:8" x14ac:dyDescent="0.3">
      <c r="A64" s="1" t="s">
        <v>104</v>
      </c>
      <c r="B64" s="1" t="s">
        <v>24</v>
      </c>
      <c r="C64" s="1" t="s">
        <v>25</v>
      </c>
      <c r="D64" s="1" t="s">
        <v>29</v>
      </c>
      <c r="E64" s="2">
        <v>39.5</v>
      </c>
      <c r="F64" s="2">
        <v>54</v>
      </c>
      <c r="G64" s="2">
        <v>-29</v>
      </c>
      <c r="H64" s="2">
        <v>-8.5</v>
      </c>
    </row>
    <row r="65" spans="1:8" x14ac:dyDescent="0.3">
      <c r="A65" s="1" t="s">
        <v>105</v>
      </c>
      <c r="B65" s="1" t="s">
        <v>86</v>
      </c>
      <c r="C65" s="1" t="s">
        <v>87</v>
      </c>
      <c r="D65" s="1" t="s">
        <v>11</v>
      </c>
      <c r="E65" s="2">
        <v>96.2</v>
      </c>
      <c r="F65" s="2">
        <v>122.6</v>
      </c>
      <c r="G65" s="2">
        <v>-2.5</v>
      </c>
      <c r="H65" s="2">
        <v>10.7</v>
      </c>
    </row>
    <row r="66" spans="1:8" x14ac:dyDescent="0.3">
      <c r="A66" s="1" t="s">
        <v>106</v>
      </c>
      <c r="B66" s="1" t="s">
        <v>9</v>
      </c>
      <c r="C66" s="1" t="s">
        <v>10</v>
      </c>
      <c r="D66" s="1" t="s">
        <v>11</v>
      </c>
      <c r="E66" s="2">
        <v>10</v>
      </c>
      <c r="F66" s="2">
        <v>18.8</v>
      </c>
      <c r="G66" s="2">
        <v>32</v>
      </c>
      <c r="H66" s="2">
        <v>39.4</v>
      </c>
    </row>
    <row r="67" spans="1:8" x14ac:dyDescent="0.3">
      <c r="A67" s="1" t="s">
        <v>212</v>
      </c>
      <c r="B67" s="1" t="s">
        <v>33</v>
      </c>
      <c r="C67" s="1" t="s">
        <v>34</v>
      </c>
      <c r="D67" s="1" t="s">
        <v>11</v>
      </c>
      <c r="E67" s="2">
        <v>165</v>
      </c>
      <c r="F67" s="2">
        <v>172</v>
      </c>
      <c r="G67" s="2">
        <v>3.8</v>
      </c>
      <c r="H67" s="2">
        <v>10.6</v>
      </c>
    </row>
    <row r="68" spans="1:8" x14ac:dyDescent="0.3">
      <c r="A68" s="1" t="s">
        <v>107</v>
      </c>
      <c r="B68" s="1" t="s">
        <v>14</v>
      </c>
      <c r="C68" s="1" t="s">
        <v>15</v>
      </c>
      <c r="D68" s="1" t="s">
        <v>11</v>
      </c>
      <c r="E68" s="2">
        <v>295.3</v>
      </c>
      <c r="F68" s="2">
        <v>303</v>
      </c>
      <c r="G68" s="2">
        <v>11</v>
      </c>
      <c r="H68" s="2">
        <v>18.2</v>
      </c>
    </row>
    <row r="69" spans="1:8" x14ac:dyDescent="0.3">
      <c r="A69" s="1" t="s">
        <v>108</v>
      </c>
      <c r="B69" s="1" t="s">
        <v>24</v>
      </c>
      <c r="C69" s="1" t="s">
        <v>25</v>
      </c>
      <c r="D69" s="1" t="s">
        <v>11</v>
      </c>
      <c r="E69" s="2">
        <v>53.7</v>
      </c>
      <c r="F69" s="2">
        <v>61.5</v>
      </c>
      <c r="G69" s="2">
        <v>-23.8</v>
      </c>
      <c r="H69" s="2">
        <v>-16.600000000000001</v>
      </c>
    </row>
    <row r="70" spans="1:8" x14ac:dyDescent="0.3">
      <c r="A70" s="1" t="s">
        <v>109</v>
      </c>
      <c r="B70" s="1" t="s">
        <v>24</v>
      </c>
      <c r="C70" s="1" t="s">
        <v>25</v>
      </c>
      <c r="D70" s="1" t="s">
        <v>11</v>
      </c>
      <c r="E70" s="2">
        <v>41.6</v>
      </c>
      <c r="F70" s="2">
        <v>48.7</v>
      </c>
      <c r="G70" s="2">
        <v>-16.399999999999999</v>
      </c>
      <c r="H70" s="2">
        <v>-9.3000000000000007</v>
      </c>
    </row>
    <row r="71" spans="1:8" x14ac:dyDescent="0.3">
      <c r="A71" s="1" t="s">
        <v>110</v>
      </c>
      <c r="B71" s="1" t="s">
        <v>111</v>
      </c>
      <c r="C71" s="1" t="s">
        <v>112</v>
      </c>
      <c r="D71" s="1" t="s">
        <v>11</v>
      </c>
      <c r="E71" s="2">
        <v>239</v>
      </c>
      <c r="F71" s="2">
        <v>277</v>
      </c>
      <c r="G71" s="2">
        <v>11</v>
      </c>
      <c r="H71" s="2">
        <v>36.200000000000003</v>
      </c>
    </row>
    <row r="72" spans="1:8" x14ac:dyDescent="0.3">
      <c r="A72" s="1" t="s">
        <v>113</v>
      </c>
      <c r="B72" s="1" t="s">
        <v>9</v>
      </c>
      <c r="C72" s="1" t="s">
        <v>10</v>
      </c>
      <c r="D72" s="1" t="s">
        <v>11</v>
      </c>
      <c r="E72" s="2">
        <v>13.9</v>
      </c>
      <c r="F72" s="2">
        <v>27.6</v>
      </c>
      <c r="G72" s="2">
        <v>38.4</v>
      </c>
      <c r="H72" s="2">
        <v>49.5</v>
      </c>
    </row>
    <row r="73" spans="1:8" x14ac:dyDescent="0.3">
      <c r="A73" s="1" t="s">
        <v>114</v>
      </c>
      <c r="B73" s="1" t="s">
        <v>115</v>
      </c>
      <c r="C73" s="1" t="s">
        <v>116</v>
      </c>
      <c r="D73" s="1" t="s">
        <v>11</v>
      </c>
      <c r="E73" s="2">
        <v>3</v>
      </c>
      <c r="F73" s="2">
        <v>343</v>
      </c>
      <c r="G73" s="2">
        <v>24.3</v>
      </c>
      <c r="H73" s="2">
        <v>39.299999999999997</v>
      </c>
    </row>
    <row r="74" spans="1:8" x14ac:dyDescent="0.3">
      <c r="A74" s="1" t="s">
        <v>117</v>
      </c>
      <c r="B74" s="1" t="s">
        <v>24</v>
      </c>
      <c r="C74" s="1" t="s">
        <v>25</v>
      </c>
      <c r="D74" s="1" t="s">
        <v>11</v>
      </c>
      <c r="E74" s="2">
        <v>27</v>
      </c>
      <c r="F74" s="2">
        <v>44.3</v>
      </c>
      <c r="G74" s="2">
        <v>-30.4</v>
      </c>
      <c r="H74" s="2">
        <v>-7</v>
      </c>
    </row>
    <row r="75" spans="1:8" x14ac:dyDescent="0.3">
      <c r="A75" s="1" t="s">
        <v>118</v>
      </c>
      <c r="B75" s="1" t="s">
        <v>27</v>
      </c>
      <c r="C75" s="1" t="s">
        <v>28</v>
      </c>
      <c r="D75" s="1" t="s">
        <v>11</v>
      </c>
      <c r="E75" s="2">
        <v>88.7</v>
      </c>
      <c r="F75" s="2">
        <v>104.7</v>
      </c>
      <c r="G75" s="2">
        <v>6.5</v>
      </c>
      <c r="H75" s="2">
        <v>32</v>
      </c>
    </row>
    <row r="76" spans="1:8" x14ac:dyDescent="0.3">
      <c r="A76" s="1" t="s">
        <v>119</v>
      </c>
      <c r="B76" s="1" t="s">
        <v>120</v>
      </c>
      <c r="C76" s="1" t="s">
        <v>121</v>
      </c>
      <c r="D76" s="1" t="s">
        <v>11</v>
      </c>
      <c r="E76" s="2">
        <v>8</v>
      </c>
      <c r="F76" s="2">
        <v>29</v>
      </c>
      <c r="G76" s="2">
        <v>-32.6</v>
      </c>
      <c r="H76" s="2">
        <v>-13.6</v>
      </c>
    </row>
    <row r="77" spans="1:8" x14ac:dyDescent="0.3">
      <c r="A77" s="1" t="s">
        <v>122</v>
      </c>
      <c r="B77" s="1" t="s">
        <v>123</v>
      </c>
      <c r="C77" s="1">
        <v>27</v>
      </c>
      <c r="D77" s="1" t="s">
        <v>29</v>
      </c>
      <c r="E77" s="2">
        <v>13</v>
      </c>
      <c r="F77" s="2">
        <v>358</v>
      </c>
      <c r="G77" s="2">
        <v>47</v>
      </c>
      <c r="H77" s="2">
        <v>56.8</v>
      </c>
    </row>
    <row r="78" spans="1:8" x14ac:dyDescent="0.3">
      <c r="A78" s="1" t="s">
        <v>124</v>
      </c>
      <c r="B78" s="1" t="s">
        <v>33</v>
      </c>
      <c r="C78" s="1" t="s">
        <v>34</v>
      </c>
      <c r="D78" s="1" t="s">
        <v>29</v>
      </c>
      <c r="E78" s="2">
        <v>160</v>
      </c>
      <c r="F78" s="2">
        <v>172</v>
      </c>
      <c r="G78" s="2">
        <v>-25.7</v>
      </c>
      <c r="H78" s="2">
        <v>-16.600000000000001</v>
      </c>
    </row>
    <row r="79" spans="1:8" x14ac:dyDescent="0.3">
      <c r="A79" s="1" t="s">
        <v>125</v>
      </c>
      <c r="B79" s="1" t="s">
        <v>126</v>
      </c>
      <c r="C79" s="1" t="s">
        <v>127</v>
      </c>
      <c r="D79" s="1" t="s">
        <v>11</v>
      </c>
      <c r="E79" s="2">
        <v>160.69999999999999</v>
      </c>
      <c r="F79" s="2">
        <v>188.3</v>
      </c>
      <c r="G79" s="2">
        <v>-54.3</v>
      </c>
      <c r="H79" s="2">
        <v>-31</v>
      </c>
    </row>
    <row r="80" spans="1:8" x14ac:dyDescent="0.3">
      <c r="A80" s="1" t="s">
        <v>128</v>
      </c>
      <c r="B80" s="1" t="s">
        <v>55</v>
      </c>
      <c r="C80" s="1" t="s">
        <v>56</v>
      </c>
      <c r="D80" s="1" t="s">
        <v>11</v>
      </c>
      <c r="E80" s="2">
        <v>269</v>
      </c>
      <c r="F80" s="2">
        <v>280.3</v>
      </c>
      <c r="G80" s="2">
        <v>7.3</v>
      </c>
      <c r="H80" s="2">
        <v>18.399999999999999</v>
      </c>
    </row>
    <row r="81" spans="1:8" x14ac:dyDescent="0.3">
      <c r="A81" s="1" t="s">
        <v>129</v>
      </c>
      <c r="B81" s="1" t="s">
        <v>36</v>
      </c>
      <c r="C81" s="1" t="s">
        <v>37</v>
      </c>
      <c r="D81" s="1" t="s">
        <v>11</v>
      </c>
      <c r="E81" s="2">
        <v>18</v>
      </c>
      <c r="F81" s="2">
        <v>359.4</v>
      </c>
      <c r="G81" s="2">
        <v>0.8</v>
      </c>
      <c r="H81" s="2">
        <v>17.2</v>
      </c>
    </row>
    <row r="82" spans="1:8" x14ac:dyDescent="0.3">
      <c r="A82" s="1" t="s">
        <v>130</v>
      </c>
      <c r="B82" s="1" t="s">
        <v>33</v>
      </c>
      <c r="C82" s="1" t="s">
        <v>34</v>
      </c>
      <c r="D82" s="1" t="s">
        <v>29</v>
      </c>
      <c r="E82" s="2">
        <v>142.19999999999999</v>
      </c>
      <c r="F82" s="2">
        <v>149.19999999999999</v>
      </c>
      <c r="G82" s="2">
        <v>11.7</v>
      </c>
      <c r="H82" s="2">
        <v>18.600000000000001</v>
      </c>
    </row>
    <row r="83" spans="1:8" x14ac:dyDescent="0.3">
      <c r="A83" s="1" t="s">
        <v>131</v>
      </c>
      <c r="B83" s="1" t="s">
        <v>43</v>
      </c>
      <c r="C83" s="1" t="s">
        <v>44</v>
      </c>
      <c r="D83" s="1" t="s">
        <v>11</v>
      </c>
      <c r="E83" s="2">
        <v>41</v>
      </c>
      <c r="F83" s="2">
        <v>357.7</v>
      </c>
      <c r="G83" s="2">
        <v>54.5</v>
      </c>
      <c r="H83" s="2">
        <v>74.5</v>
      </c>
    </row>
    <row r="84" spans="1:8" x14ac:dyDescent="0.3">
      <c r="A84" s="1" t="s">
        <v>132</v>
      </c>
      <c r="B84" s="1" t="s">
        <v>24</v>
      </c>
      <c r="C84" s="1" t="s">
        <v>25</v>
      </c>
      <c r="D84" s="1" t="s">
        <v>11</v>
      </c>
      <c r="E84" s="2">
        <v>48.5</v>
      </c>
      <c r="F84" s="2">
        <v>63.4</v>
      </c>
      <c r="G84" s="2">
        <v>13</v>
      </c>
      <c r="H84" s="2">
        <v>29.6</v>
      </c>
    </row>
    <row r="85" spans="1:8" x14ac:dyDescent="0.3">
      <c r="A85" s="1" t="s">
        <v>133</v>
      </c>
      <c r="B85" s="1" t="s">
        <v>24</v>
      </c>
      <c r="C85" s="1" t="s">
        <v>25</v>
      </c>
      <c r="D85" s="1" t="s">
        <v>29</v>
      </c>
      <c r="E85" s="2">
        <v>57</v>
      </c>
      <c r="F85" s="2">
        <v>82</v>
      </c>
      <c r="G85" s="2">
        <v>20.3</v>
      </c>
      <c r="H85" s="2">
        <v>40.5</v>
      </c>
    </row>
    <row r="86" spans="1:8" x14ac:dyDescent="0.3">
      <c r="A86" s="1" t="s">
        <v>134</v>
      </c>
      <c r="B86" s="1" t="s">
        <v>33</v>
      </c>
      <c r="C86" s="1" t="s">
        <v>34</v>
      </c>
      <c r="D86" s="1" t="s">
        <v>11</v>
      </c>
      <c r="E86" s="2">
        <v>131</v>
      </c>
      <c r="F86" s="2">
        <v>138</v>
      </c>
      <c r="G86" s="2">
        <v>4</v>
      </c>
      <c r="H86" s="2">
        <v>11</v>
      </c>
    </row>
    <row r="87" spans="1:8" x14ac:dyDescent="0.3">
      <c r="A87" s="1" t="s">
        <v>188</v>
      </c>
      <c r="B87" s="1" t="s">
        <v>9</v>
      </c>
      <c r="C87" s="1" t="s">
        <v>10</v>
      </c>
      <c r="D87" s="1" t="s">
        <v>29</v>
      </c>
      <c r="E87" s="2" t="s">
        <v>184</v>
      </c>
      <c r="F87" s="2" t="s">
        <v>185</v>
      </c>
      <c r="G87" s="2" t="s">
        <v>186</v>
      </c>
      <c r="H87" s="2" t="s">
        <v>187</v>
      </c>
    </row>
    <row r="88" spans="1:8" x14ac:dyDescent="0.3">
      <c r="A88" s="1" t="s">
        <v>135</v>
      </c>
      <c r="B88" s="1" t="s">
        <v>111</v>
      </c>
      <c r="C88" s="1" t="s">
        <v>112</v>
      </c>
      <c r="D88" s="1" t="s">
        <v>11</v>
      </c>
      <c r="E88" s="2">
        <v>273.60000000000002</v>
      </c>
      <c r="F88" s="2">
        <v>286.3</v>
      </c>
      <c r="G88" s="2">
        <v>3.8</v>
      </c>
      <c r="H88" s="2">
        <v>13</v>
      </c>
    </row>
    <row r="89" spans="1:8" x14ac:dyDescent="0.3">
      <c r="A89" s="1" t="s">
        <v>136</v>
      </c>
      <c r="B89" s="1" t="s">
        <v>33</v>
      </c>
      <c r="C89" s="1" t="s">
        <v>34</v>
      </c>
      <c r="D89" s="1" t="s">
        <v>11</v>
      </c>
      <c r="E89" s="2">
        <v>137.4</v>
      </c>
      <c r="F89" s="2">
        <v>159.30000000000001</v>
      </c>
      <c r="G89" s="2">
        <v>-15</v>
      </c>
      <c r="H89" s="2">
        <v>1.4</v>
      </c>
    </row>
    <row r="90" spans="1:8" x14ac:dyDescent="0.3">
      <c r="A90" s="1" t="s">
        <v>137</v>
      </c>
      <c r="B90" s="1" t="s">
        <v>46</v>
      </c>
      <c r="C90" s="1" t="s">
        <v>47</v>
      </c>
      <c r="D90" s="1" t="s">
        <v>11</v>
      </c>
      <c r="E90" s="2">
        <v>275.3</v>
      </c>
      <c r="F90" s="2">
        <v>294.8</v>
      </c>
      <c r="G90" s="2">
        <v>-21.8</v>
      </c>
      <c r="H90" s="2">
        <v>3.2</v>
      </c>
    </row>
    <row r="91" spans="1:8" x14ac:dyDescent="0.3">
      <c r="A91" s="1" t="s">
        <v>138</v>
      </c>
      <c r="B91" s="1" t="s">
        <v>33</v>
      </c>
      <c r="C91" s="1" t="s">
        <v>34</v>
      </c>
      <c r="D91" s="1" t="s">
        <v>11</v>
      </c>
      <c r="E91" s="2">
        <v>113.6</v>
      </c>
      <c r="F91" s="2">
        <v>130</v>
      </c>
      <c r="G91" s="2">
        <v>1.5</v>
      </c>
      <c r="H91" s="2">
        <v>22</v>
      </c>
    </row>
    <row r="92" spans="1:8" x14ac:dyDescent="0.3">
      <c r="A92" s="1" t="s">
        <v>139</v>
      </c>
      <c r="B92" s="1" t="s">
        <v>43</v>
      </c>
      <c r="C92" s="1" t="s">
        <v>44</v>
      </c>
      <c r="D92" s="1" t="s">
        <v>11</v>
      </c>
      <c r="E92" s="2">
        <v>327.2</v>
      </c>
      <c r="F92" s="2">
        <v>358.4</v>
      </c>
      <c r="G92" s="2">
        <v>29</v>
      </c>
      <c r="H92" s="2">
        <v>45.5</v>
      </c>
    </row>
    <row r="93" spans="1:8" x14ac:dyDescent="0.3">
      <c r="A93" s="1" t="s">
        <v>140</v>
      </c>
      <c r="B93" s="1" t="s">
        <v>9</v>
      </c>
      <c r="C93" s="1" t="s">
        <v>10</v>
      </c>
      <c r="D93" s="1" t="s">
        <v>11</v>
      </c>
      <c r="E93" s="2">
        <v>15.4</v>
      </c>
      <c r="F93" s="2">
        <v>34.5</v>
      </c>
      <c r="G93" s="2">
        <v>40.200000000000003</v>
      </c>
      <c r="H93" s="2">
        <v>51.6</v>
      </c>
    </row>
    <row r="94" spans="1:8" x14ac:dyDescent="0.3">
      <c r="A94" s="1" t="s">
        <v>141</v>
      </c>
      <c r="B94" s="1" t="s">
        <v>142</v>
      </c>
      <c r="C94" s="1" t="s">
        <v>143</v>
      </c>
      <c r="D94" s="1" t="s">
        <v>11</v>
      </c>
      <c r="E94" s="2">
        <v>14</v>
      </c>
      <c r="F94" s="2">
        <v>198.7</v>
      </c>
      <c r="G94" s="2">
        <v>37.5</v>
      </c>
      <c r="H94" s="2">
        <v>85.5</v>
      </c>
    </row>
    <row r="95" spans="1:8" x14ac:dyDescent="0.3">
      <c r="A95" s="1" t="s">
        <v>144</v>
      </c>
      <c r="B95" s="1" t="s">
        <v>24</v>
      </c>
      <c r="C95" s="1" t="s">
        <v>25</v>
      </c>
      <c r="D95" s="1" t="s">
        <v>11</v>
      </c>
      <c r="E95" s="2">
        <v>51.5</v>
      </c>
      <c r="F95" s="2">
        <v>59.5</v>
      </c>
      <c r="G95" s="2">
        <v>-24.8</v>
      </c>
      <c r="H95" s="2">
        <v>-17.5</v>
      </c>
    </row>
    <row r="96" spans="1:8" x14ac:dyDescent="0.3">
      <c r="A96" s="1" t="s">
        <v>145</v>
      </c>
      <c r="B96" s="1" t="s">
        <v>14</v>
      </c>
      <c r="C96" s="1" t="s">
        <v>15</v>
      </c>
      <c r="D96" s="1" t="s">
        <v>11</v>
      </c>
      <c r="E96" s="2">
        <v>295.5</v>
      </c>
      <c r="F96" s="2">
        <v>302.5</v>
      </c>
      <c r="G96" s="2">
        <v>10.3</v>
      </c>
      <c r="H96" s="2">
        <v>17.5</v>
      </c>
    </row>
    <row r="97" spans="1:8" x14ac:dyDescent="0.3">
      <c r="A97" s="1" t="s">
        <v>146</v>
      </c>
      <c r="B97" s="1" t="s">
        <v>14</v>
      </c>
      <c r="C97" s="1" t="s">
        <v>15</v>
      </c>
      <c r="D97" s="1" t="s">
        <v>11</v>
      </c>
      <c r="E97" s="2">
        <v>295.3</v>
      </c>
      <c r="F97" s="2">
        <v>302.39999999999998</v>
      </c>
      <c r="G97" s="2">
        <v>9.6999999999999993</v>
      </c>
      <c r="H97" s="2">
        <v>16.7</v>
      </c>
    </row>
    <row r="98" spans="1:8" x14ac:dyDescent="0.3">
      <c r="A98" s="1" t="s">
        <v>147</v>
      </c>
      <c r="B98" s="1" t="s">
        <v>55</v>
      </c>
      <c r="C98" s="1" t="s">
        <v>56</v>
      </c>
      <c r="D98" s="1" t="s">
        <v>11</v>
      </c>
      <c r="E98" s="2">
        <v>185.8</v>
      </c>
      <c r="F98" s="2">
        <v>192.8</v>
      </c>
      <c r="G98" s="2">
        <v>-17.7</v>
      </c>
      <c r="H98" s="2">
        <v>-10.8</v>
      </c>
    </row>
    <row r="99" spans="1:8" x14ac:dyDescent="0.3">
      <c r="A99" s="1" t="s">
        <v>148</v>
      </c>
      <c r="B99" s="1" t="s">
        <v>24</v>
      </c>
      <c r="C99" s="1" t="s">
        <v>25</v>
      </c>
      <c r="D99" s="1" t="s">
        <v>29</v>
      </c>
      <c r="E99" s="2">
        <v>30.6</v>
      </c>
      <c r="F99" s="2">
        <v>59.4</v>
      </c>
      <c r="G99" s="2">
        <v>12.8</v>
      </c>
      <c r="H99" s="2">
        <v>35.6</v>
      </c>
    </row>
    <row r="100" spans="1:8" x14ac:dyDescent="0.3">
      <c r="A100" s="1" t="s">
        <v>149</v>
      </c>
      <c r="B100" s="1" t="s">
        <v>36</v>
      </c>
      <c r="C100" s="1" t="s">
        <v>37</v>
      </c>
      <c r="D100" s="1" t="s">
        <v>29</v>
      </c>
      <c r="E100" s="2">
        <v>339</v>
      </c>
      <c r="F100" s="2">
        <v>352</v>
      </c>
      <c r="G100" s="2">
        <v>9</v>
      </c>
      <c r="H100" s="2">
        <v>20</v>
      </c>
    </row>
    <row r="101" spans="1:8" x14ac:dyDescent="0.3">
      <c r="A101" s="1" t="s">
        <v>150</v>
      </c>
      <c r="B101" s="1" t="s">
        <v>33</v>
      </c>
      <c r="C101" s="1" t="s">
        <v>34</v>
      </c>
      <c r="D101" s="1" t="s">
        <v>11</v>
      </c>
      <c r="E101" s="2">
        <v>100</v>
      </c>
      <c r="F101" s="2">
        <v>107.4</v>
      </c>
      <c r="G101" s="2">
        <v>-2.2000000000000002</v>
      </c>
      <c r="H101" s="2">
        <v>4.8</v>
      </c>
    </row>
    <row r="102" spans="1:8" x14ac:dyDescent="0.3">
      <c r="A102" s="1" t="s">
        <v>151</v>
      </c>
      <c r="B102" s="1" t="s">
        <v>9</v>
      </c>
      <c r="C102" s="1" t="s">
        <v>10</v>
      </c>
      <c r="D102" s="1" t="s">
        <v>11</v>
      </c>
      <c r="E102" s="2">
        <v>8.5</v>
      </c>
      <c r="F102" s="2">
        <v>21.5</v>
      </c>
      <c r="G102" s="2">
        <v>42</v>
      </c>
      <c r="H102" s="2">
        <v>50.2</v>
      </c>
    </row>
    <row r="103" spans="1:8" x14ac:dyDescent="0.3">
      <c r="A103" s="1" t="s">
        <v>152</v>
      </c>
      <c r="B103" s="1" t="s">
        <v>33</v>
      </c>
      <c r="C103" s="1" t="s">
        <v>34</v>
      </c>
      <c r="D103" s="1" t="s">
        <v>11</v>
      </c>
      <c r="E103" s="2">
        <v>153</v>
      </c>
      <c r="F103" s="2">
        <v>169.6</v>
      </c>
      <c r="G103" s="2">
        <v>-15.2</v>
      </c>
      <c r="H103" s="2">
        <v>-3.3</v>
      </c>
    </row>
    <row r="104" spans="1:8" x14ac:dyDescent="0.3">
      <c r="A104" s="1" t="s">
        <v>153</v>
      </c>
      <c r="B104" s="1" t="s">
        <v>120</v>
      </c>
      <c r="C104" s="1" t="s">
        <v>121</v>
      </c>
      <c r="D104" s="1" t="s">
        <v>11</v>
      </c>
      <c r="E104" s="2">
        <v>12.7</v>
      </c>
      <c r="F104" s="2">
        <v>42.8</v>
      </c>
      <c r="G104" s="2">
        <v>-50.5</v>
      </c>
      <c r="H104" s="2">
        <v>-18.8</v>
      </c>
    </row>
    <row r="105" spans="1:8" x14ac:dyDescent="0.3">
      <c r="A105" s="1" t="s">
        <v>189</v>
      </c>
      <c r="B105" s="1" t="s">
        <v>154</v>
      </c>
      <c r="C105" s="1" t="s">
        <v>155</v>
      </c>
      <c r="D105" s="1" t="s">
        <v>11</v>
      </c>
      <c r="E105" s="2" t="s">
        <v>204</v>
      </c>
      <c r="F105" s="2" t="s">
        <v>205</v>
      </c>
      <c r="G105" s="2" t="s">
        <v>190</v>
      </c>
      <c r="H105" s="2" t="s">
        <v>191</v>
      </c>
    </row>
    <row r="106" spans="1:8" x14ac:dyDescent="0.3">
      <c r="A106" s="1" t="s">
        <v>156</v>
      </c>
      <c r="B106" s="1" t="s">
        <v>27</v>
      </c>
      <c r="C106" s="1" t="s">
        <v>28</v>
      </c>
      <c r="D106" s="1" t="s">
        <v>29</v>
      </c>
      <c r="E106" s="2">
        <v>76.400000000000006</v>
      </c>
      <c r="F106" s="2">
        <v>85.3</v>
      </c>
      <c r="G106" s="2">
        <v>2.5</v>
      </c>
      <c r="H106" s="2">
        <v>13.2</v>
      </c>
    </row>
    <row r="107" spans="1:8" x14ac:dyDescent="0.3">
      <c r="A107" s="1" t="s">
        <v>157</v>
      </c>
      <c r="B107" s="1" t="s">
        <v>158</v>
      </c>
      <c r="C107" s="1" t="s">
        <v>159</v>
      </c>
      <c r="D107" s="1" t="s">
        <v>11</v>
      </c>
      <c r="E107" s="2">
        <v>298.7</v>
      </c>
      <c r="F107" s="2">
        <v>308.7</v>
      </c>
      <c r="G107" s="2">
        <v>43.3</v>
      </c>
      <c r="H107" s="2">
        <v>50.4</v>
      </c>
    </row>
    <row r="108" spans="1:8" x14ac:dyDescent="0.3">
      <c r="A108" s="1" t="s">
        <v>160</v>
      </c>
      <c r="B108" s="1" t="s">
        <v>14</v>
      </c>
      <c r="C108" s="1" t="s">
        <v>15</v>
      </c>
      <c r="D108" s="1" t="s">
        <v>29</v>
      </c>
      <c r="E108" s="2">
        <v>298.60000000000002</v>
      </c>
      <c r="F108" s="2">
        <v>309.39999999999998</v>
      </c>
      <c r="G108" s="2">
        <v>-1.5</v>
      </c>
      <c r="H108" s="2">
        <v>9.4</v>
      </c>
    </row>
    <row r="109" spans="1:8" x14ac:dyDescent="0.3">
      <c r="A109" s="1" t="s">
        <v>161</v>
      </c>
      <c r="B109" s="1" t="s">
        <v>43</v>
      </c>
      <c r="C109" s="1" t="s">
        <v>44</v>
      </c>
      <c r="D109" s="1" t="s">
        <v>11</v>
      </c>
      <c r="E109" s="2">
        <v>4.5</v>
      </c>
      <c r="F109" s="2">
        <v>32.6</v>
      </c>
      <c r="G109" s="2">
        <v>52</v>
      </c>
      <c r="H109" s="2">
        <v>72.400000000000006</v>
      </c>
    </row>
    <row r="110" spans="1:8" x14ac:dyDescent="0.3">
      <c r="A110" s="1" t="s">
        <v>162</v>
      </c>
      <c r="B110" s="1" t="s">
        <v>24</v>
      </c>
      <c r="C110" s="1" t="s">
        <v>25</v>
      </c>
      <c r="D110" s="1" t="s">
        <v>29</v>
      </c>
      <c r="E110" s="2">
        <v>26</v>
      </c>
      <c r="F110" s="2">
        <v>44</v>
      </c>
      <c r="G110" s="2">
        <v>-15.2</v>
      </c>
      <c r="H110" s="2">
        <v>2.4</v>
      </c>
    </row>
    <row r="111" spans="1:8" x14ac:dyDescent="0.3">
      <c r="A111" s="1" t="s">
        <v>163</v>
      </c>
      <c r="B111" s="1" t="s">
        <v>86</v>
      </c>
      <c r="C111" s="1" t="s">
        <v>87</v>
      </c>
      <c r="D111" s="1" t="s">
        <v>29</v>
      </c>
      <c r="E111" s="2">
        <v>93.8</v>
      </c>
      <c r="F111" s="2">
        <v>109.1</v>
      </c>
      <c r="G111" s="2">
        <v>2.2000000000000002</v>
      </c>
      <c r="H111" s="2">
        <v>24</v>
      </c>
    </row>
    <row r="112" spans="1:8" x14ac:dyDescent="0.3">
      <c r="A112" s="1" t="s">
        <v>164</v>
      </c>
      <c r="B112" s="1" t="s">
        <v>27</v>
      </c>
      <c r="C112" s="1" t="s">
        <v>28</v>
      </c>
      <c r="D112" s="1" t="s">
        <v>29</v>
      </c>
      <c r="E112" s="2">
        <v>120.6</v>
      </c>
      <c r="F112" s="2">
        <v>130.69999999999999</v>
      </c>
      <c r="G112" s="2">
        <v>-12.8</v>
      </c>
      <c r="H112" s="2">
        <v>-4.9000000000000004</v>
      </c>
    </row>
    <row r="113" spans="1:8" x14ac:dyDescent="0.3">
      <c r="A113" s="1" t="s">
        <v>165</v>
      </c>
      <c r="B113" s="1" t="s">
        <v>55</v>
      </c>
      <c r="C113" s="1" t="s">
        <v>56</v>
      </c>
      <c r="D113" s="1" t="s">
        <v>11</v>
      </c>
      <c r="E113" s="2">
        <v>181</v>
      </c>
      <c r="F113" s="2">
        <v>188.5</v>
      </c>
      <c r="G113" s="2">
        <v>-24.7</v>
      </c>
      <c r="H113" s="2">
        <v>-17.7</v>
      </c>
    </row>
    <row r="114" spans="1:8" x14ac:dyDescent="0.3">
      <c r="A114" s="1" t="s">
        <v>166</v>
      </c>
      <c r="B114" s="1" t="s">
        <v>9</v>
      </c>
      <c r="C114" s="1" t="s">
        <v>10</v>
      </c>
      <c r="D114" s="1" t="s">
        <v>29</v>
      </c>
      <c r="E114" s="2">
        <v>3.4</v>
      </c>
      <c r="F114" s="2">
        <v>15.6</v>
      </c>
      <c r="G114" s="2">
        <v>26.8</v>
      </c>
      <c r="H114" s="2">
        <v>40.700000000000003</v>
      </c>
    </row>
    <row r="115" spans="1:8" x14ac:dyDescent="0.3">
      <c r="A115" s="1" t="s">
        <v>167</v>
      </c>
      <c r="B115" s="1" t="s">
        <v>14</v>
      </c>
      <c r="C115" s="1" t="s">
        <v>15</v>
      </c>
      <c r="D115" s="1" t="s">
        <v>11</v>
      </c>
      <c r="E115" s="2">
        <v>284.5</v>
      </c>
      <c r="F115" s="2">
        <v>292</v>
      </c>
      <c r="G115" s="2">
        <v>18.3</v>
      </c>
      <c r="H115" s="2">
        <v>25.2</v>
      </c>
    </row>
    <row r="116" spans="1:8" x14ac:dyDescent="0.3">
      <c r="A116" s="1" t="s">
        <v>214</v>
      </c>
      <c r="B116" s="1" t="s">
        <v>33</v>
      </c>
      <c r="C116" s="1" t="s">
        <v>34</v>
      </c>
      <c r="D116" s="1" t="s">
        <v>11</v>
      </c>
      <c r="E116" s="2">
        <v>175.7</v>
      </c>
      <c r="F116" s="2">
        <v>182.7</v>
      </c>
      <c r="G116" s="2">
        <v>-12</v>
      </c>
      <c r="H116" s="2">
        <v>-5</v>
      </c>
    </row>
    <row r="117" spans="1:8" x14ac:dyDescent="0.3">
      <c r="A117" s="1" t="s">
        <v>168</v>
      </c>
      <c r="B117" s="1" t="s">
        <v>9</v>
      </c>
      <c r="C117" s="1" t="s">
        <v>10</v>
      </c>
      <c r="D117" s="1" t="s">
        <v>11</v>
      </c>
      <c r="E117" s="2">
        <v>21.3</v>
      </c>
      <c r="F117" s="2">
        <v>49.2</v>
      </c>
      <c r="G117" s="2">
        <v>32.4</v>
      </c>
      <c r="H117" s="2">
        <v>45.5</v>
      </c>
    </row>
    <row r="118" spans="1:8" x14ac:dyDescent="0.3">
      <c r="A118" s="1" t="s">
        <v>169</v>
      </c>
      <c r="B118" s="1" t="s">
        <v>9</v>
      </c>
      <c r="C118" s="1" t="s">
        <v>10</v>
      </c>
      <c r="D118" s="1" t="s">
        <v>29</v>
      </c>
      <c r="E118" s="2">
        <v>17</v>
      </c>
      <c r="F118" s="2">
        <v>45.4</v>
      </c>
      <c r="G118" s="2">
        <v>34</v>
      </c>
      <c r="H118" s="2">
        <v>55.7</v>
      </c>
    </row>
    <row r="119" spans="1:8" x14ac:dyDescent="0.3">
      <c r="A119" s="1" t="s">
        <v>170</v>
      </c>
      <c r="B119" s="1" t="s">
        <v>24</v>
      </c>
      <c r="C119" s="1" t="s">
        <v>25</v>
      </c>
      <c r="D119" s="1" t="s">
        <v>29</v>
      </c>
      <c r="E119" s="2">
        <v>48</v>
      </c>
      <c r="F119" s="2">
        <v>60</v>
      </c>
      <c r="G119" s="2">
        <v>19.3</v>
      </c>
      <c r="H119" s="2">
        <v>29.4</v>
      </c>
    </row>
    <row r="120" spans="1:8" x14ac:dyDescent="0.3">
      <c r="A120" s="1" t="s">
        <v>171</v>
      </c>
      <c r="B120" s="1" t="s">
        <v>43</v>
      </c>
      <c r="C120" s="1" t="s">
        <v>44</v>
      </c>
      <c r="D120" s="1" t="s">
        <v>11</v>
      </c>
      <c r="E120" s="2">
        <v>7.3</v>
      </c>
      <c r="F120" s="2">
        <v>346</v>
      </c>
      <c r="G120" s="2">
        <v>46.5</v>
      </c>
      <c r="H120" s="2">
        <v>64</v>
      </c>
    </row>
    <row r="121" spans="1:8" x14ac:dyDescent="0.3">
      <c r="A121" s="1" t="s">
        <v>192</v>
      </c>
      <c r="B121" s="1" t="s">
        <v>172</v>
      </c>
      <c r="C121" s="1" t="s">
        <v>173</v>
      </c>
      <c r="D121" s="1" t="s">
        <v>29</v>
      </c>
      <c r="E121" s="2" t="s">
        <v>193</v>
      </c>
      <c r="F121" s="2" t="s">
        <v>194</v>
      </c>
      <c r="G121" s="2" t="s">
        <v>195</v>
      </c>
      <c r="H121" s="2" t="s">
        <v>196</v>
      </c>
    </row>
    <row r="122" spans="1:8" x14ac:dyDescent="0.3">
      <c r="A122" s="1" t="s">
        <v>174</v>
      </c>
      <c r="B122" s="1" t="s">
        <v>33</v>
      </c>
      <c r="C122" s="1" t="s">
        <v>34</v>
      </c>
      <c r="D122" s="1" t="s">
        <v>29</v>
      </c>
      <c r="E122" s="2">
        <v>163</v>
      </c>
      <c r="F122" s="2">
        <v>173</v>
      </c>
      <c r="G122" s="2">
        <v>-23</v>
      </c>
      <c r="H122" s="2">
        <v>-11.2</v>
      </c>
    </row>
    <row r="123" spans="1:8" x14ac:dyDescent="0.3">
      <c r="A123" s="1" t="s">
        <v>175</v>
      </c>
      <c r="B123" s="1" t="s">
        <v>14</v>
      </c>
      <c r="C123" s="1" t="s">
        <v>15</v>
      </c>
      <c r="D123" s="1" t="s">
        <v>11</v>
      </c>
      <c r="E123" s="2">
        <v>283.2</v>
      </c>
      <c r="F123" s="2">
        <v>303.60000000000002</v>
      </c>
      <c r="G123" s="2">
        <v>-2.8</v>
      </c>
      <c r="H123" s="2">
        <v>15.6</v>
      </c>
    </row>
    <row r="124" spans="1:8" x14ac:dyDescent="0.3">
      <c r="A124" s="1" t="s">
        <v>176</v>
      </c>
      <c r="B124" s="1" t="s">
        <v>33</v>
      </c>
      <c r="C124" s="1" t="s">
        <v>34</v>
      </c>
      <c r="D124" s="1" t="s">
        <v>29</v>
      </c>
      <c r="E124" s="2">
        <v>98.4</v>
      </c>
      <c r="F124" s="2">
        <v>113</v>
      </c>
      <c r="G124" s="2">
        <v>5.2</v>
      </c>
      <c r="H124" s="2">
        <v>26.7</v>
      </c>
    </row>
    <row r="125" spans="1:8" x14ac:dyDescent="0.3">
      <c r="A125" s="1" t="s">
        <v>177</v>
      </c>
      <c r="B125" s="1" t="s">
        <v>24</v>
      </c>
      <c r="C125" s="1" t="s">
        <v>25</v>
      </c>
      <c r="D125" s="1" t="s">
        <v>29</v>
      </c>
      <c r="E125" s="2">
        <v>39.200000000000003</v>
      </c>
      <c r="F125" s="2">
        <v>58</v>
      </c>
      <c r="G125" s="2">
        <v>9</v>
      </c>
      <c r="H125" s="2">
        <v>22.4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8BAB-157B-4FF4-870C-F15D35F0D990}">
  <dimension ref="A1:S125"/>
  <sheetViews>
    <sheetView topLeftCell="E1" zoomScale="89" workbookViewId="0">
      <selection activeCell="V12" sqref="V12"/>
    </sheetView>
  </sheetViews>
  <sheetFormatPr defaultRowHeight="14" x14ac:dyDescent="0.3"/>
  <cols>
    <col min="1" max="1" width="24.75" style="2" customWidth="1"/>
    <col min="2" max="16384" width="8.664062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201</v>
      </c>
      <c r="J1" s="1" t="s">
        <v>198</v>
      </c>
      <c r="K1" s="1" t="s">
        <v>202</v>
      </c>
      <c r="L1" s="1" t="s">
        <v>203</v>
      </c>
      <c r="M1" s="1" t="s">
        <v>178</v>
      </c>
      <c r="N1" s="2" t="s">
        <v>199</v>
      </c>
      <c r="O1" s="2" t="s">
        <v>200</v>
      </c>
      <c r="P1" s="2" t="s">
        <v>206</v>
      </c>
      <c r="Q1" s="2" t="s">
        <v>207</v>
      </c>
      <c r="R1" s="2" t="s">
        <v>208</v>
      </c>
      <c r="S1" s="2" t="s">
        <v>215</v>
      </c>
    </row>
    <row r="2" spans="1:19" x14ac:dyDescent="0.3">
      <c r="A2" s="1" t="s">
        <v>8</v>
      </c>
      <c r="B2" s="1" t="s">
        <v>9</v>
      </c>
      <c r="C2" s="1" t="s">
        <v>10</v>
      </c>
      <c r="D2" s="1" t="s">
        <v>11</v>
      </c>
      <c r="E2" s="2">
        <v>14</v>
      </c>
      <c r="F2" s="2">
        <v>25</v>
      </c>
      <c r="G2" s="2">
        <v>36</v>
      </c>
      <c r="H2" s="2">
        <v>46</v>
      </c>
      <c r="I2" s="2">
        <f>IF(AND(E2&lt;=160,F2&gt;=160,F2&lt;=280),1,0)</f>
        <v>0</v>
      </c>
      <c r="J2" s="2">
        <f>IF(AND(E2&gt;=160,F2&lt;=280),1,0)</f>
        <v>0</v>
      </c>
      <c r="K2" s="2">
        <f>IF(AND(E2&gt;=160,E2&lt;=280,F2&gt;=280),1,0)</f>
        <v>0</v>
      </c>
      <c r="L2" s="2">
        <f>IF(AND(E2&lt;=160,F2&gt;=280),1,0)</f>
        <v>0</v>
      </c>
      <c r="M2" s="2">
        <f>IF(OR(I2=1,J2=1,K2=1,L2=1),1,0)</f>
        <v>0</v>
      </c>
      <c r="N2" s="2">
        <f>IF(AND(G2&lt;=-23,H2&gt;=-23,H2&lt;=23),1,0)</f>
        <v>0</v>
      </c>
      <c r="O2" s="2">
        <f>IF(AND(G2&gt;=-23,H2&lt;=23),1,0)</f>
        <v>0</v>
      </c>
      <c r="P2" s="2">
        <f>IF(AND(G2&gt;=-23,G2&lt;=23,H2&gt;=23),1,0)</f>
        <v>0</v>
      </c>
      <c r="Q2" s="2">
        <f>IF(AND(G2&lt;=-23,H2&gt;=23),1,0)</f>
        <v>0</v>
      </c>
      <c r="R2" s="2">
        <f t="shared" ref="R2:R49" si="0">IF(AND(G2&gt;=-23,G2&lt;=23,H2&gt;=-23,H2&lt;=23),1,0)</f>
        <v>0</v>
      </c>
      <c r="S2" s="2">
        <f t="shared" ref="S2:S21" si="1">IF(AND(M2=1,R2=1),1,0)</f>
        <v>0</v>
      </c>
    </row>
    <row r="3" spans="1:19" x14ac:dyDescent="0.3">
      <c r="A3" s="1" t="s">
        <v>12</v>
      </c>
      <c r="B3" s="1" t="s">
        <v>9</v>
      </c>
      <c r="C3" s="1" t="s">
        <v>10</v>
      </c>
      <c r="D3" s="1" t="s">
        <v>11</v>
      </c>
      <c r="E3" s="2">
        <v>15</v>
      </c>
      <c r="F3" s="2">
        <v>348</v>
      </c>
      <c r="G3" s="2">
        <v>15</v>
      </c>
      <c r="H3" s="2">
        <v>40</v>
      </c>
      <c r="I3" s="2">
        <f t="shared" ref="I3:I62" si="2">IF(AND(E3&lt;=160,F3&gt;=160,F3&lt;=280),1,0)</f>
        <v>0</v>
      </c>
      <c r="J3" s="2">
        <f t="shared" ref="J3:J62" si="3">IF(AND(E3&gt;=160,F3&lt;=280),1,0)</f>
        <v>0</v>
      </c>
      <c r="K3" s="2">
        <f t="shared" ref="K3:K62" si="4">IF(AND(E3&gt;=160,E3&lt;=280,F3&gt;=280),1,0)</f>
        <v>0</v>
      </c>
      <c r="L3" s="2">
        <v>0</v>
      </c>
      <c r="M3" s="2">
        <f t="shared" ref="M3:M62" si="5">IF(OR(I3=1,J3=1,K3=1,L3=1),1,0)</f>
        <v>0</v>
      </c>
      <c r="N3" s="2">
        <f t="shared" ref="N3:N62" si="6">IF(AND(G3&lt;=-23,H3&gt;=-23,H3&lt;=23),1,0)</f>
        <v>0</v>
      </c>
      <c r="O3" s="2">
        <f t="shared" ref="O3:O62" si="7">IF(AND(G3&gt;=-23,H3&lt;=23),1,0)</f>
        <v>0</v>
      </c>
      <c r="P3" s="2">
        <f t="shared" ref="P3:P62" si="8">IF(AND(G3&gt;=-23,G3&lt;=23,H3&gt;=23),1,0)</f>
        <v>1</v>
      </c>
      <c r="Q3" s="2">
        <f t="shared" ref="Q3:Q62" si="9">IF(AND(G3&lt;=-23,H3&gt;=23),1,0)</f>
        <v>0</v>
      </c>
      <c r="R3" s="2">
        <f t="shared" si="0"/>
        <v>0</v>
      </c>
      <c r="S3" s="2">
        <f t="shared" si="1"/>
        <v>0</v>
      </c>
    </row>
    <row r="4" spans="1:19" x14ac:dyDescent="0.3">
      <c r="A4" s="1" t="s">
        <v>13</v>
      </c>
      <c r="B4" s="1" t="s">
        <v>14</v>
      </c>
      <c r="C4" s="1" t="s">
        <v>15</v>
      </c>
      <c r="D4" s="1" t="s">
        <v>11</v>
      </c>
      <c r="E4" s="2">
        <v>295</v>
      </c>
      <c r="F4" s="2">
        <v>302</v>
      </c>
      <c r="G4" s="2">
        <v>13.5</v>
      </c>
      <c r="H4" s="2">
        <v>20.5</v>
      </c>
      <c r="I4" s="2">
        <f t="shared" si="2"/>
        <v>0</v>
      </c>
      <c r="J4" s="2">
        <f t="shared" si="3"/>
        <v>0</v>
      </c>
      <c r="K4" s="2">
        <f t="shared" si="4"/>
        <v>0</v>
      </c>
      <c r="L4" s="2">
        <f t="shared" ref="L4:L63" si="10">IF(AND(E4&lt;=160,F4&gt;=280),1,0)</f>
        <v>0</v>
      </c>
      <c r="M4" s="2">
        <f t="shared" si="5"/>
        <v>0</v>
      </c>
      <c r="N4" s="2">
        <f t="shared" si="6"/>
        <v>0</v>
      </c>
      <c r="O4" s="2">
        <f t="shared" si="7"/>
        <v>1</v>
      </c>
      <c r="P4" s="2">
        <f t="shared" si="8"/>
        <v>0</v>
      </c>
      <c r="Q4" s="2">
        <f t="shared" si="9"/>
        <v>0</v>
      </c>
      <c r="R4" s="2">
        <f t="shared" si="0"/>
        <v>1</v>
      </c>
      <c r="S4" s="2">
        <f t="shared" si="1"/>
        <v>0</v>
      </c>
    </row>
    <row r="5" spans="1:19" x14ac:dyDescent="0.3">
      <c r="A5" s="1" t="s">
        <v>16</v>
      </c>
      <c r="B5" s="1" t="s">
        <v>17</v>
      </c>
      <c r="C5" s="1" t="s">
        <v>18</v>
      </c>
      <c r="D5" s="1" t="s">
        <v>11</v>
      </c>
      <c r="E5" s="2">
        <v>281</v>
      </c>
      <c r="F5" s="2">
        <v>311</v>
      </c>
      <c r="G5" s="2">
        <v>-58.5</v>
      </c>
      <c r="H5" s="2">
        <v>-18</v>
      </c>
      <c r="I5" s="2">
        <f t="shared" si="2"/>
        <v>0</v>
      </c>
      <c r="J5" s="2">
        <f t="shared" si="3"/>
        <v>0</v>
      </c>
      <c r="K5" s="2">
        <f t="shared" si="4"/>
        <v>0</v>
      </c>
      <c r="L5" s="2">
        <f t="shared" si="10"/>
        <v>0</v>
      </c>
      <c r="M5" s="2">
        <f t="shared" si="5"/>
        <v>0</v>
      </c>
      <c r="N5" s="2">
        <f t="shared" si="6"/>
        <v>1</v>
      </c>
      <c r="O5" s="2">
        <f t="shared" si="7"/>
        <v>0</v>
      </c>
      <c r="P5" s="2">
        <f t="shared" si="8"/>
        <v>0</v>
      </c>
      <c r="Q5" s="2">
        <f t="shared" si="9"/>
        <v>0</v>
      </c>
      <c r="R5" s="2">
        <f t="shared" si="0"/>
        <v>0</v>
      </c>
      <c r="S5" s="2">
        <f t="shared" si="1"/>
        <v>0</v>
      </c>
    </row>
    <row r="6" spans="1:19" x14ac:dyDescent="0.3">
      <c r="A6" s="1" t="s">
        <v>19</v>
      </c>
      <c r="B6" s="1" t="s">
        <v>20</v>
      </c>
      <c r="C6" s="1" t="s">
        <v>21</v>
      </c>
      <c r="D6" s="1" t="s">
        <v>11</v>
      </c>
      <c r="E6" s="2">
        <v>109.2</v>
      </c>
      <c r="F6" s="2">
        <v>157.69999999999999</v>
      </c>
      <c r="G6" s="2">
        <v>-74.400000000000006</v>
      </c>
      <c r="H6" s="2">
        <v>-7</v>
      </c>
      <c r="I6" s="2">
        <f t="shared" si="2"/>
        <v>0</v>
      </c>
      <c r="J6" s="2">
        <f t="shared" si="3"/>
        <v>0</v>
      </c>
      <c r="K6" s="2">
        <f t="shared" si="4"/>
        <v>0</v>
      </c>
      <c r="L6" s="2">
        <f t="shared" si="10"/>
        <v>0</v>
      </c>
      <c r="M6" s="2">
        <f t="shared" si="5"/>
        <v>0</v>
      </c>
      <c r="N6" s="2">
        <f t="shared" si="6"/>
        <v>1</v>
      </c>
      <c r="O6" s="2">
        <f t="shared" si="7"/>
        <v>0</v>
      </c>
      <c r="P6" s="2">
        <f t="shared" si="8"/>
        <v>0</v>
      </c>
      <c r="Q6" s="2">
        <f t="shared" si="9"/>
        <v>0</v>
      </c>
      <c r="R6" s="2">
        <f t="shared" si="0"/>
        <v>0</v>
      </c>
      <c r="S6" s="2">
        <f t="shared" si="1"/>
        <v>0</v>
      </c>
    </row>
    <row r="7" spans="1:19" x14ac:dyDescent="0.3">
      <c r="A7" s="1" t="s">
        <v>22</v>
      </c>
      <c r="B7" s="1" t="s">
        <v>14</v>
      </c>
      <c r="C7" s="1" t="s">
        <v>15</v>
      </c>
      <c r="D7" s="1" t="s">
        <v>11</v>
      </c>
      <c r="E7" s="2">
        <v>277</v>
      </c>
      <c r="F7" s="2">
        <v>291</v>
      </c>
      <c r="G7" s="2">
        <v>18</v>
      </c>
      <c r="H7" s="2">
        <v>30</v>
      </c>
      <c r="I7" s="2">
        <f t="shared" si="2"/>
        <v>0</v>
      </c>
      <c r="J7" s="2">
        <f t="shared" si="3"/>
        <v>0</v>
      </c>
      <c r="K7" s="2">
        <f t="shared" si="4"/>
        <v>1</v>
      </c>
      <c r="L7" s="2">
        <f t="shared" si="10"/>
        <v>0</v>
      </c>
      <c r="M7" s="2">
        <f t="shared" si="5"/>
        <v>1</v>
      </c>
      <c r="N7" s="2">
        <f t="shared" si="6"/>
        <v>0</v>
      </c>
      <c r="O7" s="2">
        <f t="shared" si="7"/>
        <v>0</v>
      </c>
      <c r="P7" s="2">
        <f t="shared" si="8"/>
        <v>1</v>
      </c>
      <c r="Q7" s="2">
        <f t="shared" si="9"/>
        <v>0</v>
      </c>
      <c r="R7" s="2">
        <f t="shared" si="0"/>
        <v>0</v>
      </c>
      <c r="S7" s="2">
        <f t="shared" si="1"/>
        <v>0</v>
      </c>
    </row>
    <row r="8" spans="1:19" x14ac:dyDescent="0.3">
      <c r="A8" s="1" t="s">
        <v>23</v>
      </c>
      <c r="B8" s="1" t="s">
        <v>24</v>
      </c>
      <c r="C8" s="1" t="s">
        <v>25</v>
      </c>
      <c r="D8" s="1" t="s">
        <v>11</v>
      </c>
      <c r="E8" s="2">
        <v>48</v>
      </c>
      <c r="F8" s="2">
        <v>54</v>
      </c>
      <c r="G8" s="2">
        <v>24</v>
      </c>
      <c r="H8" s="2">
        <v>30</v>
      </c>
      <c r="I8" s="2">
        <f t="shared" si="2"/>
        <v>0</v>
      </c>
      <c r="J8" s="2">
        <f t="shared" si="3"/>
        <v>0</v>
      </c>
      <c r="K8" s="2">
        <f t="shared" si="4"/>
        <v>0</v>
      </c>
      <c r="L8" s="2">
        <f t="shared" si="10"/>
        <v>0</v>
      </c>
      <c r="M8" s="2">
        <f t="shared" si="5"/>
        <v>0</v>
      </c>
      <c r="N8" s="2">
        <f t="shared" si="6"/>
        <v>0</v>
      </c>
      <c r="O8" s="2">
        <f t="shared" si="7"/>
        <v>0</v>
      </c>
      <c r="P8" s="2">
        <f t="shared" si="8"/>
        <v>0</v>
      </c>
      <c r="Q8" s="2">
        <f t="shared" si="9"/>
        <v>0</v>
      </c>
      <c r="R8" s="2">
        <f t="shared" si="0"/>
        <v>0</v>
      </c>
      <c r="S8" s="2">
        <f t="shared" si="1"/>
        <v>0</v>
      </c>
    </row>
    <row r="9" spans="1:19" x14ac:dyDescent="0.3">
      <c r="A9" s="1" t="s">
        <v>26</v>
      </c>
      <c r="B9" s="1" t="s">
        <v>27</v>
      </c>
      <c r="C9" s="1" t="s">
        <v>28</v>
      </c>
      <c r="D9" s="1" t="s">
        <v>29</v>
      </c>
      <c r="E9" s="2">
        <v>84.3</v>
      </c>
      <c r="F9" s="2">
        <v>96.3</v>
      </c>
      <c r="G9" s="2">
        <v>17.3</v>
      </c>
      <c r="H9" s="2">
        <v>30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10"/>
        <v>0</v>
      </c>
      <c r="M9" s="2">
        <f t="shared" si="5"/>
        <v>0</v>
      </c>
      <c r="N9" s="2">
        <f t="shared" si="6"/>
        <v>0</v>
      </c>
      <c r="O9" s="2">
        <f t="shared" si="7"/>
        <v>0</v>
      </c>
      <c r="P9" s="2">
        <f t="shared" si="8"/>
        <v>1</v>
      </c>
      <c r="Q9" s="2">
        <f t="shared" si="9"/>
        <v>0</v>
      </c>
      <c r="R9" s="2">
        <f t="shared" si="0"/>
        <v>0</v>
      </c>
      <c r="S9" s="2">
        <f t="shared" si="1"/>
        <v>0</v>
      </c>
    </row>
    <row r="10" spans="1:19" x14ac:dyDescent="0.3">
      <c r="A10" s="1" t="s">
        <v>197</v>
      </c>
      <c r="B10" s="1" t="s">
        <v>14</v>
      </c>
      <c r="C10" s="1" t="s">
        <v>15</v>
      </c>
      <c r="D10" s="1" t="s">
        <v>11</v>
      </c>
      <c r="E10" s="2">
        <v>267</v>
      </c>
      <c r="F10" s="2">
        <v>276</v>
      </c>
      <c r="G10" s="2">
        <v>12</v>
      </c>
      <c r="H10" s="2">
        <v>22</v>
      </c>
      <c r="I10" s="2">
        <f t="shared" si="2"/>
        <v>0</v>
      </c>
      <c r="J10" s="2">
        <f t="shared" si="3"/>
        <v>1</v>
      </c>
      <c r="K10" s="2">
        <f t="shared" si="4"/>
        <v>0</v>
      </c>
      <c r="L10" s="2">
        <f t="shared" si="10"/>
        <v>0</v>
      </c>
      <c r="M10" s="2">
        <f t="shared" si="5"/>
        <v>1</v>
      </c>
      <c r="N10" s="2">
        <f t="shared" si="6"/>
        <v>0</v>
      </c>
      <c r="O10" s="2">
        <f t="shared" si="7"/>
        <v>1</v>
      </c>
      <c r="P10" s="2">
        <f t="shared" si="8"/>
        <v>0</v>
      </c>
      <c r="Q10" s="2">
        <f t="shared" si="9"/>
        <v>0</v>
      </c>
      <c r="R10" s="2">
        <f t="shared" si="0"/>
        <v>1</v>
      </c>
      <c r="S10" s="2">
        <f t="shared" si="1"/>
        <v>1</v>
      </c>
    </row>
    <row r="11" spans="1:19" x14ac:dyDescent="0.3">
      <c r="A11" s="1" t="s">
        <v>30</v>
      </c>
      <c r="B11" s="1" t="s">
        <v>9</v>
      </c>
      <c r="C11" s="1" t="s">
        <v>10</v>
      </c>
      <c r="D11" s="1" t="s">
        <v>11</v>
      </c>
      <c r="E11" s="2">
        <v>11</v>
      </c>
      <c r="F11" s="2">
        <v>24</v>
      </c>
      <c r="G11" s="2">
        <v>39</v>
      </c>
      <c r="H11" s="2">
        <v>48.6</v>
      </c>
      <c r="I11" s="2">
        <f t="shared" si="2"/>
        <v>0</v>
      </c>
      <c r="J11" s="2">
        <f t="shared" si="3"/>
        <v>0</v>
      </c>
      <c r="K11" s="2">
        <f t="shared" si="4"/>
        <v>0</v>
      </c>
      <c r="L11" s="2">
        <f t="shared" si="10"/>
        <v>0</v>
      </c>
      <c r="M11" s="2">
        <f t="shared" si="5"/>
        <v>0</v>
      </c>
      <c r="N11" s="2">
        <f t="shared" si="6"/>
        <v>0</v>
      </c>
      <c r="O11" s="2">
        <f t="shared" si="7"/>
        <v>0</v>
      </c>
      <c r="P11" s="2">
        <f t="shared" si="8"/>
        <v>0</v>
      </c>
      <c r="Q11" s="2">
        <f t="shared" si="9"/>
        <v>0</v>
      </c>
      <c r="R11" s="2">
        <f t="shared" si="0"/>
        <v>0</v>
      </c>
      <c r="S11" s="2">
        <f t="shared" si="1"/>
        <v>0</v>
      </c>
    </row>
    <row r="12" spans="1:19" x14ac:dyDescent="0.3">
      <c r="A12" s="1" t="s">
        <v>31</v>
      </c>
      <c r="B12" s="1" t="s">
        <v>17</v>
      </c>
      <c r="C12" s="1" t="s">
        <v>18</v>
      </c>
      <c r="D12" s="1" t="s">
        <v>11</v>
      </c>
      <c r="E12" s="2">
        <v>283</v>
      </c>
      <c r="F12" s="2">
        <v>329</v>
      </c>
      <c r="G12" s="2">
        <v>-37</v>
      </c>
      <c r="H12" s="2">
        <v>9</v>
      </c>
      <c r="I12" s="2">
        <f t="shared" si="2"/>
        <v>0</v>
      </c>
      <c r="J12" s="2">
        <f t="shared" si="3"/>
        <v>0</v>
      </c>
      <c r="K12" s="2">
        <f t="shared" si="4"/>
        <v>0</v>
      </c>
      <c r="L12" s="2">
        <f t="shared" si="10"/>
        <v>0</v>
      </c>
      <c r="M12" s="2">
        <f t="shared" si="5"/>
        <v>0</v>
      </c>
      <c r="N12" s="2">
        <f t="shared" si="6"/>
        <v>1</v>
      </c>
      <c r="O12" s="2">
        <f t="shared" si="7"/>
        <v>0</v>
      </c>
      <c r="P12" s="2">
        <f t="shared" si="8"/>
        <v>0</v>
      </c>
      <c r="Q12" s="2">
        <f t="shared" si="9"/>
        <v>0</v>
      </c>
      <c r="R12" s="2">
        <f t="shared" si="0"/>
        <v>0</v>
      </c>
      <c r="S12" s="2">
        <f t="shared" si="1"/>
        <v>0</v>
      </c>
    </row>
    <row r="13" spans="1:19" x14ac:dyDescent="0.3">
      <c r="A13" s="1" t="s">
        <v>32</v>
      </c>
      <c r="B13" s="1" t="s">
        <v>33</v>
      </c>
      <c r="C13" s="1" t="s">
        <v>34</v>
      </c>
      <c r="D13" s="1" t="s">
        <v>29</v>
      </c>
      <c r="E13" s="2">
        <v>110</v>
      </c>
      <c r="F13" s="2">
        <v>118.8</v>
      </c>
      <c r="G13" s="2">
        <v>0.5</v>
      </c>
      <c r="H13" s="2">
        <v>8.5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>
        <f t="shared" si="10"/>
        <v>0</v>
      </c>
      <c r="M13" s="2">
        <f t="shared" si="5"/>
        <v>0</v>
      </c>
      <c r="N13" s="2">
        <f t="shared" si="6"/>
        <v>0</v>
      </c>
      <c r="O13" s="2">
        <f t="shared" si="7"/>
        <v>1</v>
      </c>
      <c r="P13" s="2">
        <f t="shared" si="8"/>
        <v>0</v>
      </c>
      <c r="Q13" s="2">
        <f t="shared" si="9"/>
        <v>0</v>
      </c>
      <c r="R13" s="2">
        <f t="shared" si="0"/>
        <v>1</v>
      </c>
      <c r="S13" s="2">
        <f t="shared" si="1"/>
        <v>0</v>
      </c>
    </row>
    <row r="14" spans="1:19" x14ac:dyDescent="0.3">
      <c r="A14" s="1" t="s">
        <v>35</v>
      </c>
      <c r="B14" s="1" t="s">
        <v>9</v>
      </c>
      <c r="C14" s="1" t="s">
        <v>10</v>
      </c>
      <c r="D14" s="1" t="s">
        <v>11</v>
      </c>
      <c r="E14" s="2">
        <v>17.7</v>
      </c>
      <c r="F14" s="2">
        <v>33.299999999999997</v>
      </c>
      <c r="G14" s="2">
        <v>37.799999999999997</v>
      </c>
      <c r="H14" s="2">
        <v>47.6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10"/>
        <v>0</v>
      </c>
      <c r="M14" s="2">
        <f t="shared" si="5"/>
        <v>0</v>
      </c>
      <c r="N14" s="2">
        <f t="shared" si="6"/>
        <v>0</v>
      </c>
      <c r="O14" s="2">
        <f t="shared" si="7"/>
        <v>0</v>
      </c>
      <c r="P14" s="2">
        <f t="shared" si="8"/>
        <v>0</v>
      </c>
      <c r="Q14" s="2">
        <f t="shared" si="9"/>
        <v>0</v>
      </c>
      <c r="R14" s="2">
        <f t="shared" si="0"/>
        <v>0</v>
      </c>
      <c r="S14" s="2">
        <f t="shared" si="1"/>
        <v>0</v>
      </c>
    </row>
    <row r="15" spans="1:19" x14ac:dyDescent="0.3">
      <c r="A15" s="1" t="s">
        <v>38</v>
      </c>
      <c r="B15" s="1" t="s">
        <v>33</v>
      </c>
      <c r="C15" s="1" t="s">
        <v>34</v>
      </c>
      <c r="D15" s="1" t="s">
        <v>11</v>
      </c>
      <c r="E15" s="2">
        <v>98.8</v>
      </c>
      <c r="F15" s="2">
        <v>111</v>
      </c>
      <c r="G15" s="2">
        <v>7</v>
      </c>
      <c r="H15" s="2">
        <v>18</v>
      </c>
      <c r="I15" s="2">
        <f t="shared" si="2"/>
        <v>0</v>
      </c>
      <c r="J15" s="2">
        <f t="shared" si="3"/>
        <v>0</v>
      </c>
      <c r="K15" s="2">
        <f t="shared" si="4"/>
        <v>0</v>
      </c>
      <c r="L15" s="2">
        <f t="shared" si="10"/>
        <v>0</v>
      </c>
      <c r="M15" s="2">
        <f t="shared" si="5"/>
        <v>0</v>
      </c>
      <c r="N15" s="2">
        <f t="shared" si="6"/>
        <v>0</v>
      </c>
      <c r="O15" s="2">
        <f t="shared" si="7"/>
        <v>1</v>
      </c>
      <c r="P15" s="2">
        <f t="shared" si="8"/>
        <v>0</v>
      </c>
      <c r="Q15" s="2">
        <f t="shared" si="9"/>
        <v>0</v>
      </c>
      <c r="R15" s="2">
        <f t="shared" si="0"/>
        <v>1</v>
      </c>
      <c r="S15" s="2">
        <f t="shared" si="1"/>
        <v>0</v>
      </c>
    </row>
    <row r="16" spans="1:19" x14ac:dyDescent="0.3">
      <c r="A16" s="1" t="s">
        <v>39</v>
      </c>
      <c r="B16" s="1" t="s">
        <v>40</v>
      </c>
      <c r="C16" s="1" t="s">
        <v>41</v>
      </c>
      <c r="D16" s="1" t="s">
        <v>11</v>
      </c>
      <c r="E16" s="2">
        <v>209</v>
      </c>
      <c r="F16" s="2">
        <v>325.5</v>
      </c>
      <c r="G16" s="2">
        <v>38</v>
      </c>
      <c r="H16" s="2">
        <v>87</v>
      </c>
      <c r="I16" s="2">
        <f t="shared" si="2"/>
        <v>0</v>
      </c>
      <c r="J16" s="2">
        <f t="shared" si="3"/>
        <v>0</v>
      </c>
      <c r="K16" s="2">
        <f t="shared" si="4"/>
        <v>1</v>
      </c>
      <c r="L16" s="2">
        <f t="shared" si="10"/>
        <v>0</v>
      </c>
      <c r="M16" s="2">
        <f t="shared" si="5"/>
        <v>1</v>
      </c>
      <c r="N16" s="2">
        <f t="shared" si="6"/>
        <v>0</v>
      </c>
      <c r="O16" s="2">
        <f t="shared" si="7"/>
        <v>0</v>
      </c>
      <c r="P16" s="2">
        <f t="shared" si="8"/>
        <v>0</v>
      </c>
      <c r="Q16" s="2">
        <f t="shared" si="9"/>
        <v>0</v>
      </c>
      <c r="R16" s="2">
        <f t="shared" si="0"/>
        <v>0</v>
      </c>
      <c r="S16" s="2">
        <f t="shared" si="1"/>
        <v>0</v>
      </c>
    </row>
    <row r="17" spans="1:19" x14ac:dyDescent="0.3">
      <c r="A17" s="1" t="s">
        <v>210</v>
      </c>
      <c r="B17" s="1" t="s">
        <v>14</v>
      </c>
      <c r="C17" s="1" t="s">
        <v>15</v>
      </c>
      <c r="D17" s="1" t="s">
        <v>29</v>
      </c>
      <c r="E17" s="2">
        <v>275</v>
      </c>
      <c r="F17" s="2">
        <v>282.5</v>
      </c>
      <c r="G17" s="2">
        <v>15.8</v>
      </c>
      <c r="H17" s="2">
        <v>22.8</v>
      </c>
      <c r="I17" s="2">
        <f t="shared" si="2"/>
        <v>0</v>
      </c>
      <c r="J17" s="2">
        <f t="shared" si="3"/>
        <v>0</v>
      </c>
      <c r="K17" s="2">
        <f t="shared" si="4"/>
        <v>1</v>
      </c>
      <c r="L17" s="2">
        <f t="shared" si="10"/>
        <v>0</v>
      </c>
      <c r="M17" s="2">
        <f t="shared" si="5"/>
        <v>1</v>
      </c>
      <c r="N17" s="2">
        <f t="shared" si="6"/>
        <v>0</v>
      </c>
      <c r="O17" s="2">
        <f t="shared" si="7"/>
        <v>1</v>
      </c>
      <c r="P17" s="2">
        <f t="shared" si="8"/>
        <v>0</v>
      </c>
      <c r="Q17" s="2">
        <f t="shared" si="9"/>
        <v>0</v>
      </c>
      <c r="R17" s="2">
        <f t="shared" si="0"/>
        <v>1</v>
      </c>
      <c r="S17" s="2">
        <f t="shared" si="1"/>
        <v>1</v>
      </c>
    </row>
    <row r="18" spans="1:19" x14ac:dyDescent="0.3">
      <c r="A18" s="1" t="s">
        <v>42</v>
      </c>
      <c r="B18" s="1" t="s">
        <v>43</v>
      </c>
      <c r="C18" s="1" t="s">
        <v>44</v>
      </c>
      <c r="D18" s="1" t="s">
        <v>11</v>
      </c>
      <c r="E18" s="2">
        <v>3.1</v>
      </c>
      <c r="F18" s="2">
        <v>352.2</v>
      </c>
      <c r="G18" s="1">
        <v>45.8</v>
      </c>
      <c r="H18" s="1">
        <v>52.8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>
        <v>0</v>
      </c>
      <c r="M18" s="2">
        <f t="shared" si="5"/>
        <v>0</v>
      </c>
      <c r="N18" s="2">
        <f t="shared" si="6"/>
        <v>0</v>
      </c>
      <c r="O18" s="2">
        <f t="shared" si="7"/>
        <v>0</v>
      </c>
      <c r="P18" s="2">
        <f t="shared" si="8"/>
        <v>0</v>
      </c>
      <c r="Q18" s="2">
        <f t="shared" si="9"/>
        <v>0</v>
      </c>
      <c r="R18" s="2">
        <f t="shared" si="0"/>
        <v>0</v>
      </c>
      <c r="S18" s="2">
        <f t="shared" si="1"/>
        <v>0</v>
      </c>
    </row>
    <row r="19" spans="1:19" x14ac:dyDescent="0.3">
      <c r="A19" s="1" t="s">
        <v>45</v>
      </c>
      <c r="B19" s="1" t="s">
        <v>46</v>
      </c>
      <c r="C19" s="1" t="s">
        <v>47</v>
      </c>
      <c r="D19" s="1" t="s">
        <v>11</v>
      </c>
      <c r="E19" s="2">
        <v>279</v>
      </c>
      <c r="F19" s="2">
        <v>299</v>
      </c>
      <c r="G19" s="2">
        <v>-59</v>
      </c>
      <c r="H19" s="2">
        <v>-14</v>
      </c>
      <c r="I19" s="2">
        <f t="shared" si="2"/>
        <v>0</v>
      </c>
      <c r="J19" s="2">
        <f t="shared" si="3"/>
        <v>0</v>
      </c>
      <c r="K19" s="2">
        <f t="shared" si="4"/>
        <v>1</v>
      </c>
      <c r="L19" s="2">
        <f t="shared" si="10"/>
        <v>0</v>
      </c>
      <c r="M19" s="2">
        <f t="shared" si="5"/>
        <v>1</v>
      </c>
      <c r="N19" s="2">
        <f t="shared" si="6"/>
        <v>1</v>
      </c>
      <c r="O19" s="2">
        <f t="shared" si="7"/>
        <v>0</v>
      </c>
      <c r="P19" s="2">
        <f t="shared" si="8"/>
        <v>0</v>
      </c>
      <c r="Q19" s="2">
        <f t="shared" si="9"/>
        <v>0</v>
      </c>
      <c r="R19" s="2">
        <f t="shared" si="0"/>
        <v>0</v>
      </c>
      <c r="S19" s="2">
        <f t="shared" si="1"/>
        <v>0</v>
      </c>
    </row>
    <row r="20" spans="1:19" x14ac:dyDescent="0.3">
      <c r="A20" s="1" t="s">
        <v>48</v>
      </c>
      <c r="B20" s="1" t="s">
        <v>49</v>
      </c>
      <c r="C20" s="1" t="s">
        <v>50</v>
      </c>
      <c r="D20" s="1" t="s">
        <v>11</v>
      </c>
      <c r="E20" s="2">
        <v>105</v>
      </c>
      <c r="F20" s="2">
        <v>140</v>
      </c>
      <c r="G20" s="2">
        <v>15</v>
      </c>
      <c r="H20" s="2">
        <v>48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>
        <f t="shared" si="10"/>
        <v>0</v>
      </c>
      <c r="M20" s="2">
        <f t="shared" si="5"/>
        <v>0</v>
      </c>
      <c r="N20" s="2">
        <f t="shared" si="6"/>
        <v>0</v>
      </c>
      <c r="O20" s="2">
        <f t="shared" si="7"/>
        <v>0</v>
      </c>
      <c r="P20" s="2">
        <f t="shared" si="8"/>
        <v>1</v>
      </c>
      <c r="Q20" s="2">
        <f t="shared" si="9"/>
        <v>0</v>
      </c>
      <c r="R20" s="2">
        <f t="shared" si="0"/>
        <v>0</v>
      </c>
      <c r="S20" s="2">
        <f t="shared" si="1"/>
        <v>0</v>
      </c>
    </row>
    <row r="21" spans="1:19" x14ac:dyDescent="0.3">
      <c r="A21" s="1" t="s">
        <v>51</v>
      </c>
      <c r="B21" s="1" t="s">
        <v>52</v>
      </c>
      <c r="C21" s="1" t="s">
        <v>53</v>
      </c>
      <c r="D21" s="1" t="s">
        <v>29</v>
      </c>
      <c r="E21" s="2">
        <v>278</v>
      </c>
      <c r="F21" s="2">
        <v>297</v>
      </c>
      <c r="G21" s="2">
        <v>-7</v>
      </c>
      <c r="H21" s="2">
        <v>16</v>
      </c>
      <c r="I21" s="2">
        <f t="shared" si="2"/>
        <v>0</v>
      </c>
      <c r="J21" s="2">
        <f t="shared" si="3"/>
        <v>0</v>
      </c>
      <c r="K21" s="2">
        <f t="shared" si="4"/>
        <v>1</v>
      </c>
      <c r="L21" s="2">
        <f t="shared" si="10"/>
        <v>0</v>
      </c>
      <c r="M21" s="2">
        <f t="shared" si="5"/>
        <v>1</v>
      </c>
      <c r="N21" s="2">
        <f t="shared" si="6"/>
        <v>0</v>
      </c>
      <c r="O21" s="2">
        <f t="shared" si="7"/>
        <v>1</v>
      </c>
      <c r="P21" s="2">
        <f t="shared" si="8"/>
        <v>0</v>
      </c>
      <c r="Q21" s="2">
        <f t="shared" si="9"/>
        <v>0</v>
      </c>
      <c r="R21" s="2">
        <f t="shared" si="0"/>
        <v>1</v>
      </c>
      <c r="S21" s="2">
        <f t="shared" si="1"/>
        <v>1</v>
      </c>
    </row>
    <row r="22" spans="1:19" x14ac:dyDescent="0.3">
      <c r="A22" s="1" t="s">
        <v>54</v>
      </c>
      <c r="B22" s="1" t="s">
        <v>55</v>
      </c>
      <c r="C22" s="1" t="s">
        <v>56</v>
      </c>
      <c r="D22" s="1" t="s">
        <v>11</v>
      </c>
      <c r="E22" s="2">
        <v>197</v>
      </c>
      <c r="F22" s="2">
        <v>204</v>
      </c>
      <c r="G22" s="2">
        <v>-25</v>
      </c>
      <c r="H22" s="2">
        <v>-18</v>
      </c>
      <c r="I22" s="2">
        <f t="shared" si="2"/>
        <v>0</v>
      </c>
      <c r="J22" s="2">
        <f t="shared" si="3"/>
        <v>1</v>
      </c>
      <c r="K22" s="2">
        <f t="shared" si="4"/>
        <v>0</v>
      </c>
      <c r="L22" s="2">
        <f t="shared" si="10"/>
        <v>0</v>
      </c>
      <c r="M22" s="2">
        <f t="shared" si="5"/>
        <v>1</v>
      </c>
      <c r="N22" s="2">
        <f t="shared" si="6"/>
        <v>1</v>
      </c>
      <c r="O22" s="2">
        <f t="shared" si="7"/>
        <v>0</v>
      </c>
      <c r="P22" s="2">
        <f t="shared" si="8"/>
        <v>0</v>
      </c>
      <c r="Q22" s="2">
        <f t="shared" si="9"/>
        <v>0</v>
      </c>
      <c r="R22" s="2">
        <f t="shared" si="0"/>
        <v>0</v>
      </c>
      <c r="S22" s="2">
        <v>1</v>
      </c>
    </row>
    <row r="23" spans="1:19" x14ac:dyDescent="0.3">
      <c r="A23" s="1" t="s">
        <v>57</v>
      </c>
      <c r="B23" s="1" t="s">
        <v>55</v>
      </c>
      <c r="C23" s="1" t="s">
        <v>56</v>
      </c>
      <c r="D23" s="1" t="s">
        <v>29</v>
      </c>
      <c r="E23" s="2">
        <v>271</v>
      </c>
      <c r="F23" s="2">
        <v>281</v>
      </c>
      <c r="G23" s="2">
        <v>4.5</v>
      </c>
      <c r="H23" s="2">
        <v>14.5</v>
      </c>
      <c r="I23" s="2">
        <f t="shared" si="2"/>
        <v>0</v>
      </c>
      <c r="J23" s="2">
        <f t="shared" si="3"/>
        <v>0</v>
      </c>
      <c r="K23" s="2">
        <f t="shared" si="4"/>
        <v>1</v>
      </c>
      <c r="L23" s="2">
        <f t="shared" si="10"/>
        <v>0</v>
      </c>
      <c r="M23" s="2">
        <f t="shared" si="5"/>
        <v>1</v>
      </c>
      <c r="N23" s="2">
        <f t="shared" si="6"/>
        <v>0</v>
      </c>
      <c r="O23" s="2">
        <f t="shared" si="7"/>
        <v>1</v>
      </c>
      <c r="P23" s="2">
        <f t="shared" si="8"/>
        <v>0</v>
      </c>
      <c r="Q23" s="2">
        <f t="shared" si="9"/>
        <v>0</v>
      </c>
      <c r="R23" s="2">
        <f t="shared" si="0"/>
        <v>1</v>
      </c>
      <c r="S23" s="2">
        <f t="shared" ref="S23:S55" si="11">IF(AND(M23=1,R23=1),1,0)</f>
        <v>1</v>
      </c>
    </row>
    <row r="24" spans="1:19" x14ac:dyDescent="0.3">
      <c r="A24" s="1" t="s">
        <v>58</v>
      </c>
      <c r="B24" s="1" t="s">
        <v>9</v>
      </c>
      <c r="C24" s="1" t="s">
        <v>10</v>
      </c>
      <c r="D24" s="1" t="s">
        <v>11</v>
      </c>
      <c r="E24" s="2">
        <v>8.8000000000000007</v>
      </c>
      <c r="F24" s="2">
        <v>24</v>
      </c>
      <c r="G24" s="2">
        <v>39</v>
      </c>
      <c r="H24" s="2">
        <v>50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>
        <f t="shared" si="10"/>
        <v>0</v>
      </c>
      <c r="M24" s="2">
        <f t="shared" si="5"/>
        <v>0</v>
      </c>
      <c r="N24" s="2">
        <f t="shared" si="6"/>
        <v>0</v>
      </c>
      <c r="O24" s="2">
        <f t="shared" si="7"/>
        <v>0</v>
      </c>
      <c r="P24" s="2">
        <f t="shared" si="8"/>
        <v>0</v>
      </c>
      <c r="Q24" s="2">
        <f t="shared" si="9"/>
        <v>0</v>
      </c>
      <c r="R24" s="2">
        <f t="shared" si="0"/>
        <v>0</v>
      </c>
      <c r="S24" s="2">
        <f t="shared" si="11"/>
        <v>0</v>
      </c>
    </row>
    <row r="25" spans="1:19" x14ac:dyDescent="0.3">
      <c r="A25" s="1" t="s">
        <v>59</v>
      </c>
      <c r="B25" s="1" t="s">
        <v>14</v>
      </c>
      <c r="C25" s="1" t="s">
        <v>15</v>
      </c>
      <c r="D25" s="1" t="s">
        <v>29</v>
      </c>
      <c r="E25" s="2">
        <v>271.5</v>
      </c>
      <c r="F25" s="2">
        <v>290</v>
      </c>
      <c r="G25" s="2">
        <v>16</v>
      </c>
      <c r="H25" s="2">
        <v>26</v>
      </c>
      <c r="I25" s="2">
        <f t="shared" si="2"/>
        <v>0</v>
      </c>
      <c r="J25" s="2">
        <f t="shared" si="3"/>
        <v>0</v>
      </c>
      <c r="K25" s="2">
        <f t="shared" si="4"/>
        <v>1</v>
      </c>
      <c r="L25" s="2">
        <f t="shared" si="10"/>
        <v>0</v>
      </c>
      <c r="M25" s="2">
        <f t="shared" si="5"/>
        <v>1</v>
      </c>
      <c r="N25" s="2">
        <f t="shared" si="6"/>
        <v>0</v>
      </c>
      <c r="O25" s="2">
        <f t="shared" si="7"/>
        <v>0</v>
      </c>
      <c r="P25" s="2">
        <f t="shared" si="8"/>
        <v>1</v>
      </c>
      <c r="Q25" s="2">
        <f t="shared" si="9"/>
        <v>0</v>
      </c>
      <c r="R25" s="2">
        <f t="shared" si="0"/>
        <v>0</v>
      </c>
      <c r="S25" s="2">
        <f t="shared" si="11"/>
        <v>0</v>
      </c>
    </row>
    <row r="26" spans="1:19" x14ac:dyDescent="0.3">
      <c r="A26" s="1" t="s">
        <v>60</v>
      </c>
      <c r="B26" s="1" t="s">
        <v>9</v>
      </c>
      <c r="C26" s="1" t="s">
        <v>10</v>
      </c>
      <c r="D26" s="1" t="s">
        <v>11</v>
      </c>
      <c r="E26" s="2">
        <v>28</v>
      </c>
      <c r="F26" s="2">
        <v>39</v>
      </c>
      <c r="G26" s="2">
        <v>31</v>
      </c>
      <c r="H26" s="2">
        <v>39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>
        <f t="shared" si="10"/>
        <v>0</v>
      </c>
      <c r="M26" s="2">
        <f t="shared" si="5"/>
        <v>0</v>
      </c>
      <c r="N26" s="2">
        <f t="shared" si="6"/>
        <v>0</v>
      </c>
      <c r="O26" s="2">
        <f t="shared" si="7"/>
        <v>0</v>
      </c>
      <c r="P26" s="2">
        <f t="shared" si="8"/>
        <v>0</v>
      </c>
      <c r="Q26" s="2">
        <f t="shared" si="9"/>
        <v>0</v>
      </c>
      <c r="R26" s="2">
        <f t="shared" si="0"/>
        <v>0</v>
      </c>
      <c r="S26" s="2">
        <f t="shared" si="11"/>
        <v>0</v>
      </c>
    </row>
    <row r="27" spans="1:19" x14ac:dyDescent="0.3">
      <c r="A27" s="1" t="s">
        <v>61</v>
      </c>
      <c r="B27" s="1" t="s">
        <v>43</v>
      </c>
      <c r="C27" s="1" t="s">
        <v>44</v>
      </c>
      <c r="D27" s="1" t="s">
        <v>29</v>
      </c>
      <c r="E27" s="2">
        <v>2</v>
      </c>
      <c r="F27" s="2">
        <v>21</v>
      </c>
      <c r="G27" s="2">
        <v>51</v>
      </c>
      <c r="H27" s="2">
        <v>61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>
        <f t="shared" si="10"/>
        <v>0</v>
      </c>
      <c r="M27" s="2">
        <f t="shared" si="5"/>
        <v>0</v>
      </c>
      <c r="N27" s="2">
        <f t="shared" si="6"/>
        <v>0</v>
      </c>
      <c r="O27" s="2">
        <f t="shared" si="7"/>
        <v>0</v>
      </c>
      <c r="P27" s="2">
        <f t="shared" si="8"/>
        <v>0</v>
      </c>
      <c r="Q27" s="2">
        <f t="shared" si="9"/>
        <v>0</v>
      </c>
      <c r="R27" s="2">
        <f t="shared" si="0"/>
        <v>0</v>
      </c>
      <c r="S27" s="2">
        <f t="shared" si="11"/>
        <v>0</v>
      </c>
    </row>
    <row r="28" spans="1:19" x14ac:dyDescent="0.3">
      <c r="A28" s="1" t="s">
        <v>62</v>
      </c>
      <c r="B28" s="1" t="s">
        <v>14</v>
      </c>
      <c r="C28" s="1" t="s">
        <v>15</v>
      </c>
      <c r="D28" s="1" t="s">
        <v>11</v>
      </c>
      <c r="E28" s="2">
        <v>284</v>
      </c>
      <c r="F28" s="2">
        <v>297</v>
      </c>
      <c r="G28" s="2">
        <v>14</v>
      </c>
      <c r="H28" s="2">
        <v>23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>
        <f t="shared" si="10"/>
        <v>0</v>
      </c>
      <c r="M28" s="2">
        <f t="shared" si="5"/>
        <v>0</v>
      </c>
      <c r="N28" s="2">
        <f t="shared" si="6"/>
        <v>0</v>
      </c>
      <c r="O28" s="2">
        <f t="shared" si="7"/>
        <v>1</v>
      </c>
      <c r="P28" s="2">
        <f t="shared" si="8"/>
        <v>1</v>
      </c>
      <c r="Q28" s="2">
        <f t="shared" si="9"/>
        <v>0</v>
      </c>
      <c r="R28" s="2">
        <f t="shared" si="0"/>
        <v>1</v>
      </c>
      <c r="S28" s="2">
        <f t="shared" si="11"/>
        <v>0</v>
      </c>
    </row>
    <row r="29" spans="1:19" x14ac:dyDescent="0.3">
      <c r="A29" s="1" t="s">
        <v>63</v>
      </c>
      <c r="B29" s="1" t="s">
        <v>46</v>
      </c>
      <c r="C29" s="1" t="s">
        <v>47</v>
      </c>
      <c r="D29" s="1" t="s">
        <v>11</v>
      </c>
      <c r="E29" s="2">
        <v>265</v>
      </c>
      <c r="F29" s="2">
        <v>289</v>
      </c>
      <c r="G29" s="2">
        <v>-8.5</v>
      </c>
      <c r="H29" s="2">
        <v>5</v>
      </c>
      <c r="I29" s="2">
        <f t="shared" si="2"/>
        <v>0</v>
      </c>
      <c r="J29" s="2">
        <f t="shared" si="3"/>
        <v>0</v>
      </c>
      <c r="K29" s="2">
        <f t="shared" si="4"/>
        <v>1</v>
      </c>
      <c r="L29" s="2">
        <f t="shared" si="10"/>
        <v>0</v>
      </c>
      <c r="M29" s="2">
        <f t="shared" si="5"/>
        <v>1</v>
      </c>
      <c r="N29" s="2">
        <f t="shared" si="6"/>
        <v>0</v>
      </c>
      <c r="O29" s="2">
        <f t="shared" si="7"/>
        <v>1</v>
      </c>
      <c r="P29" s="2">
        <f t="shared" si="8"/>
        <v>0</v>
      </c>
      <c r="Q29" s="2">
        <f t="shared" si="9"/>
        <v>0</v>
      </c>
      <c r="R29" s="2">
        <f t="shared" si="0"/>
        <v>1</v>
      </c>
      <c r="S29" s="2">
        <f t="shared" si="11"/>
        <v>1</v>
      </c>
    </row>
    <row r="30" spans="1:19" x14ac:dyDescent="0.3">
      <c r="A30" s="1" t="s">
        <v>64</v>
      </c>
      <c r="B30" s="1" t="s">
        <v>9</v>
      </c>
      <c r="C30" s="1" t="s">
        <v>10</v>
      </c>
      <c r="D30" s="1" t="s">
        <v>29</v>
      </c>
      <c r="E30" s="2">
        <v>20.8</v>
      </c>
      <c r="F30" s="2">
        <v>40.799999999999997</v>
      </c>
      <c r="G30" s="2">
        <v>18.5</v>
      </c>
      <c r="H30" s="2">
        <v>35</v>
      </c>
      <c r="I30" s="2">
        <f t="shared" si="2"/>
        <v>0</v>
      </c>
      <c r="J30" s="2">
        <f t="shared" si="3"/>
        <v>0</v>
      </c>
      <c r="K30" s="2">
        <f t="shared" si="4"/>
        <v>0</v>
      </c>
      <c r="L30" s="2">
        <f t="shared" si="10"/>
        <v>0</v>
      </c>
      <c r="M30" s="2">
        <f t="shared" si="5"/>
        <v>0</v>
      </c>
      <c r="N30" s="2">
        <f t="shared" si="6"/>
        <v>0</v>
      </c>
      <c r="O30" s="2">
        <f t="shared" si="7"/>
        <v>0</v>
      </c>
      <c r="P30" s="2">
        <f t="shared" si="8"/>
        <v>1</v>
      </c>
      <c r="Q30" s="2">
        <f t="shared" si="9"/>
        <v>0</v>
      </c>
      <c r="R30" s="2">
        <f t="shared" si="0"/>
        <v>0</v>
      </c>
      <c r="S30" s="2">
        <f t="shared" si="11"/>
        <v>0</v>
      </c>
    </row>
    <row r="31" spans="1:19" x14ac:dyDescent="0.3">
      <c r="A31" s="1" t="s">
        <v>65</v>
      </c>
      <c r="B31" s="1" t="s">
        <v>55</v>
      </c>
      <c r="C31" s="1" t="s">
        <v>56</v>
      </c>
      <c r="D31" s="1" t="s">
        <v>29</v>
      </c>
      <c r="E31" s="2">
        <v>266.5</v>
      </c>
      <c r="F31" s="2">
        <v>276</v>
      </c>
      <c r="G31" s="2">
        <v>10</v>
      </c>
      <c r="H31" s="2">
        <v>18</v>
      </c>
      <c r="I31" s="2">
        <f t="shared" si="2"/>
        <v>0</v>
      </c>
      <c r="J31" s="2">
        <f t="shared" si="3"/>
        <v>1</v>
      </c>
      <c r="K31" s="2">
        <f t="shared" si="4"/>
        <v>0</v>
      </c>
      <c r="L31" s="2">
        <f t="shared" si="10"/>
        <v>0</v>
      </c>
      <c r="M31" s="2">
        <f t="shared" si="5"/>
        <v>1</v>
      </c>
      <c r="N31" s="2">
        <f t="shared" si="6"/>
        <v>0</v>
      </c>
      <c r="O31" s="2">
        <f t="shared" si="7"/>
        <v>1</v>
      </c>
      <c r="P31" s="2">
        <f t="shared" si="8"/>
        <v>0</v>
      </c>
      <c r="Q31" s="2">
        <f t="shared" si="9"/>
        <v>0</v>
      </c>
      <c r="R31" s="2">
        <f t="shared" si="0"/>
        <v>1</v>
      </c>
      <c r="S31" s="2">
        <f t="shared" si="11"/>
        <v>1</v>
      </c>
    </row>
    <row r="32" spans="1:19" x14ac:dyDescent="0.3">
      <c r="A32" s="1" t="s">
        <v>66</v>
      </c>
      <c r="B32" s="1" t="s">
        <v>24</v>
      </c>
      <c r="C32" s="1" t="s">
        <v>25</v>
      </c>
      <c r="D32" s="1" t="s">
        <v>29</v>
      </c>
      <c r="E32" s="2">
        <v>33</v>
      </c>
      <c r="F32" s="2">
        <v>45.5</v>
      </c>
      <c r="G32" s="2">
        <v>8.9</v>
      </c>
      <c r="H32" s="2">
        <v>21.4</v>
      </c>
      <c r="I32" s="2">
        <f t="shared" si="2"/>
        <v>0</v>
      </c>
      <c r="J32" s="2">
        <f t="shared" si="3"/>
        <v>0</v>
      </c>
      <c r="K32" s="2">
        <f t="shared" si="4"/>
        <v>0</v>
      </c>
      <c r="L32" s="2">
        <f t="shared" si="10"/>
        <v>0</v>
      </c>
      <c r="M32" s="2">
        <f t="shared" si="5"/>
        <v>0</v>
      </c>
      <c r="N32" s="2">
        <f t="shared" si="6"/>
        <v>0</v>
      </c>
      <c r="O32" s="2">
        <f t="shared" si="7"/>
        <v>1</v>
      </c>
      <c r="P32" s="2">
        <f t="shared" si="8"/>
        <v>0</v>
      </c>
      <c r="Q32" s="2">
        <f t="shared" si="9"/>
        <v>0</v>
      </c>
      <c r="R32" s="2">
        <f t="shared" si="0"/>
        <v>1</v>
      </c>
      <c r="S32" s="2">
        <f t="shared" si="11"/>
        <v>0</v>
      </c>
    </row>
    <row r="33" spans="1:19" x14ac:dyDescent="0.3">
      <c r="A33" s="1" t="s">
        <v>67</v>
      </c>
      <c r="B33" s="1" t="s">
        <v>43</v>
      </c>
      <c r="C33" s="1" t="s">
        <v>44</v>
      </c>
      <c r="D33" s="1" t="s">
        <v>11</v>
      </c>
      <c r="E33" s="2">
        <v>0.6</v>
      </c>
      <c r="F33" s="2">
        <v>345.5</v>
      </c>
      <c r="G33" s="2">
        <v>58</v>
      </c>
      <c r="H33" s="2">
        <v>65.599999999999994</v>
      </c>
      <c r="I33" s="2">
        <f t="shared" si="2"/>
        <v>0</v>
      </c>
      <c r="J33" s="2">
        <f t="shared" si="3"/>
        <v>0</v>
      </c>
      <c r="K33" s="2">
        <f t="shared" si="4"/>
        <v>0</v>
      </c>
      <c r="L33" s="2">
        <v>0</v>
      </c>
      <c r="M33" s="2">
        <f t="shared" si="5"/>
        <v>0</v>
      </c>
      <c r="N33" s="2">
        <f t="shared" si="6"/>
        <v>0</v>
      </c>
      <c r="O33" s="2">
        <f t="shared" si="7"/>
        <v>0</v>
      </c>
      <c r="P33" s="2">
        <f t="shared" si="8"/>
        <v>0</v>
      </c>
      <c r="Q33" s="2">
        <f t="shared" si="9"/>
        <v>0</v>
      </c>
      <c r="R33" s="2">
        <f t="shared" si="0"/>
        <v>0</v>
      </c>
      <c r="S33" s="2">
        <f t="shared" si="11"/>
        <v>0</v>
      </c>
    </row>
    <row r="34" spans="1:19" x14ac:dyDescent="0.3">
      <c r="A34" s="1" t="s">
        <v>211</v>
      </c>
      <c r="B34" s="1" t="s">
        <v>33</v>
      </c>
      <c r="C34" s="1" t="s">
        <v>34</v>
      </c>
      <c r="D34" s="1" t="s">
        <v>29</v>
      </c>
      <c r="E34" s="2">
        <v>173</v>
      </c>
      <c r="F34" s="2">
        <v>183.5</v>
      </c>
      <c r="G34" s="2">
        <v>-22</v>
      </c>
      <c r="H34" s="2">
        <v>-12.7</v>
      </c>
      <c r="I34" s="2">
        <f t="shared" si="2"/>
        <v>0</v>
      </c>
      <c r="J34" s="2">
        <f t="shared" si="3"/>
        <v>1</v>
      </c>
      <c r="K34" s="2">
        <f t="shared" si="4"/>
        <v>0</v>
      </c>
      <c r="L34" s="2">
        <f t="shared" si="10"/>
        <v>0</v>
      </c>
      <c r="M34" s="2">
        <f t="shared" si="5"/>
        <v>1</v>
      </c>
      <c r="N34" s="2">
        <f t="shared" si="6"/>
        <v>0</v>
      </c>
      <c r="O34" s="2">
        <f t="shared" si="7"/>
        <v>1</v>
      </c>
      <c r="P34" s="2">
        <f t="shared" si="8"/>
        <v>0</v>
      </c>
      <c r="Q34" s="2">
        <f t="shared" si="9"/>
        <v>0</v>
      </c>
      <c r="R34" s="2">
        <f t="shared" si="0"/>
        <v>1</v>
      </c>
      <c r="S34" s="2">
        <f t="shared" si="11"/>
        <v>1</v>
      </c>
    </row>
    <row r="35" spans="1:19" x14ac:dyDescent="0.3">
      <c r="A35" s="1" t="s">
        <v>68</v>
      </c>
      <c r="B35" s="1" t="s">
        <v>43</v>
      </c>
      <c r="C35" s="1" t="s">
        <v>44</v>
      </c>
      <c r="D35" s="1" t="s">
        <v>11</v>
      </c>
      <c r="E35" s="2">
        <v>11</v>
      </c>
      <c r="F35" s="2">
        <v>39</v>
      </c>
      <c r="G35" s="2">
        <v>56</v>
      </c>
      <c r="H35" s="2">
        <v>73.5</v>
      </c>
      <c r="I35" s="2">
        <f t="shared" si="2"/>
        <v>0</v>
      </c>
      <c r="J35" s="2">
        <f t="shared" si="3"/>
        <v>0</v>
      </c>
      <c r="K35" s="2">
        <f t="shared" si="4"/>
        <v>0</v>
      </c>
      <c r="L35" s="2">
        <f t="shared" si="10"/>
        <v>0</v>
      </c>
      <c r="M35" s="2">
        <f t="shared" si="5"/>
        <v>0</v>
      </c>
      <c r="N35" s="2">
        <f t="shared" si="6"/>
        <v>0</v>
      </c>
      <c r="O35" s="2">
        <f t="shared" si="7"/>
        <v>0</v>
      </c>
      <c r="P35" s="2">
        <f t="shared" si="8"/>
        <v>0</v>
      </c>
      <c r="Q35" s="2">
        <f t="shared" si="9"/>
        <v>0</v>
      </c>
      <c r="R35" s="2">
        <f t="shared" si="0"/>
        <v>0</v>
      </c>
      <c r="S35" s="2">
        <f t="shared" si="11"/>
        <v>0</v>
      </c>
    </row>
    <row r="36" spans="1:19" x14ac:dyDescent="0.3">
      <c r="A36" s="1" t="s">
        <v>69</v>
      </c>
      <c r="B36" s="1" t="s">
        <v>70</v>
      </c>
      <c r="C36" s="1" t="s">
        <v>71</v>
      </c>
      <c r="D36" s="1" t="s">
        <v>11</v>
      </c>
      <c r="E36" s="2">
        <v>14</v>
      </c>
      <c r="F36" s="2">
        <v>350.2</v>
      </c>
      <c r="G36" s="2">
        <v>38</v>
      </c>
      <c r="H36" s="2">
        <v>54.5</v>
      </c>
      <c r="I36" s="2">
        <f t="shared" si="2"/>
        <v>0</v>
      </c>
      <c r="J36" s="2">
        <f t="shared" si="3"/>
        <v>0</v>
      </c>
      <c r="K36" s="2">
        <f t="shared" si="4"/>
        <v>0</v>
      </c>
      <c r="L36" s="2">
        <v>0</v>
      </c>
      <c r="M36" s="2">
        <f t="shared" si="5"/>
        <v>0</v>
      </c>
      <c r="N36" s="2">
        <f t="shared" si="6"/>
        <v>0</v>
      </c>
      <c r="O36" s="2">
        <f t="shared" si="7"/>
        <v>0</v>
      </c>
      <c r="P36" s="2">
        <f t="shared" si="8"/>
        <v>0</v>
      </c>
      <c r="Q36" s="2">
        <f t="shared" si="9"/>
        <v>0</v>
      </c>
      <c r="R36" s="2">
        <f t="shared" si="0"/>
        <v>0</v>
      </c>
      <c r="S36" s="2">
        <f t="shared" si="11"/>
        <v>0</v>
      </c>
    </row>
    <row r="37" spans="1:19" x14ac:dyDescent="0.3">
      <c r="A37" s="1" t="s">
        <v>209</v>
      </c>
      <c r="B37" s="1" t="s">
        <v>55</v>
      </c>
      <c r="C37" s="1" t="s">
        <v>56</v>
      </c>
      <c r="D37" s="1" t="s">
        <v>11</v>
      </c>
      <c r="E37" s="2">
        <v>207</v>
      </c>
      <c r="F37" s="2">
        <v>215</v>
      </c>
      <c r="G37" s="2">
        <v>-21</v>
      </c>
      <c r="H37" s="2">
        <v>-14</v>
      </c>
      <c r="I37" s="2">
        <f t="shared" si="2"/>
        <v>0</v>
      </c>
      <c r="J37" s="2">
        <f t="shared" si="3"/>
        <v>1</v>
      </c>
      <c r="K37" s="2">
        <f t="shared" si="4"/>
        <v>0</v>
      </c>
      <c r="L37" s="2">
        <f t="shared" si="10"/>
        <v>0</v>
      </c>
      <c r="M37" s="2">
        <f t="shared" si="5"/>
        <v>1</v>
      </c>
      <c r="N37" s="2">
        <f t="shared" si="6"/>
        <v>0</v>
      </c>
      <c r="O37" s="2">
        <f t="shared" si="7"/>
        <v>1</v>
      </c>
      <c r="P37" s="2">
        <f t="shared" si="8"/>
        <v>0</v>
      </c>
      <c r="Q37" s="2">
        <f t="shared" si="9"/>
        <v>0</v>
      </c>
      <c r="R37" s="2">
        <f t="shared" si="0"/>
        <v>1</v>
      </c>
      <c r="S37" s="2">
        <f t="shared" si="11"/>
        <v>1</v>
      </c>
    </row>
    <row r="38" spans="1:19" x14ac:dyDescent="0.3">
      <c r="A38" s="1" t="s">
        <v>72</v>
      </c>
      <c r="B38" s="1" t="s">
        <v>36</v>
      </c>
      <c r="C38" s="1" t="s">
        <v>37</v>
      </c>
      <c r="D38" s="1" t="s">
        <v>29</v>
      </c>
      <c r="E38" s="2">
        <v>339.7</v>
      </c>
      <c r="F38" s="2">
        <v>349.7</v>
      </c>
      <c r="G38" s="2">
        <v>9.6999999999999993</v>
      </c>
      <c r="H38" s="2">
        <v>17.2</v>
      </c>
      <c r="I38" s="2">
        <f t="shared" si="2"/>
        <v>0</v>
      </c>
      <c r="J38" s="2">
        <f t="shared" si="3"/>
        <v>0</v>
      </c>
      <c r="K38" s="2">
        <f t="shared" si="4"/>
        <v>0</v>
      </c>
      <c r="L38" s="2">
        <f t="shared" si="10"/>
        <v>0</v>
      </c>
      <c r="M38" s="2">
        <f t="shared" si="5"/>
        <v>0</v>
      </c>
      <c r="N38" s="2">
        <f t="shared" si="6"/>
        <v>0</v>
      </c>
      <c r="O38" s="2">
        <f t="shared" si="7"/>
        <v>1</v>
      </c>
      <c r="P38" s="2">
        <f t="shared" si="8"/>
        <v>0</v>
      </c>
      <c r="Q38" s="2">
        <f t="shared" si="9"/>
        <v>0</v>
      </c>
      <c r="R38" s="2">
        <f t="shared" si="0"/>
        <v>1</v>
      </c>
      <c r="S38" s="2">
        <f t="shared" si="11"/>
        <v>0</v>
      </c>
    </row>
    <row r="39" spans="1:19" x14ac:dyDescent="0.3">
      <c r="A39" s="1" t="s">
        <v>73</v>
      </c>
      <c r="B39" s="1" t="s">
        <v>9</v>
      </c>
      <c r="C39" s="1" t="s">
        <v>10</v>
      </c>
      <c r="D39" s="1" t="s">
        <v>11</v>
      </c>
      <c r="E39" s="2">
        <v>35</v>
      </c>
      <c r="F39" s="2">
        <v>51</v>
      </c>
      <c r="G39" s="2">
        <v>37.5</v>
      </c>
      <c r="H39" s="2">
        <v>47</v>
      </c>
      <c r="I39" s="2">
        <f t="shared" si="2"/>
        <v>0</v>
      </c>
      <c r="J39" s="2">
        <f t="shared" si="3"/>
        <v>0</v>
      </c>
      <c r="K39" s="2">
        <f t="shared" si="4"/>
        <v>0</v>
      </c>
      <c r="L39" s="2">
        <f t="shared" si="10"/>
        <v>0</v>
      </c>
      <c r="M39" s="2">
        <f t="shared" si="5"/>
        <v>0</v>
      </c>
      <c r="N39" s="2">
        <f t="shared" si="6"/>
        <v>0</v>
      </c>
      <c r="O39" s="2">
        <f t="shared" si="7"/>
        <v>0</v>
      </c>
      <c r="P39" s="2">
        <f t="shared" si="8"/>
        <v>0</v>
      </c>
      <c r="Q39" s="2">
        <f t="shared" si="9"/>
        <v>0</v>
      </c>
      <c r="R39" s="2">
        <f t="shared" si="0"/>
        <v>0</v>
      </c>
      <c r="S39" s="2">
        <f t="shared" si="11"/>
        <v>0</v>
      </c>
    </row>
    <row r="40" spans="1:19" x14ac:dyDescent="0.3">
      <c r="A40" s="1" t="s">
        <v>74</v>
      </c>
      <c r="B40" s="1" t="s">
        <v>43</v>
      </c>
      <c r="C40" s="1" t="s">
        <v>44</v>
      </c>
      <c r="D40" s="1" t="s">
        <v>11</v>
      </c>
      <c r="E40" s="2">
        <v>0.5</v>
      </c>
      <c r="F40" s="2">
        <v>20.5</v>
      </c>
      <c r="G40" s="2">
        <v>44</v>
      </c>
      <c r="H40" s="2">
        <v>58.5</v>
      </c>
      <c r="I40" s="2">
        <f t="shared" si="2"/>
        <v>0</v>
      </c>
      <c r="J40" s="2">
        <f t="shared" si="3"/>
        <v>0</v>
      </c>
      <c r="K40" s="2">
        <f t="shared" si="4"/>
        <v>0</v>
      </c>
      <c r="L40" s="2">
        <f t="shared" si="10"/>
        <v>0</v>
      </c>
      <c r="M40" s="2">
        <f t="shared" si="5"/>
        <v>0</v>
      </c>
      <c r="N40" s="2">
        <f t="shared" si="6"/>
        <v>0</v>
      </c>
      <c r="O40" s="2">
        <f t="shared" si="7"/>
        <v>0</v>
      </c>
      <c r="P40" s="2">
        <f t="shared" si="8"/>
        <v>0</v>
      </c>
      <c r="Q40" s="2">
        <f t="shared" si="9"/>
        <v>0</v>
      </c>
      <c r="R40" s="2">
        <f t="shared" si="0"/>
        <v>0</v>
      </c>
      <c r="S40" s="2">
        <f t="shared" si="11"/>
        <v>0</v>
      </c>
    </row>
    <row r="41" spans="1:19" x14ac:dyDescent="0.3">
      <c r="A41" s="1" t="s">
        <v>75</v>
      </c>
      <c r="B41" s="1" t="s">
        <v>36</v>
      </c>
      <c r="C41" s="1" t="s">
        <v>37</v>
      </c>
      <c r="D41" s="1" t="s">
        <v>29</v>
      </c>
      <c r="E41" s="2">
        <v>4.5999999999999996</v>
      </c>
      <c r="F41" s="2">
        <v>353.4</v>
      </c>
      <c r="G41" s="2">
        <v>1.4</v>
      </c>
      <c r="H41" s="2">
        <v>14.5</v>
      </c>
      <c r="I41" s="2">
        <f t="shared" si="2"/>
        <v>0</v>
      </c>
      <c r="J41" s="2">
        <f t="shared" si="3"/>
        <v>0</v>
      </c>
      <c r="K41" s="2">
        <f t="shared" si="4"/>
        <v>0</v>
      </c>
      <c r="L41" s="2">
        <v>0</v>
      </c>
      <c r="M41" s="2">
        <f t="shared" si="5"/>
        <v>0</v>
      </c>
      <c r="N41" s="2">
        <f t="shared" si="6"/>
        <v>0</v>
      </c>
      <c r="O41" s="2">
        <f t="shared" si="7"/>
        <v>1</v>
      </c>
      <c r="P41" s="2">
        <f t="shared" si="8"/>
        <v>0</v>
      </c>
      <c r="Q41" s="2">
        <f t="shared" si="9"/>
        <v>0</v>
      </c>
      <c r="R41" s="2">
        <f t="shared" si="0"/>
        <v>1</v>
      </c>
      <c r="S41" s="2">
        <f t="shared" si="11"/>
        <v>0</v>
      </c>
    </row>
    <row r="42" spans="1:19" x14ac:dyDescent="0.3">
      <c r="A42" s="1" t="s">
        <v>76</v>
      </c>
      <c r="B42" s="1" t="s">
        <v>9</v>
      </c>
      <c r="C42" s="1" t="s">
        <v>10</v>
      </c>
      <c r="D42" s="1" t="s">
        <v>11</v>
      </c>
      <c r="E42" s="2">
        <v>15</v>
      </c>
      <c r="F42" s="2">
        <v>32</v>
      </c>
      <c r="G42" s="2">
        <v>31</v>
      </c>
      <c r="H42" s="2">
        <v>45</v>
      </c>
      <c r="I42" s="2">
        <f t="shared" si="2"/>
        <v>0</v>
      </c>
      <c r="J42" s="2">
        <f t="shared" si="3"/>
        <v>0</v>
      </c>
      <c r="K42" s="2">
        <f t="shared" si="4"/>
        <v>0</v>
      </c>
      <c r="L42" s="2">
        <f t="shared" si="10"/>
        <v>0</v>
      </c>
      <c r="M42" s="2">
        <f t="shared" si="5"/>
        <v>0</v>
      </c>
      <c r="N42" s="2">
        <f t="shared" si="6"/>
        <v>0</v>
      </c>
      <c r="O42" s="2">
        <f t="shared" si="7"/>
        <v>0</v>
      </c>
      <c r="P42" s="2">
        <f t="shared" si="8"/>
        <v>0</v>
      </c>
      <c r="Q42" s="2">
        <f t="shared" si="9"/>
        <v>0</v>
      </c>
      <c r="R42" s="2">
        <f t="shared" si="0"/>
        <v>0</v>
      </c>
      <c r="S42" s="2">
        <f t="shared" si="11"/>
        <v>0</v>
      </c>
    </row>
    <row r="43" spans="1:19" x14ac:dyDescent="0.3">
      <c r="A43" s="1" t="s">
        <v>77</v>
      </c>
      <c r="B43" s="1" t="s">
        <v>14</v>
      </c>
      <c r="C43" s="1" t="s">
        <v>15</v>
      </c>
      <c r="D43" s="1" t="s">
        <v>11</v>
      </c>
      <c r="E43" s="2">
        <v>295</v>
      </c>
      <c r="F43" s="2">
        <v>302</v>
      </c>
      <c r="G43" s="2">
        <v>8.5</v>
      </c>
      <c r="H43" s="2">
        <v>15.6</v>
      </c>
      <c r="I43" s="2">
        <f t="shared" si="2"/>
        <v>0</v>
      </c>
      <c r="J43" s="2">
        <f t="shared" si="3"/>
        <v>0</v>
      </c>
      <c r="K43" s="2">
        <f t="shared" si="4"/>
        <v>0</v>
      </c>
      <c r="L43" s="2">
        <f t="shared" si="10"/>
        <v>0</v>
      </c>
      <c r="M43" s="2">
        <f t="shared" si="5"/>
        <v>0</v>
      </c>
      <c r="N43" s="2">
        <f t="shared" si="6"/>
        <v>0</v>
      </c>
      <c r="O43" s="2">
        <f t="shared" si="7"/>
        <v>1</v>
      </c>
      <c r="P43" s="2">
        <f t="shared" si="8"/>
        <v>0</v>
      </c>
      <c r="Q43" s="2">
        <f t="shared" si="9"/>
        <v>0</v>
      </c>
      <c r="R43" s="2">
        <f t="shared" si="0"/>
        <v>1</v>
      </c>
      <c r="S43" s="2">
        <f t="shared" si="11"/>
        <v>0</v>
      </c>
    </row>
    <row r="44" spans="1:19" x14ac:dyDescent="0.3">
      <c r="A44" s="1" t="s">
        <v>78</v>
      </c>
      <c r="B44" s="1" t="s">
        <v>14</v>
      </c>
      <c r="C44" s="1" t="s">
        <v>15</v>
      </c>
      <c r="D44" s="1" t="s">
        <v>11</v>
      </c>
      <c r="E44" s="2">
        <v>295</v>
      </c>
      <c r="F44" s="2">
        <v>303</v>
      </c>
      <c r="G44" s="2">
        <v>12</v>
      </c>
      <c r="H44" s="2">
        <v>20</v>
      </c>
      <c r="I44" s="2">
        <f t="shared" si="2"/>
        <v>0</v>
      </c>
      <c r="J44" s="2">
        <f t="shared" si="3"/>
        <v>0</v>
      </c>
      <c r="K44" s="2">
        <f t="shared" si="4"/>
        <v>0</v>
      </c>
      <c r="L44" s="2">
        <f t="shared" si="10"/>
        <v>0</v>
      </c>
      <c r="M44" s="2">
        <f t="shared" si="5"/>
        <v>0</v>
      </c>
      <c r="N44" s="2">
        <f t="shared" si="6"/>
        <v>0</v>
      </c>
      <c r="O44" s="2">
        <f t="shared" si="7"/>
        <v>1</v>
      </c>
      <c r="P44" s="2">
        <f t="shared" si="8"/>
        <v>0</v>
      </c>
      <c r="Q44" s="2">
        <f t="shared" si="9"/>
        <v>0</v>
      </c>
      <c r="R44" s="2">
        <f t="shared" si="0"/>
        <v>1</v>
      </c>
      <c r="S44" s="2">
        <f t="shared" si="11"/>
        <v>0</v>
      </c>
    </row>
    <row r="45" spans="1:19" x14ac:dyDescent="0.3">
      <c r="A45" s="1" t="s">
        <v>79</v>
      </c>
      <c r="B45" s="1" t="s">
        <v>33</v>
      </c>
      <c r="C45" s="1" t="s">
        <v>34</v>
      </c>
      <c r="D45" s="1" t="s">
        <v>29</v>
      </c>
      <c r="E45" s="2">
        <v>141.19999999999999</v>
      </c>
      <c r="F45" s="2">
        <v>148.4</v>
      </c>
      <c r="G45" s="2">
        <v>9.9</v>
      </c>
      <c r="H45" s="2">
        <v>17</v>
      </c>
      <c r="I45" s="2">
        <f t="shared" si="2"/>
        <v>0</v>
      </c>
      <c r="J45" s="2">
        <f t="shared" si="3"/>
        <v>0</v>
      </c>
      <c r="K45" s="2">
        <f t="shared" si="4"/>
        <v>0</v>
      </c>
      <c r="L45" s="2">
        <f t="shared" si="10"/>
        <v>0</v>
      </c>
      <c r="M45" s="2">
        <f t="shared" si="5"/>
        <v>0</v>
      </c>
      <c r="N45" s="2">
        <f t="shared" si="6"/>
        <v>0</v>
      </c>
      <c r="O45" s="2">
        <f t="shared" si="7"/>
        <v>1</v>
      </c>
      <c r="P45" s="2">
        <f t="shared" si="8"/>
        <v>0</v>
      </c>
      <c r="Q45" s="2">
        <f t="shared" si="9"/>
        <v>0</v>
      </c>
      <c r="R45" s="2">
        <f t="shared" si="0"/>
        <v>1</v>
      </c>
      <c r="S45" s="2">
        <f t="shared" si="11"/>
        <v>0</v>
      </c>
    </row>
    <row r="46" spans="1:19" x14ac:dyDescent="0.3">
      <c r="A46" s="1" t="s">
        <v>80</v>
      </c>
      <c r="B46" s="1" t="s">
        <v>55</v>
      </c>
      <c r="C46" s="1" t="s">
        <v>56</v>
      </c>
      <c r="D46" s="1" t="s">
        <v>29</v>
      </c>
      <c r="E46" s="2">
        <v>264.3</v>
      </c>
      <c r="F46" s="2">
        <v>275.3</v>
      </c>
      <c r="G46" s="2">
        <v>10.4</v>
      </c>
      <c r="H46" s="2">
        <v>21.2</v>
      </c>
      <c r="I46" s="2">
        <f t="shared" si="2"/>
        <v>0</v>
      </c>
      <c r="J46" s="2">
        <f t="shared" si="3"/>
        <v>1</v>
      </c>
      <c r="K46" s="2">
        <f t="shared" si="4"/>
        <v>0</v>
      </c>
      <c r="L46" s="2">
        <f t="shared" si="10"/>
        <v>0</v>
      </c>
      <c r="M46" s="2">
        <f t="shared" si="5"/>
        <v>1</v>
      </c>
      <c r="N46" s="2">
        <f t="shared" si="6"/>
        <v>0</v>
      </c>
      <c r="O46" s="2">
        <f t="shared" si="7"/>
        <v>1</v>
      </c>
      <c r="P46" s="2">
        <f t="shared" si="8"/>
        <v>0</v>
      </c>
      <c r="Q46" s="2">
        <f t="shared" si="9"/>
        <v>0</v>
      </c>
      <c r="R46" s="2">
        <f t="shared" si="0"/>
        <v>1</v>
      </c>
      <c r="S46" s="2">
        <f t="shared" si="11"/>
        <v>1</v>
      </c>
    </row>
    <row r="47" spans="1:19" x14ac:dyDescent="0.3">
      <c r="A47" s="1" t="s">
        <v>81</v>
      </c>
      <c r="B47" s="1" t="s">
        <v>14</v>
      </c>
      <c r="C47" s="1" t="s">
        <v>15</v>
      </c>
      <c r="D47" s="1" t="s">
        <v>29</v>
      </c>
      <c r="E47" s="2">
        <v>295.3</v>
      </c>
      <c r="F47" s="2">
        <v>307</v>
      </c>
      <c r="G47" s="2">
        <v>-2.2999999999999998</v>
      </c>
      <c r="H47" s="2">
        <v>12</v>
      </c>
      <c r="I47" s="2">
        <f t="shared" si="2"/>
        <v>0</v>
      </c>
      <c r="J47" s="2">
        <f t="shared" si="3"/>
        <v>0</v>
      </c>
      <c r="K47" s="2">
        <f t="shared" si="4"/>
        <v>0</v>
      </c>
      <c r="L47" s="2">
        <f t="shared" si="10"/>
        <v>0</v>
      </c>
      <c r="M47" s="2">
        <f t="shared" si="5"/>
        <v>0</v>
      </c>
      <c r="N47" s="2">
        <f t="shared" si="6"/>
        <v>0</v>
      </c>
      <c r="O47" s="2">
        <f t="shared" si="7"/>
        <v>1</v>
      </c>
      <c r="P47" s="2">
        <f t="shared" si="8"/>
        <v>0</v>
      </c>
      <c r="Q47" s="2">
        <f t="shared" si="9"/>
        <v>0</v>
      </c>
      <c r="R47" s="2">
        <f t="shared" si="0"/>
        <v>1</v>
      </c>
      <c r="S47" s="2">
        <f t="shared" si="11"/>
        <v>0</v>
      </c>
    </row>
    <row r="48" spans="1:19" x14ac:dyDescent="0.3">
      <c r="A48" s="1" t="s">
        <v>213</v>
      </c>
      <c r="B48" s="1" t="s">
        <v>55</v>
      </c>
      <c r="C48" s="1" t="s">
        <v>56</v>
      </c>
      <c r="D48" s="1" t="s">
        <v>29</v>
      </c>
      <c r="E48" s="2">
        <v>267.2</v>
      </c>
      <c r="F48" s="2">
        <v>280.39999999999998</v>
      </c>
      <c r="G48" s="2">
        <v>9.5</v>
      </c>
      <c r="H48" s="2">
        <v>19.399999999999999</v>
      </c>
      <c r="I48" s="2">
        <f t="shared" si="2"/>
        <v>0</v>
      </c>
      <c r="J48" s="2">
        <f t="shared" si="3"/>
        <v>0</v>
      </c>
      <c r="K48" s="2">
        <f t="shared" si="4"/>
        <v>1</v>
      </c>
      <c r="L48" s="2">
        <f t="shared" si="10"/>
        <v>0</v>
      </c>
      <c r="M48" s="2">
        <f t="shared" si="5"/>
        <v>1</v>
      </c>
      <c r="N48" s="2">
        <f t="shared" si="6"/>
        <v>0</v>
      </c>
      <c r="O48" s="2">
        <f t="shared" si="7"/>
        <v>1</v>
      </c>
      <c r="P48" s="2">
        <f t="shared" si="8"/>
        <v>0</v>
      </c>
      <c r="Q48" s="2">
        <f t="shared" si="9"/>
        <v>0</v>
      </c>
      <c r="R48" s="2">
        <f t="shared" si="0"/>
        <v>1</v>
      </c>
      <c r="S48" s="2">
        <f t="shared" si="11"/>
        <v>1</v>
      </c>
    </row>
    <row r="49" spans="1:19" x14ac:dyDescent="0.3">
      <c r="A49" s="1" t="s">
        <v>82</v>
      </c>
      <c r="B49" s="1" t="s">
        <v>43</v>
      </c>
      <c r="C49" s="1" t="s">
        <v>44</v>
      </c>
      <c r="D49" s="1" t="s">
        <v>29</v>
      </c>
      <c r="E49" s="2">
        <v>328</v>
      </c>
      <c r="F49" s="2">
        <v>354.6</v>
      </c>
      <c r="G49" s="2">
        <v>60</v>
      </c>
      <c r="H49" s="2">
        <v>70</v>
      </c>
      <c r="I49" s="2">
        <f t="shared" si="2"/>
        <v>0</v>
      </c>
      <c r="J49" s="2">
        <f t="shared" si="3"/>
        <v>0</v>
      </c>
      <c r="K49" s="2">
        <f t="shared" si="4"/>
        <v>0</v>
      </c>
      <c r="L49" s="2">
        <f t="shared" si="10"/>
        <v>0</v>
      </c>
      <c r="M49" s="2">
        <f t="shared" si="5"/>
        <v>0</v>
      </c>
      <c r="N49" s="2">
        <f t="shared" si="6"/>
        <v>0</v>
      </c>
      <c r="O49" s="2">
        <f t="shared" si="7"/>
        <v>0</v>
      </c>
      <c r="P49" s="2">
        <f t="shared" si="8"/>
        <v>0</v>
      </c>
      <c r="Q49" s="2">
        <f t="shared" si="9"/>
        <v>0</v>
      </c>
      <c r="R49" s="2">
        <f t="shared" si="0"/>
        <v>0</v>
      </c>
      <c r="S49" s="2">
        <f t="shared" si="11"/>
        <v>0</v>
      </c>
    </row>
    <row r="50" spans="1:19" x14ac:dyDescent="0.3">
      <c r="A50" s="1" t="s">
        <v>183</v>
      </c>
      <c r="B50" s="1" t="s">
        <v>83</v>
      </c>
      <c r="C50" s="1" t="s">
        <v>84</v>
      </c>
      <c r="D50" s="1" t="s">
        <v>29</v>
      </c>
      <c r="E50" s="2" t="s">
        <v>179</v>
      </c>
      <c r="F50" s="2" t="s">
        <v>180</v>
      </c>
      <c r="G50" s="2" t="s">
        <v>181</v>
      </c>
      <c r="H50" s="2" t="s">
        <v>182</v>
      </c>
      <c r="I50" s="2">
        <f t="shared" si="2"/>
        <v>0</v>
      </c>
      <c r="J50" s="2">
        <f t="shared" si="3"/>
        <v>0</v>
      </c>
      <c r="K50" s="2">
        <f t="shared" si="4"/>
        <v>0</v>
      </c>
      <c r="L50" s="2">
        <f t="shared" si="10"/>
        <v>0</v>
      </c>
      <c r="M50" s="2">
        <f t="shared" si="5"/>
        <v>0</v>
      </c>
      <c r="N50" s="2">
        <f t="shared" si="6"/>
        <v>0</v>
      </c>
      <c r="O50" s="2">
        <v>1</v>
      </c>
      <c r="P50" s="2">
        <v>1</v>
      </c>
      <c r="Q50" s="2">
        <f t="shared" si="9"/>
        <v>0</v>
      </c>
      <c r="R50" s="2">
        <v>1</v>
      </c>
      <c r="S50" s="2">
        <f t="shared" si="11"/>
        <v>0</v>
      </c>
    </row>
    <row r="51" spans="1:19" x14ac:dyDescent="0.3">
      <c r="A51" s="1" t="s">
        <v>85</v>
      </c>
      <c r="B51" s="1" t="s">
        <v>86</v>
      </c>
      <c r="C51" s="1" t="s">
        <v>87</v>
      </c>
      <c r="D51" s="1" t="s">
        <v>29</v>
      </c>
      <c r="E51" s="2">
        <v>92</v>
      </c>
      <c r="F51" s="2">
        <v>144</v>
      </c>
      <c r="G51" s="2">
        <v>-14</v>
      </c>
      <c r="H51" s="2">
        <v>9</v>
      </c>
      <c r="I51" s="2">
        <f t="shared" si="2"/>
        <v>0</v>
      </c>
      <c r="J51" s="2">
        <f t="shared" si="3"/>
        <v>0</v>
      </c>
      <c r="K51" s="2">
        <f t="shared" si="4"/>
        <v>0</v>
      </c>
      <c r="L51" s="2">
        <f t="shared" si="10"/>
        <v>0</v>
      </c>
      <c r="M51" s="2">
        <f t="shared" si="5"/>
        <v>0</v>
      </c>
      <c r="N51" s="2">
        <f t="shared" si="6"/>
        <v>0</v>
      </c>
      <c r="O51" s="2">
        <f t="shared" si="7"/>
        <v>1</v>
      </c>
      <c r="P51" s="2">
        <f t="shared" si="8"/>
        <v>0</v>
      </c>
      <c r="Q51" s="2">
        <f t="shared" si="9"/>
        <v>0</v>
      </c>
      <c r="R51" s="2">
        <f t="shared" ref="R51:R82" si="12">IF(AND(G51&gt;=-23,G51&lt;=23,H51&gt;=-23,H51&lt;=23),1,0)</f>
        <v>1</v>
      </c>
      <c r="S51" s="2">
        <f t="shared" si="11"/>
        <v>0</v>
      </c>
    </row>
    <row r="52" spans="1:19" x14ac:dyDescent="0.3">
      <c r="A52" s="1" t="s">
        <v>88</v>
      </c>
      <c r="B52" s="1" t="s">
        <v>24</v>
      </c>
      <c r="C52" s="1" t="s">
        <v>25</v>
      </c>
      <c r="D52" s="1" t="s">
        <v>29</v>
      </c>
      <c r="E52" s="2">
        <v>40</v>
      </c>
      <c r="F52" s="2">
        <v>67</v>
      </c>
      <c r="G52" s="2">
        <v>22</v>
      </c>
      <c r="H52" s="2">
        <v>43</v>
      </c>
      <c r="I52" s="2">
        <f t="shared" si="2"/>
        <v>0</v>
      </c>
      <c r="J52" s="2">
        <f t="shared" si="3"/>
        <v>0</v>
      </c>
      <c r="K52" s="2">
        <f t="shared" si="4"/>
        <v>0</v>
      </c>
      <c r="L52" s="2">
        <f t="shared" si="10"/>
        <v>0</v>
      </c>
      <c r="M52" s="2">
        <f t="shared" si="5"/>
        <v>0</v>
      </c>
      <c r="N52" s="2">
        <f t="shared" si="6"/>
        <v>0</v>
      </c>
      <c r="O52" s="2">
        <f t="shared" si="7"/>
        <v>0</v>
      </c>
      <c r="P52" s="2">
        <f t="shared" si="8"/>
        <v>1</v>
      </c>
      <c r="Q52" s="2">
        <f t="shared" si="9"/>
        <v>0</v>
      </c>
      <c r="R52" s="2">
        <f t="shared" si="12"/>
        <v>0</v>
      </c>
      <c r="S52" s="2">
        <f t="shared" si="11"/>
        <v>0</v>
      </c>
    </row>
    <row r="53" spans="1:19" x14ac:dyDescent="0.3">
      <c r="A53" s="1" t="s">
        <v>89</v>
      </c>
      <c r="B53" s="1" t="s">
        <v>43</v>
      </c>
      <c r="C53" s="1" t="s">
        <v>44</v>
      </c>
      <c r="D53" s="1" t="s">
        <v>11</v>
      </c>
      <c r="E53" s="2">
        <v>344</v>
      </c>
      <c r="F53" s="2">
        <v>359.7</v>
      </c>
      <c r="G53" s="2">
        <v>48</v>
      </c>
      <c r="H53" s="2">
        <v>59</v>
      </c>
      <c r="I53" s="2">
        <f t="shared" si="2"/>
        <v>0</v>
      </c>
      <c r="J53" s="2">
        <f t="shared" si="3"/>
        <v>0</v>
      </c>
      <c r="K53" s="2">
        <f t="shared" si="4"/>
        <v>0</v>
      </c>
      <c r="L53" s="2">
        <f t="shared" si="10"/>
        <v>0</v>
      </c>
      <c r="M53" s="2">
        <f t="shared" si="5"/>
        <v>0</v>
      </c>
      <c r="N53" s="2">
        <f t="shared" si="6"/>
        <v>0</v>
      </c>
      <c r="O53" s="2">
        <f t="shared" si="7"/>
        <v>0</v>
      </c>
      <c r="P53" s="2">
        <f t="shared" si="8"/>
        <v>0</v>
      </c>
      <c r="Q53" s="2">
        <f t="shared" si="9"/>
        <v>0</v>
      </c>
      <c r="R53" s="2">
        <f t="shared" si="12"/>
        <v>0</v>
      </c>
      <c r="S53" s="2">
        <f t="shared" si="11"/>
        <v>0</v>
      </c>
    </row>
    <row r="54" spans="1:19" x14ac:dyDescent="0.3">
      <c r="A54" s="1" t="s">
        <v>90</v>
      </c>
      <c r="B54" s="1" t="s">
        <v>9</v>
      </c>
      <c r="C54" s="1" t="s">
        <v>10</v>
      </c>
      <c r="D54" s="1" t="s">
        <v>29</v>
      </c>
      <c r="E54" s="2">
        <v>30</v>
      </c>
      <c r="F54" s="2">
        <v>40</v>
      </c>
      <c r="G54" s="2">
        <v>26</v>
      </c>
      <c r="H54" s="2">
        <v>37</v>
      </c>
      <c r="I54" s="2">
        <f t="shared" si="2"/>
        <v>0</v>
      </c>
      <c r="J54" s="2">
        <f t="shared" si="3"/>
        <v>0</v>
      </c>
      <c r="K54" s="2">
        <f t="shared" si="4"/>
        <v>0</v>
      </c>
      <c r="L54" s="2">
        <f t="shared" si="10"/>
        <v>0</v>
      </c>
      <c r="M54" s="2">
        <f t="shared" si="5"/>
        <v>0</v>
      </c>
      <c r="N54" s="2">
        <f t="shared" si="6"/>
        <v>0</v>
      </c>
      <c r="O54" s="2">
        <f t="shared" si="7"/>
        <v>0</v>
      </c>
      <c r="P54" s="2">
        <f t="shared" si="8"/>
        <v>0</v>
      </c>
      <c r="Q54" s="2">
        <f t="shared" si="9"/>
        <v>0</v>
      </c>
      <c r="R54" s="2">
        <f t="shared" si="12"/>
        <v>0</v>
      </c>
      <c r="S54" s="2">
        <f t="shared" si="11"/>
        <v>0</v>
      </c>
    </row>
    <row r="55" spans="1:19" x14ac:dyDescent="0.3">
      <c r="A55" s="1" t="s">
        <v>91</v>
      </c>
      <c r="B55" s="1" t="s">
        <v>9</v>
      </c>
      <c r="C55" s="1" t="s">
        <v>10</v>
      </c>
      <c r="D55" s="1" t="s">
        <v>11</v>
      </c>
      <c r="E55" s="2">
        <v>2</v>
      </c>
      <c r="F55" s="2">
        <v>23</v>
      </c>
      <c r="G55" s="2">
        <v>33</v>
      </c>
      <c r="H55" s="2">
        <v>50.4</v>
      </c>
      <c r="I55" s="2">
        <f t="shared" si="2"/>
        <v>0</v>
      </c>
      <c r="J55" s="2">
        <f t="shared" si="3"/>
        <v>0</v>
      </c>
      <c r="K55" s="2">
        <f t="shared" si="4"/>
        <v>0</v>
      </c>
      <c r="L55" s="2">
        <f t="shared" si="10"/>
        <v>0</v>
      </c>
      <c r="M55" s="2">
        <f t="shared" si="5"/>
        <v>0</v>
      </c>
      <c r="N55" s="2">
        <f t="shared" si="6"/>
        <v>0</v>
      </c>
      <c r="O55" s="2">
        <f t="shared" si="7"/>
        <v>0</v>
      </c>
      <c r="P55" s="2">
        <f t="shared" si="8"/>
        <v>0</v>
      </c>
      <c r="Q55" s="2">
        <f t="shared" si="9"/>
        <v>0</v>
      </c>
      <c r="R55" s="2">
        <f t="shared" si="12"/>
        <v>0</v>
      </c>
      <c r="S55" s="2">
        <f t="shared" si="11"/>
        <v>0</v>
      </c>
    </row>
    <row r="56" spans="1:19" x14ac:dyDescent="0.3">
      <c r="A56" s="1" t="s">
        <v>92</v>
      </c>
      <c r="B56" s="1" t="s">
        <v>14</v>
      </c>
      <c r="C56" s="1" t="s">
        <v>15</v>
      </c>
      <c r="D56" s="1" t="s">
        <v>11</v>
      </c>
      <c r="E56" s="2">
        <v>278</v>
      </c>
      <c r="F56" s="2">
        <v>287.39999999999998</v>
      </c>
      <c r="G56" s="2">
        <v>14</v>
      </c>
      <c r="H56" s="2">
        <v>22</v>
      </c>
      <c r="I56" s="2">
        <f t="shared" si="2"/>
        <v>0</v>
      </c>
      <c r="J56" s="2">
        <f t="shared" si="3"/>
        <v>0</v>
      </c>
      <c r="K56" s="2">
        <f t="shared" si="4"/>
        <v>1</v>
      </c>
      <c r="L56" s="2">
        <f t="shared" si="10"/>
        <v>0</v>
      </c>
      <c r="M56" s="2">
        <f t="shared" si="5"/>
        <v>1</v>
      </c>
      <c r="N56" s="2">
        <f t="shared" si="6"/>
        <v>0</v>
      </c>
      <c r="O56" s="2">
        <f t="shared" si="7"/>
        <v>1</v>
      </c>
      <c r="P56" s="2">
        <f t="shared" si="8"/>
        <v>0</v>
      </c>
      <c r="Q56" s="2">
        <f t="shared" si="9"/>
        <v>0</v>
      </c>
      <c r="R56" s="2">
        <f t="shared" si="12"/>
        <v>1</v>
      </c>
      <c r="S56" s="2">
        <v>0</v>
      </c>
    </row>
    <row r="57" spans="1:19" x14ac:dyDescent="0.3">
      <c r="A57" s="1" t="s">
        <v>93</v>
      </c>
      <c r="B57" s="1" t="s">
        <v>94</v>
      </c>
      <c r="C57" s="1" t="s">
        <v>95</v>
      </c>
      <c r="D57" s="1" t="s">
        <v>11</v>
      </c>
      <c r="E57" s="2">
        <v>123.7</v>
      </c>
      <c r="F57" s="2">
        <v>150.5</v>
      </c>
      <c r="G57" s="2">
        <v>22.6</v>
      </c>
      <c r="H57" s="2">
        <v>49</v>
      </c>
      <c r="I57" s="2">
        <f t="shared" si="2"/>
        <v>0</v>
      </c>
      <c r="J57" s="2">
        <f t="shared" si="3"/>
        <v>0</v>
      </c>
      <c r="K57" s="2">
        <f t="shared" si="4"/>
        <v>0</v>
      </c>
      <c r="L57" s="2">
        <f t="shared" si="10"/>
        <v>0</v>
      </c>
      <c r="M57" s="2">
        <f t="shared" si="5"/>
        <v>0</v>
      </c>
      <c r="N57" s="2">
        <f t="shared" si="6"/>
        <v>0</v>
      </c>
      <c r="O57" s="2">
        <f t="shared" si="7"/>
        <v>0</v>
      </c>
      <c r="P57" s="2">
        <f t="shared" si="8"/>
        <v>1</v>
      </c>
      <c r="Q57" s="2">
        <f t="shared" si="9"/>
        <v>0</v>
      </c>
      <c r="R57" s="2">
        <f t="shared" si="12"/>
        <v>0</v>
      </c>
      <c r="S57" s="2">
        <f t="shared" ref="S57:S77" si="13">IF(AND(M57=1,R57=1),1,0)</f>
        <v>0</v>
      </c>
    </row>
    <row r="58" spans="1:19" x14ac:dyDescent="0.3">
      <c r="A58" s="1" t="s">
        <v>96</v>
      </c>
      <c r="B58" s="1" t="s">
        <v>24</v>
      </c>
      <c r="C58" s="1" t="s">
        <v>25</v>
      </c>
      <c r="D58" s="1" t="s">
        <v>29</v>
      </c>
      <c r="E58" s="2">
        <v>30.3</v>
      </c>
      <c r="F58" s="2">
        <v>45.5</v>
      </c>
      <c r="G58" s="2">
        <v>-8</v>
      </c>
      <c r="H58" s="2">
        <v>8</v>
      </c>
      <c r="I58" s="2">
        <f t="shared" si="2"/>
        <v>0</v>
      </c>
      <c r="J58" s="2">
        <f t="shared" si="3"/>
        <v>0</v>
      </c>
      <c r="K58" s="2">
        <f t="shared" si="4"/>
        <v>0</v>
      </c>
      <c r="L58" s="2">
        <f t="shared" si="10"/>
        <v>0</v>
      </c>
      <c r="M58" s="2">
        <f t="shared" si="5"/>
        <v>0</v>
      </c>
      <c r="N58" s="2">
        <f t="shared" si="6"/>
        <v>0</v>
      </c>
      <c r="O58" s="2">
        <f t="shared" si="7"/>
        <v>1</v>
      </c>
      <c r="P58" s="2">
        <f t="shared" si="8"/>
        <v>0</v>
      </c>
      <c r="Q58" s="2">
        <f t="shared" si="9"/>
        <v>0</v>
      </c>
      <c r="R58" s="2">
        <f t="shared" si="12"/>
        <v>1</v>
      </c>
      <c r="S58" s="2">
        <f t="shared" si="13"/>
        <v>0</v>
      </c>
    </row>
    <row r="59" spans="1:19" x14ac:dyDescent="0.3">
      <c r="A59" s="1" t="s">
        <v>97</v>
      </c>
      <c r="B59" s="1" t="s">
        <v>33</v>
      </c>
      <c r="C59" s="1" t="s">
        <v>34</v>
      </c>
      <c r="D59" s="1" t="s">
        <v>11</v>
      </c>
      <c r="E59" s="2">
        <v>199</v>
      </c>
      <c r="F59" s="2">
        <v>206.2</v>
      </c>
      <c r="G59" s="2">
        <v>-1.7</v>
      </c>
      <c r="H59" s="2">
        <v>5.3</v>
      </c>
      <c r="I59" s="2">
        <f t="shared" si="2"/>
        <v>0</v>
      </c>
      <c r="J59" s="2">
        <f t="shared" si="3"/>
        <v>1</v>
      </c>
      <c r="K59" s="2">
        <f t="shared" si="4"/>
        <v>0</v>
      </c>
      <c r="L59" s="2">
        <f t="shared" si="10"/>
        <v>0</v>
      </c>
      <c r="M59" s="2">
        <f t="shared" si="5"/>
        <v>1</v>
      </c>
      <c r="N59" s="2">
        <f t="shared" si="6"/>
        <v>0</v>
      </c>
      <c r="O59" s="2">
        <f t="shared" si="7"/>
        <v>1</v>
      </c>
      <c r="P59" s="2">
        <f t="shared" si="8"/>
        <v>0</v>
      </c>
      <c r="Q59" s="2">
        <f t="shared" si="9"/>
        <v>0</v>
      </c>
      <c r="R59" s="2">
        <f t="shared" si="12"/>
        <v>1</v>
      </c>
      <c r="S59" s="2">
        <f t="shared" si="13"/>
        <v>1</v>
      </c>
    </row>
    <row r="60" spans="1:19" x14ac:dyDescent="0.3">
      <c r="A60" s="1" t="s">
        <v>98</v>
      </c>
      <c r="B60" s="1" t="s">
        <v>94</v>
      </c>
      <c r="C60" s="1" t="s">
        <v>95</v>
      </c>
      <c r="D60" s="1" t="s">
        <v>11</v>
      </c>
      <c r="E60" s="2">
        <v>120</v>
      </c>
      <c r="F60" s="2">
        <v>135</v>
      </c>
      <c r="G60" s="2">
        <v>34</v>
      </c>
      <c r="H60" s="2">
        <v>46</v>
      </c>
      <c r="I60" s="2">
        <f t="shared" si="2"/>
        <v>0</v>
      </c>
      <c r="J60" s="2">
        <f t="shared" si="3"/>
        <v>0</v>
      </c>
      <c r="K60" s="2">
        <f t="shared" si="4"/>
        <v>0</v>
      </c>
      <c r="L60" s="2">
        <f t="shared" si="10"/>
        <v>0</v>
      </c>
      <c r="M60" s="2">
        <f t="shared" si="5"/>
        <v>0</v>
      </c>
      <c r="N60" s="2">
        <f t="shared" si="6"/>
        <v>0</v>
      </c>
      <c r="O60" s="2">
        <f t="shared" si="7"/>
        <v>0</v>
      </c>
      <c r="P60" s="2">
        <f t="shared" si="8"/>
        <v>0</v>
      </c>
      <c r="Q60" s="2">
        <f t="shared" si="9"/>
        <v>0</v>
      </c>
      <c r="R60" s="2">
        <f t="shared" si="12"/>
        <v>0</v>
      </c>
      <c r="S60" s="2">
        <f t="shared" si="13"/>
        <v>0</v>
      </c>
    </row>
    <row r="61" spans="1:19" x14ac:dyDescent="0.3">
      <c r="A61" s="1" t="s">
        <v>99</v>
      </c>
      <c r="B61" s="1" t="s">
        <v>94</v>
      </c>
      <c r="C61" s="1" t="s">
        <v>95</v>
      </c>
      <c r="D61" s="1" t="s">
        <v>11</v>
      </c>
      <c r="E61" s="2">
        <v>122</v>
      </c>
      <c r="F61" s="2">
        <v>134</v>
      </c>
      <c r="G61" s="2">
        <v>30</v>
      </c>
      <c r="H61" s="2">
        <v>42</v>
      </c>
      <c r="I61" s="2">
        <f t="shared" si="2"/>
        <v>0</v>
      </c>
      <c r="J61" s="2">
        <f t="shared" si="3"/>
        <v>0</v>
      </c>
      <c r="K61" s="2">
        <f t="shared" si="4"/>
        <v>0</v>
      </c>
      <c r="L61" s="2">
        <f t="shared" si="10"/>
        <v>0</v>
      </c>
      <c r="M61" s="2">
        <f t="shared" si="5"/>
        <v>0</v>
      </c>
      <c r="N61" s="2">
        <f t="shared" si="6"/>
        <v>0</v>
      </c>
      <c r="O61" s="2">
        <f t="shared" si="7"/>
        <v>0</v>
      </c>
      <c r="P61" s="2">
        <f t="shared" si="8"/>
        <v>0</v>
      </c>
      <c r="Q61" s="2">
        <f t="shared" si="9"/>
        <v>0</v>
      </c>
      <c r="R61" s="2">
        <f t="shared" si="12"/>
        <v>0</v>
      </c>
      <c r="S61" s="2">
        <f t="shared" si="13"/>
        <v>0</v>
      </c>
    </row>
    <row r="62" spans="1:19" x14ac:dyDescent="0.3">
      <c r="A62" s="1" t="s">
        <v>100</v>
      </c>
      <c r="B62" s="1" t="s">
        <v>101</v>
      </c>
      <c r="C62" s="1" t="s">
        <v>102</v>
      </c>
      <c r="D62" s="1" t="s">
        <v>11</v>
      </c>
      <c r="E62" s="2">
        <v>42.7</v>
      </c>
      <c r="F62" s="2">
        <v>52.2</v>
      </c>
      <c r="G62" s="2">
        <v>25</v>
      </c>
      <c r="H62" s="2">
        <v>33.299999999999997</v>
      </c>
      <c r="I62" s="2">
        <f t="shared" si="2"/>
        <v>0</v>
      </c>
      <c r="J62" s="2">
        <f t="shared" si="3"/>
        <v>0</v>
      </c>
      <c r="K62" s="2">
        <f t="shared" si="4"/>
        <v>0</v>
      </c>
      <c r="L62" s="2">
        <f t="shared" si="10"/>
        <v>0</v>
      </c>
      <c r="M62" s="2">
        <f t="shared" si="5"/>
        <v>0</v>
      </c>
      <c r="N62" s="2">
        <f t="shared" si="6"/>
        <v>0</v>
      </c>
      <c r="O62" s="2">
        <f t="shared" si="7"/>
        <v>0</v>
      </c>
      <c r="P62" s="2">
        <f t="shared" si="8"/>
        <v>0</v>
      </c>
      <c r="Q62" s="2">
        <f t="shared" si="9"/>
        <v>0</v>
      </c>
      <c r="R62" s="2">
        <f t="shared" si="12"/>
        <v>0</v>
      </c>
      <c r="S62" s="2">
        <f t="shared" si="13"/>
        <v>0</v>
      </c>
    </row>
    <row r="63" spans="1:19" x14ac:dyDescent="0.3">
      <c r="A63" s="1" t="s">
        <v>103</v>
      </c>
      <c r="B63" s="1" t="s">
        <v>9</v>
      </c>
      <c r="C63" s="1" t="s">
        <v>10</v>
      </c>
      <c r="D63" s="1" t="s">
        <v>29</v>
      </c>
      <c r="E63" s="2">
        <v>31</v>
      </c>
      <c r="F63" s="2">
        <v>40.6</v>
      </c>
      <c r="G63" s="2">
        <v>29.7</v>
      </c>
      <c r="H63" s="2">
        <v>38</v>
      </c>
      <c r="I63" s="2">
        <f t="shared" ref="I63:I118" si="14">IF(AND(E63&lt;=160,F63&gt;=160,F63&lt;=280),1,0)</f>
        <v>0</v>
      </c>
      <c r="J63" s="2">
        <f t="shared" ref="J63:J118" si="15">IF(AND(E63&gt;=160,F63&lt;=280),1,0)</f>
        <v>0</v>
      </c>
      <c r="K63" s="2">
        <f t="shared" ref="K63:K118" si="16">IF(AND(E63&gt;=160,E63&lt;=280,F63&gt;=280),1,0)</f>
        <v>0</v>
      </c>
      <c r="L63" s="2">
        <f t="shared" si="10"/>
        <v>0</v>
      </c>
      <c r="M63" s="2">
        <f t="shared" ref="M63:M118" si="17">IF(OR(I63=1,J63=1,K63=1,L63=1),1,0)</f>
        <v>0</v>
      </c>
      <c r="N63" s="2">
        <f t="shared" ref="N63:N118" si="18">IF(AND(G63&lt;=-23,H63&gt;=-23,H63&lt;=23),1,0)</f>
        <v>0</v>
      </c>
      <c r="O63" s="2">
        <f t="shared" ref="O63:O118" si="19">IF(AND(G63&gt;=-23,H63&lt;=23),1,0)</f>
        <v>0</v>
      </c>
      <c r="P63" s="2">
        <f t="shared" ref="P63:P118" si="20">IF(AND(G63&gt;=-23,G63&lt;=23,H63&gt;=23),1,0)</f>
        <v>0</v>
      </c>
      <c r="Q63" s="2">
        <f t="shared" ref="Q63:Q118" si="21">IF(AND(G63&lt;=-23,H63&gt;=23),1,0)</f>
        <v>0</v>
      </c>
      <c r="R63" s="2">
        <f t="shared" si="12"/>
        <v>0</v>
      </c>
      <c r="S63" s="2">
        <f t="shared" si="13"/>
        <v>0</v>
      </c>
    </row>
    <row r="64" spans="1:19" x14ac:dyDescent="0.3">
      <c r="A64" s="1" t="s">
        <v>104</v>
      </c>
      <c r="B64" s="1" t="s">
        <v>24</v>
      </c>
      <c r="C64" s="1" t="s">
        <v>25</v>
      </c>
      <c r="D64" s="1" t="s">
        <v>29</v>
      </c>
      <c r="E64" s="2">
        <v>39.5</v>
      </c>
      <c r="F64" s="2">
        <v>54</v>
      </c>
      <c r="G64" s="2">
        <v>-29</v>
      </c>
      <c r="H64" s="2">
        <v>-8.5</v>
      </c>
      <c r="I64" s="2">
        <f t="shared" si="14"/>
        <v>0</v>
      </c>
      <c r="J64" s="2">
        <f t="shared" si="15"/>
        <v>0</v>
      </c>
      <c r="K64" s="2">
        <f t="shared" si="16"/>
        <v>0</v>
      </c>
      <c r="L64" s="2">
        <f t="shared" ref="L64:L119" si="22">IF(AND(E64&lt;=160,F64&gt;=280),1,0)</f>
        <v>0</v>
      </c>
      <c r="M64" s="2">
        <f t="shared" si="17"/>
        <v>0</v>
      </c>
      <c r="N64" s="2">
        <f t="shared" si="18"/>
        <v>1</v>
      </c>
      <c r="O64" s="2">
        <f t="shared" si="19"/>
        <v>0</v>
      </c>
      <c r="P64" s="2">
        <f t="shared" si="20"/>
        <v>0</v>
      </c>
      <c r="Q64" s="2">
        <f t="shared" si="21"/>
        <v>0</v>
      </c>
      <c r="R64" s="2">
        <f t="shared" si="12"/>
        <v>0</v>
      </c>
      <c r="S64" s="2">
        <f t="shared" si="13"/>
        <v>0</v>
      </c>
    </row>
    <row r="65" spans="1:19" x14ac:dyDescent="0.3">
      <c r="A65" s="1" t="s">
        <v>105</v>
      </c>
      <c r="B65" s="1" t="s">
        <v>86</v>
      </c>
      <c r="C65" s="1" t="s">
        <v>87</v>
      </c>
      <c r="D65" s="1" t="s">
        <v>11</v>
      </c>
      <c r="E65" s="2">
        <v>96.2</v>
      </c>
      <c r="F65" s="2">
        <v>122.6</v>
      </c>
      <c r="G65" s="2">
        <v>-2.5</v>
      </c>
      <c r="H65" s="2">
        <v>10.7</v>
      </c>
      <c r="I65" s="2">
        <f t="shared" si="14"/>
        <v>0</v>
      </c>
      <c r="J65" s="2">
        <f t="shared" si="15"/>
        <v>0</v>
      </c>
      <c r="K65" s="2">
        <f t="shared" si="16"/>
        <v>0</v>
      </c>
      <c r="L65" s="2">
        <f t="shared" si="22"/>
        <v>0</v>
      </c>
      <c r="M65" s="2">
        <f t="shared" si="17"/>
        <v>0</v>
      </c>
      <c r="N65" s="2">
        <f t="shared" si="18"/>
        <v>0</v>
      </c>
      <c r="O65" s="2">
        <f t="shared" si="19"/>
        <v>1</v>
      </c>
      <c r="P65" s="2">
        <f t="shared" si="20"/>
        <v>0</v>
      </c>
      <c r="Q65" s="2">
        <f t="shared" si="21"/>
        <v>0</v>
      </c>
      <c r="R65" s="2">
        <f t="shared" si="12"/>
        <v>1</v>
      </c>
      <c r="S65" s="2">
        <f t="shared" si="13"/>
        <v>0</v>
      </c>
    </row>
    <row r="66" spans="1:19" x14ac:dyDescent="0.3">
      <c r="A66" s="1" t="s">
        <v>106</v>
      </c>
      <c r="B66" s="1" t="s">
        <v>9</v>
      </c>
      <c r="C66" s="1" t="s">
        <v>10</v>
      </c>
      <c r="D66" s="1" t="s">
        <v>11</v>
      </c>
      <c r="E66" s="2">
        <v>10</v>
      </c>
      <c r="F66" s="2">
        <v>18.8</v>
      </c>
      <c r="G66" s="2">
        <v>32</v>
      </c>
      <c r="H66" s="2">
        <v>39.4</v>
      </c>
      <c r="I66" s="2">
        <f t="shared" si="14"/>
        <v>0</v>
      </c>
      <c r="J66" s="2">
        <f t="shared" si="15"/>
        <v>0</v>
      </c>
      <c r="K66" s="2">
        <f t="shared" si="16"/>
        <v>0</v>
      </c>
      <c r="L66" s="2">
        <f t="shared" si="22"/>
        <v>0</v>
      </c>
      <c r="M66" s="2">
        <f t="shared" si="17"/>
        <v>0</v>
      </c>
      <c r="N66" s="2">
        <f t="shared" si="18"/>
        <v>0</v>
      </c>
      <c r="O66" s="2">
        <f t="shared" si="19"/>
        <v>0</v>
      </c>
      <c r="P66" s="2">
        <f t="shared" si="20"/>
        <v>0</v>
      </c>
      <c r="Q66" s="2">
        <f t="shared" si="21"/>
        <v>0</v>
      </c>
      <c r="R66" s="2">
        <f t="shared" si="12"/>
        <v>0</v>
      </c>
      <c r="S66" s="2">
        <f t="shared" si="13"/>
        <v>0</v>
      </c>
    </row>
    <row r="67" spans="1:19" x14ac:dyDescent="0.3">
      <c r="A67" s="1" t="s">
        <v>212</v>
      </c>
      <c r="B67" s="1" t="s">
        <v>33</v>
      </c>
      <c r="C67" s="1" t="s">
        <v>34</v>
      </c>
      <c r="D67" s="1" t="s">
        <v>11</v>
      </c>
      <c r="E67" s="2">
        <v>165</v>
      </c>
      <c r="F67" s="2">
        <v>172</v>
      </c>
      <c r="G67" s="2">
        <v>3.8</v>
      </c>
      <c r="H67" s="2">
        <v>10.6</v>
      </c>
      <c r="I67" s="2">
        <f t="shared" si="14"/>
        <v>0</v>
      </c>
      <c r="J67" s="2">
        <f t="shared" si="15"/>
        <v>1</v>
      </c>
      <c r="K67" s="2">
        <f t="shared" si="16"/>
        <v>0</v>
      </c>
      <c r="L67" s="2">
        <f t="shared" si="22"/>
        <v>0</v>
      </c>
      <c r="M67" s="2">
        <f t="shared" si="17"/>
        <v>1</v>
      </c>
      <c r="N67" s="2">
        <f t="shared" si="18"/>
        <v>0</v>
      </c>
      <c r="O67" s="2">
        <f t="shared" si="19"/>
        <v>1</v>
      </c>
      <c r="P67" s="2">
        <f t="shared" si="20"/>
        <v>0</v>
      </c>
      <c r="Q67" s="2">
        <f t="shared" si="21"/>
        <v>0</v>
      </c>
      <c r="R67" s="2">
        <f t="shared" si="12"/>
        <v>1</v>
      </c>
      <c r="S67" s="2">
        <f t="shared" si="13"/>
        <v>1</v>
      </c>
    </row>
    <row r="68" spans="1:19" x14ac:dyDescent="0.3">
      <c r="A68" s="1" t="s">
        <v>107</v>
      </c>
      <c r="B68" s="1" t="s">
        <v>14</v>
      </c>
      <c r="C68" s="1" t="s">
        <v>15</v>
      </c>
      <c r="D68" s="1" t="s">
        <v>11</v>
      </c>
      <c r="E68" s="2">
        <v>295.3</v>
      </c>
      <c r="F68" s="2">
        <v>303</v>
      </c>
      <c r="G68" s="2">
        <v>11</v>
      </c>
      <c r="H68" s="2">
        <v>18.2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22"/>
        <v>0</v>
      </c>
      <c r="M68" s="2">
        <f t="shared" si="17"/>
        <v>0</v>
      </c>
      <c r="N68" s="2">
        <f t="shared" si="18"/>
        <v>0</v>
      </c>
      <c r="O68" s="2">
        <f t="shared" si="19"/>
        <v>1</v>
      </c>
      <c r="P68" s="2">
        <f t="shared" si="20"/>
        <v>0</v>
      </c>
      <c r="Q68" s="2">
        <f t="shared" si="21"/>
        <v>0</v>
      </c>
      <c r="R68" s="2">
        <f t="shared" si="12"/>
        <v>1</v>
      </c>
      <c r="S68" s="2">
        <f t="shared" si="13"/>
        <v>0</v>
      </c>
    </row>
    <row r="69" spans="1:19" x14ac:dyDescent="0.3">
      <c r="A69" s="1" t="s">
        <v>108</v>
      </c>
      <c r="B69" s="1" t="s">
        <v>24</v>
      </c>
      <c r="C69" s="1" t="s">
        <v>25</v>
      </c>
      <c r="D69" s="1" t="s">
        <v>11</v>
      </c>
      <c r="E69" s="2">
        <v>53.7</v>
      </c>
      <c r="F69" s="2">
        <v>61.5</v>
      </c>
      <c r="G69" s="2">
        <v>-23.8</v>
      </c>
      <c r="H69" s="2">
        <v>-16.600000000000001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22"/>
        <v>0</v>
      </c>
      <c r="M69" s="2">
        <f t="shared" si="17"/>
        <v>0</v>
      </c>
      <c r="N69" s="2">
        <f t="shared" si="18"/>
        <v>1</v>
      </c>
      <c r="O69" s="2">
        <f t="shared" si="19"/>
        <v>0</v>
      </c>
      <c r="P69" s="2">
        <f t="shared" si="20"/>
        <v>0</v>
      </c>
      <c r="Q69" s="2">
        <f t="shared" si="21"/>
        <v>0</v>
      </c>
      <c r="R69" s="2">
        <f t="shared" si="12"/>
        <v>0</v>
      </c>
      <c r="S69" s="2">
        <f t="shared" si="13"/>
        <v>0</v>
      </c>
    </row>
    <row r="70" spans="1:19" x14ac:dyDescent="0.3">
      <c r="A70" s="1" t="s">
        <v>109</v>
      </c>
      <c r="B70" s="1" t="s">
        <v>24</v>
      </c>
      <c r="C70" s="1" t="s">
        <v>25</v>
      </c>
      <c r="D70" s="1" t="s">
        <v>11</v>
      </c>
      <c r="E70" s="2">
        <v>41.6</v>
      </c>
      <c r="F70" s="2">
        <v>48.7</v>
      </c>
      <c r="G70" s="2">
        <v>-16.399999999999999</v>
      </c>
      <c r="H70" s="2">
        <v>-9.3000000000000007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22"/>
        <v>0</v>
      </c>
      <c r="M70" s="2">
        <f t="shared" si="17"/>
        <v>0</v>
      </c>
      <c r="N70" s="2">
        <f t="shared" si="18"/>
        <v>0</v>
      </c>
      <c r="O70" s="2">
        <f t="shared" si="19"/>
        <v>1</v>
      </c>
      <c r="P70" s="2">
        <f t="shared" si="20"/>
        <v>0</v>
      </c>
      <c r="Q70" s="2">
        <f t="shared" si="21"/>
        <v>0</v>
      </c>
      <c r="R70" s="2">
        <f t="shared" si="12"/>
        <v>1</v>
      </c>
      <c r="S70" s="2">
        <f t="shared" si="13"/>
        <v>0</v>
      </c>
    </row>
    <row r="71" spans="1:19" x14ac:dyDescent="0.3">
      <c r="A71" s="1" t="s">
        <v>110</v>
      </c>
      <c r="B71" s="1" t="s">
        <v>111</v>
      </c>
      <c r="C71" s="1" t="s">
        <v>112</v>
      </c>
      <c r="D71" s="1" t="s">
        <v>11</v>
      </c>
      <c r="E71" s="2">
        <v>239</v>
      </c>
      <c r="F71" s="2">
        <v>277</v>
      </c>
      <c r="G71" s="2">
        <v>11</v>
      </c>
      <c r="H71" s="2">
        <v>36.200000000000003</v>
      </c>
      <c r="I71" s="2">
        <f t="shared" si="14"/>
        <v>0</v>
      </c>
      <c r="J71" s="2">
        <f t="shared" si="15"/>
        <v>1</v>
      </c>
      <c r="K71" s="2">
        <f t="shared" si="16"/>
        <v>0</v>
      </c>
      <c r="L71" s="2">
        <f t="shared" si="22"/>
        <v>0</v>
      </c>
      <c r="M71" s="2">
        <f t="shared" si="17"/>
        <v>1</v>
      </c>
      <c r="N71" s="2">
        <f t="shared" si="18"/>
        <v>0</v>
      </c>
      <c r="O71" s="2">
        <f t="shared" si="19"/>
        <v>0</v>
      </c>
      <c r="P71" s="2">
        <f t="shared" si="20"/>
        <v>1</v>
      </c>
      <c r="Q71" s="2">
        <f t="shared" si="21"/>
        <v>0</v>
      </c>
      <c r="R71" s="2">
        <f t="shared" si="12"/>
        <v>0</v>
      </c>
      <c r="S71" s="2">
        <f t="shared" si="13"/>
        <v>0</v>
      </c>
    </row>
    <row r="72" spans="1:19" x14ac:dyDescent="0.3">
      <c r="A72" s="1" t="s">
        <v>113</v>
      </c>
      <c r="B72" s="1" t="s">
        <v>9</v>
      </c>
      <c r="C72" s="1" t="s">
        <v>10</v>
      </c>
      <c r="D72" s="1" t="s">
        <v>11</v>
      </c>
      <c r="E72" s="2">
        <v>13.9</v>
      </c>
      <c r="F72" s="2">
        <v>27.6</v>
      </c>
      <c r="G72" s="2">
        <v>38.4</v>
      </c>
      <c r="H72" s="2">
        <v>49.5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22"/>
        <v>0</v>
      </c>
      <c r="M72" s="2">
        <f t="shared" si="17"/>
        <v>0</v>
      </c>
      <c r="N72" s="2">
        <f t="shared" si="18"/>
        <v>0</v>
      </c>
      <c r="O72" s="2">
        <f t="shared" si="19"/>
        <v>0</v>
      </c>
      <c r="P72" s="2">
        <f t="shared" si="20"/>
        <v>0</v>
      </c>
      <c r="Q72" s="2">
        <f t="shared" si="21"/>
        <v>0</v>
      </c>
      <c r="R72" s="2">
        <f t="shared" si="12"/>
        <v>0</v>
      </c>
      <c r="S72" s="2">
        <f t="shared" si="13"/>
        <v>0</v>
      </c>
    </row>
    <row r="73" spans="1:19" x14ac:dyDescent="0.3">
      <c r="A73" s="1" t="s">
        <v>114</v>
      </c>
      <c r="B73" s="1" t="s">
        <v>115</v>
      </c>
      <c r="C73" s="1" t="s">
        <v>116</v>
      </c>
      <c r="D73" s="1" t="s">
        <v>11</v>
      </c>
      <c r="E73" s="2">
        <v>3</v>
      </c>
      <c r="F73" s="2">
        <v>343</v>
      </c>
      <c r="G73" s="2">
        <v>24.3</v>
      </c>
      <c r="H73" s="2">
        <v>39.299999999999997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v>0</v>
      </c>
      <c r="M73" s="2">
        <f t="shared" si="17"/>
        <v>0</v>
      </c>
      <c r="N73" s="2">
        <f t="shared" si="18"/>
        <v>0</v>
      </c>
      <c r="O73" s="2">
        <f t="shared" si="19"/>
        <v>0</v>
      </c>
      <c r="P73" s="2">
        <f t="shared" si="20"/>
        <v>0</v>
      </c>
      <c r="Q73" s="2">
        <f t="shared" si="21"/>
        <v>0</v>
      </c>
      <c r="R73" s="2">
        <f t="shared" si="12"/>
        <v>0</v>
      </c>
      <c r="S73" s="2">
        <f t="shared" si="13"/>
        <v>0</v>
      </c>
    </row>
    <row r="74" spans="1:19" x14ac:dyDescent="0.3">
      <c r="A74" s="1" t="s">
        <v>117</v>
      </c>
      <c r="B74" s="1" t="s">
        <v>24</v>
      </c>
      <c r="C74" s="1" t="s">
        <v>25</v>
      </c>
      <c r="D74" s="1" t="s">
        <v>11</v>
      </c>
      <c r="E74" s="2">
        <v>27</v>
      </c>
      <c r="F74" s="2">
        <v>44.3</v>
      </c>
      <c r="G74" s="2">
        <v>-30.4</v>
      </c>
      <c r="H74" s="2">
        <v>-7</v>
      </c>
      <c r="I74" s="2">
        <f t="shared" si="14"/>
        <v>0</v>
      </c>
      <c r="J74" s="2">
        <f t="shared" si="15"/>
        <v>0</v>
      </c>
      <c r="K74" s="2">
        <f t="shared" si="16"/>
        <v>0</v>
      </c>
      <c r="L74" s="2">
        <f t="shared" si="22"/>
        <v>0</v>
      </c>
      <c r="M74" s="2">
        <f t="shared" si="17"/>
        <v>0</v>
      </c>
      <c r="N74" s="2">
        <f t="shared" si="18"/>
        <v>1</v>
      </c>
      <c r="O74" s="2">
        <f t="shared" si="19"/>
        <v>0</v>
      </c>
      <c r="P74" s="2">
        <f t="shared" si="20"/>
        <v>0</v>
      </c>
      <c r="Q74" s="2">
        <f t="shared" si="21"/>
        <v>0</v>
      </c>
      <c r="R74" s="2">
        <f t="shared" si="12"/>
        <v>0</v>
      </c>
      <c r="S74" s="2">
        <f t="shared" si="13"/>
        <v>0</v>
      </c>
    </row>
    <row r="75" spans="1:19" x14ac:dyDescent="0.3">
      <c r="A75" s="1" t="s">
        <v>118</v>
      </c>
      <c r="B75" s="1" t="s">
        <v>27</v>
      </c>
      <c r="C75" s="1" t="s">
        <v>28</v>
      </c>
      <c r="D75" s="1" t="s">
        <v>11</v>
      </c>
      <c r="E75" s="2">
        <v>88.7</v>
      </c>
      <c r="F75" s="2">
        <v>104.7</v>
      </c>
      <c r="G75" s="2">
        <v>6.5</v>
      </c>
      <c r="H75" s="2">
        <v>32</v>
      </c>
      <c r="I75" s="2">
        <f t="shared" si="14"/>
        <v>0</v>
      </c>
      <c r="J75" s="2">
        <f t="shared" si="15"/>
        <v>0</v>
      </c>
      <c r="K75" s="2">
        <f t="shared" si="16"/>
        <v>0</v>
      </c>
      <c r="L75" s="2">
        <f t="shared" si="22"/>
        <v>0</v>
      </c>
      <c r="M75" s="2">
        <f t="shared" si="17"/>
        <v>0</v>
      </c>
      <c r="N75" s="2">
        <f t="shared" si="18"/>
        <v>0</v>
      </c>
      <c r="O75" s="2">
        <f t="shared" si="19"/>
        <v>0</v>
      </c>
      <c r="P75" s="2">
        <f t="shared" si="20"/>
        <v>1</v>
      </c>
      <c r="Q75" s="2">
        <f t="shared" si="21"/>
        <v>0</v>
      </c>
      <c r="R75" s="2">
        <f t="shared" si="12"/>
        <v>0</v>
      </c>
      <c r="S75" s="2">
        <f t="shared" si="13"/>
        <v>0</v>
      </c>
    </row>
    <row r="76" spans="1:19" x14ac:dyDescent="0.3">
      <c r="A76" s="1" t="s">
        <v>119</v>
      </c>
      <c r="B76" s="1" t="s">
        <v>120</v>
      </c>
      <c r="C76" s="1" t="s">
        <v>121</v>
      </c>
      <c r="D76" s="1" t="s">
        <v>11</v>
      </c>
      <c r="E76" s="2">
        <v>8</v>
      </c>
      <c r="F76" s="2">
        <v>29</v>
      </c>
      <c r="G76" s="2">
        <v>-32.6</v>
      </c>
      <c r="H76" s="2">
        <v>-13.6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22"/>
        <v>0</v>
      </c>
      <c r="M76" s="2">
        <f t="shared" si="17"/>
        <v>0</v>
      </c>
      <c r="N76" s="2">
        <f t="shared" si="18"/>
        <v>1</v>
      </c>
      <c r="O76" s="2">
        <f t="shared" si="19"/>
        <v>0</v>
      </c>
      <c r="P76" s="2">
        <f t="shared" si="20"/>
        <v>0</v>
      </c>
      <c r="Q76" s="2">
        <f t="shared" si="21"/>
        <v>0</v>
      </c>
      <c r="R76" s="2">
        <f t="shared" si="12"/>
        <v>0</v>
      </c>
      <c r="S76" s="2">
        <f t="shared" si="13"/>
        <v>0</v>
      </c>
    </row>
    <row r="77" spans="1:19" x14ac:dyDescent="0.3">
      <c r="A77" s="1" t="s">
        <v>122</v>
      </c>
      <c r="B77" s="1" t="s">
        <v>123</v>
      </c>
      <c r="C77" s="1">
        <v>27</v>
      </c>
      <c r="D77" s="1" t="s">
        <v>29</v>
      </c>
      <c r="E77" s="2">
        <v>13</v>
      </c>
      <c r="F77" s="2">
        <v>358</v>
      </c>
      <c r="G77" s="2">
        <v>47</v>
      </c>
      <c r="H77" s="2">
        <v>56.8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v>0</v>
      </c>
      <c r="M77" s="2">
        <f t="shared" si="17"/>
        <v>0</v>
      </c>
      <c r="N77" s="2">
        <f t="shared" si="18"/>
        <v>0</v>
      </c>
      <c r="O77" s="2">
        <f t="shared" si="19"/>
        <v>0</v>
      </c>
      <c r="P77" s="2">
        <f t="shared" si="20"/>
        <v>0</v>
      </c>
      <c r="Q77" s="2">
        <f t="shared" si="21"/>
        <v>0</v>
      </c>
      <c r="R77" s="2">
        <f t="shared" si="12"/>
        <v>0</v>
      </c>
      <c r="S77" s="2">
        <f t="shared" si="13"/>
        <v>0</v>
      </c>
    </row>
    <row r="78" spans="1:19" x14ac:dyDescent="0.3">
      <c r="A78" s="1" t="s">
        <v>124</v>
      </c>
      <c r="B78" s="1" t="s">
        <v>33</v>
      </c>
      <c r="C78" s="1" t="s">
        <v>34</v>
      </c>
      <c r="D78" s="1" t="s">
        <v>29</v>
      </c>
      <c r="E78" s="2">
        <v>160</v>
      </c>
      <c r="F78" s="2">
        <v>172</v>
      </c>
      <c r="G78" s="2">
        <v>-25.7</v>
      </c>
      <c r="H78" s="2">
        <v>-16.600000000000001</v>
      </c>
      <c r="I78" s="2">
        <f t="shared" si="14"/>
        <v>1</v>
      </c>
      <c r="J78" s="2">
        <f t="shared" si="15"/>
        <v>1</v>
      </c>
      <c r="K78" s="2">
        <f t="shared" si="16"/>
        <v>0</v>
      </c>
      <c r="L78" s="2">
        <f t="shared" si="22"/>
        <v>0</v>
      </c>
      <c r="M78" s="2">
        <f t="shared" si="17"/>
        <v>1</v>
      </c>
      <c r="N78" s="2">
        <f t="shared" si="18"/>
        <v>1</v>
      </c>
      <c r="O78" s="2">
        <f t="shared" si="19"/>
        <v>0</v>
      </c>
      <c r="P78" s="2">
        <f t="shared" si="20"/>
        <v>0</v>
      </c>
      <c r="Q78" s="2">
        <f t="shared" si="21"/>
        <v>0</v>
      </c>
      <c r="R78" s="2">
        <f t="shared" si="12"/>
        <v>0</v>
      </c>
      <c r="S78" s="2">
        <v>1</v>
      </c>
    </row>
    <row r="79" spans="1:19" x14ac:dyDescent="0.3">
      <c r="A79" s="1" t="s">
        <v>125</v>
      </c>
      <c r="B79" s="1" t="s">
        <v>126</v>
      </c>
      <c r="C79" s="1" t="s">
        <v>127</v>
      </c>
      <c r="D79" s="1" t="s">
        <v>11</v>
      </c>
      <c r="E79" s="2">
        <v>160.69999999999999</v>
      </c>
      <c r="F79" s="2">
        <v>188.3</v>
      </c>
      <c r="G79" s="2">
        <v>-54.3</v>
      </c>
      <c r="H79" s="2">
        <v>-31</v>
      </c>
      <c r="I79" s="2">
        <f t="shared" si="14"/>
        <v>0</v>
      </c>
      <c r="J79" s="2">
        <f t="shared" si="15"/>
        <v>1</v>
      </c>
      <c r="K79" s="2">
        <f t="shared" si="16"/>
        <v>0</v>
      </c>
      <c r="L79" s="2">
        <f t="shared" si="22"/>
        <v>0</v>
      </c>
      <c r="M79" s="2">
        <f t="shared" si="17"/>
        <v>1</v>
      </c>
      <c r="N79" s="2">
        <f t="shared" si="18"/>
        <v>0</v>
      </c>
      <c r="O79" s="2">
        <f t="shared" si="19"/>
        <v>0</v>
      </c>
      <c r="P79" s="2">
        <f t="shared" si="20"/>
        <v>0</v>
      </c>
      <c r="Q79" s="2">
        <f t="shared" si="21"/>
        <v>0</v>
      </c>
      <c r="R79" s="2">
        <f t="shared" si="12"/>
        <v>0</v>
      </c>
      <c r="S79" s="2">
        <f t="shared" ref="S79:S87" si="23">IF(AND(M79=1,R79=1),1,0)</f>
        <v>0</v>
      </c>
    </row>
    <row r="80" spans="1:19" x14ac:dyDescent="0.3">
      <c r="A80" s="1" t="s">
        <v>128</v>
      </c>
      <c r="B80" s="1" t="s">
        <v>55</v>
      </c>
      <c r="C80" s="1" t="s">
        <v>56</v>
      </c>
      <c r="D80" s="1" t="s">
        <v>11</v>
      </c>
      <c r="E80" s="2">
        <v>269</v>
      </c>
      <c r="F80" s="2">
        <v>280.3</v>
      </c>
      <c r="G80" s="2">
        <v>7.3</v>
      </c>
      <c r="H80" s="2">
        <v>18.399999999999999</v>
      </c>
      <c r="I80" s="2">
        <f t="shared" si="14"/>
        <v>0</v>
      </c>
      <c r="J80" s="2">
        <f t="shared" si="15"/>
        <v>0</v>
      </c>
      <c r="K80" s="2">
        <f t="shared" si="16"/>
        <v>1</v>
      </c>
      <c r="L80" s="2">
        <f t="shared" si="22"/>
        <v>0</v>
      </c>
      <c r="M80" s="2">
        <f t="shared" si="17"/>
        <v>1</v>
      </c>
      <c r="N80" s="2">
        <f t="shared" si="18"/>
        <v>0</v>
      </c>
      <c r="O80" s="2">
        <f t="shared" si="19"/>
        <v>1</v>
      </c>
      <c r="P80" s="2">
        <f t="shared" si="20"/>
        <v>0</v>
      </c>
      <c r="Q80" s="2">
        <f t="shared" si="21"/>
        <v>0</v>
      </c>
      <c r="R80" s="2">
        <f t="shared" si="12"/>
        <v>1</v>
      </c>
      <c r="S80" s="2">
        <f t="shared" si="23"/>
        <v>1</v>
      </c>
    </row>
    <row r="81" spans="1:19" x14ac:dyDescent="0.3">
      <c r="A81" s="1" t="s">
        <v>129</v>
      </c>
      <c r="B81" s="1" t="s">
        <v>36</v>
      </c>
      <c r="C81" s="1" t="s">
        <v>37</v>
      </c>
      <c r="D81" s="1" t="s">
        <v>11</v>
      </c>
      <c r="E81" s="2">
        <v>18</v>
      </c>
      <c r="F81" s="2">
        <v>359.4</v>
      </c>
      <c r="G81" s="2">
        <v>0.8</v>
      </c>
      <c r="H81" s="2">
        <v>17.2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v>0</v>
      </c>
      <c r="M81" s="2">
        <f t="shared" si="17"/>
        <v>0</v>
      </c>
      <c r="N81" s="2">
        <f t="shared" si="18"/>
        <v>0</v>
      </c>
      <c r="O81" s="2">
        <f t="shared" si="19"/>
        <v>1</v>
      </c>
      <c r="P81" s="2">
        <f t="shared" si="20"/>
        <v>0</v>
      </c>
      <c r="Q81" s="2">
        <f t="shared" si="21"/>
        <v>0</v>
      </c>
      <c r="R81" s="2">
        <f t="shared" si="12"/>
        <v>1</v>
      </c>
      <c r="S81" s="2">
        <f t="shared" si="23"/>
        <v>0</v>
      </c>
    </row>
    <row r="82" spans="1:19" x14ac:dyDescent="0.3">
      <c r="A82" s="1" t="s">
        <v>130</v>
      </c>
      <c r="B82" s="1" t="s">
        <v>33</v>
      </c>
      <c r="C82" s="1" t="s">
        <v>34</v>
      </c>
      <c r="D82" s="1" t="s">
        <v>29</v>
      </c>
      <c r="E82" s="2">
        <v>142.19999999999999</v>
      </c>
      <c r="F82" s="2">
        <v>149.19999999999999</v>
      </c>
      <c r="G82" s="2">
        <v>11.7</v>
      </c>
      <c r="H82" s="2">
        <v>18.600000000000001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22"/>
        <v>0</v>
      </c>
      <c r="M82" s="2">
        <f t="shared" si="17"/>
        <v>0</v>
      </c>
      <c r="N82" s="2">
        <f t="shared" si="18"/>
        <v>0</v>
      </c>
      <c r="O82" s="2">
        <f t="shared" si="19"/>
        <v>1</v>
      </c>
      <c r="P82" s="2">
        <f t="shared" si="20"/>
        <v>0</v>
      </c>
      <c r="Q82" s="2">
        <f t="shared" si="21"/>
        <v>0</v>
      </c>
      <c r="R82" s="2">
        <f t="shared" si="12"/>
        <v>1</v>
      </c>
      <c r="S82" s="2">
        <f t="shared" si="23"/>
        <v>0</v>
      </c>
    </row>
    <row r="83" spans="1:19" x14ac:dyDescent="0.3">
      <c r="A83" s="1" t="s">
        <v>131</v>
      </c>
      <c r="B83" s="1" t="s">
        <v>43</v>
      </c>
      <c r="C83" s="1" t="s">
        <v>44</v>
      </c>
      <c r="D83" s="1" t="s">
        <v>11</v>
      </c>
      <c r="E83" s="2">
        <v>41</v>
      </c>
      <c r="F83" s="2">
        <v>357.7</v>
      </c>
      <c r="G83" s="2">
        <v>54.5</v>
      </c>
      <c r="H83" s="2">
        <v>74.5</v>
      </c>
      <c r="I83" s="2">
        <f t="shared" si="14"/>
        <v>0</v>
      </c>
      <c r="J83" s="2">
        <f t="shared" si="15"/>
        <v>0</v>
      </c>
      <c r="K83" s="2">
        <f t="shared" si="16"/>
        <v>0</v>
      </c>
      <c r="L83" s="2">
        <f t="shared" si="22"/>
        <v>1</v>
      </c>
      <c r="M83" s="2">
        <f t="shared" si="17"/>
        <v>1</v>
      </c>
      <c r="N83" s="2">
        <f t="shared" si="18"/>
        <v>0</v>
      </c>
      <c r="O83" s="2">
        <f t="shared" si="19"/>
        <v>0</v>
      </c>
      <c r="P83" s="2">
        <f t="shared" si="20"/>
        <v>0</v>
      </c>
      <c r="Q83" s="2">
        <f t="shared" si="21"/>
        <v>0</v>
      </c>
      <c r="R83" s="2">
        <f t="shared" ref="R83:R114" si="24">IF(AND(G83&gt;=-23,G83&lt;=23,H83&gt;=-23,H83&lt;=23),1,0)</f>
        <v>0</v>
      </c>
      <c r="S83" s="2">
        <f t="shared" si="23"/>
        <v>0</v>
      </c>
    </row>
    <row r="84" spans="1:19" x14ac:dyDescent="0.3">
      <c r="A84" s="1" t="s">
        <v>132</v>
      </c>
      <c r="B84" s="1" t="s">
        <v>24</v>
      </c>
      <c r="C84" s="1" t="s">
        <v>25</v>
      </c>
      <c r="D84" s="1" t="s">
        <v>11</v>
      </c>
      <c r="E84" s="2">
        <v>48.5</v>
      </c>
      <c r="F84" s="2">
        <v>63.4</v>
      </c>
      <c r="G84" s="2">
        <v>13</v>
      </c>
      <c r="H84" s="2">
        <v>29.6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22"/>
        <v>0</v>
      </c>
      <c r="M84" s="2">
        <f t="shared" si="17"/>
        <v>0</v>
      </c>
      <c r="N84" s="2">
        <f t="shared" si="18"/>
        <v>0</v>
      </c>
      <c r="O84" s="2">
        <f t="shared" si="19"/>
        <v>0</v>
      </c>
      <c r="P84" s="2">
        <f t="shared" si="20"/>
        <v>1</v>
      </c>
      <c r="Q84" s="2">
        <f t="shared" si="21"/>
        <v>0</v>
      </c>
      <c r="R84" s="2">
        <f t="shared" si="24"/>
        <v>0</v>
      </c>
      <c r="S84" s="2">
        <f t="shared" si="23"/>
        <v>0</v>
      </c>
    </row>
    <row r="85" spans="1:19" x14ac:dyDescent="0.3">
      <c r="A85" s="1" t="s">
        <v>133</v>
      </c>
      <c r="B85" s="1" t="s">
        <v>24</v>
      </c>
      <c r="C85" s="1" t="s">
        <v>25</v>
      </c>
      <c r="D85" s="1" t="s">
        <v>29</v>
      </c>
      <c r="E85" s="2">
        <v>57</v>
      </c>
      <c r="F85" s="2">
        <v>82</v>
      </c>
      <c r="G85" s="2">
        <v>20.3</v>
      </c>
      <c r="H85" s="2">
        <v>40.5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22"/>
        <v>0</v>
      </c>
      <c r="M85" s="2">
        <f t="shared" si="17"/>
        <v>0</v>
      </c>
      <c r="N85" s="2">
        <f t="shared" si="18"/>
        <v>0</v>
      </c>
      <c r="O85" s="2">
        <f t="shared" si="19"/>
        <v>0</v>
      </c>
      <c r="P85" s="2">
        <f t="shared" si="20"/>
        <v>1</v>
      </c>
      <c r="Q85" s="2">
        <f t="shared" si="21"/>
        <v>0</v>
      </c>
      <c r="R85" s="2">
        <f t="shared" si="24"/>
        <v>0</v>
      </c>
      <c r="S85" s="2">
        <f t="shared" si="23"/>
        <v>0</v>
      </c>
    </row>
    <row r="86" spans="1:19" x14ac:dyDescent="0.3">
      <c r="A86" s="1" t="s">
        <v>134</v>
      </c>
      <c r="B86" s="1" t="s">
        <v>33</v>
      </c>
      <c r="C86" s="1" t="s">
        <v>34</v>
      </c>
      <c r="D86" s="1" t="s">
        <v>11</v>
      </c>
      <c r="E86" s="2">
        <v>131</v>
      </c>
      <c r="F86" s="2">
        <v>138</v>
      </c>
      <c r="G86" s="2">
        <v>4</v>
      </c>
      <c r="H86" s="2">
        <v>11</v>
      </c>
      <c r="I86" s="2">
        <f t="shared" si="14"/>
        <v>0</v>
      </c>
      <c r="J86" s="2">
        <f t="shared" si="15"/>
        <v>0</v>
      </c>
      <c r="K86" s="2">
        <f t="shared" si="16"/>
        <v>0</v>
      </c>
      <c r="L86" s="2">
        <f t="shared" si="22"/>
        <v>0</v>
      </c>
      <c r="M86" s="2">
        <f t="shared" si="17"/>
        <v>0</v>
      </c>
      <c r="N86" s="2">
        <f t="shared" si="18"/>
        <v>0</v>
      </c>
      <c r="O86" s="2">
        <f t="shared" si="19"/>
        <v>1</v>
      </c>
      <c r="P86" s="2">
        <f t="shared" si="20"/>
        <v>0</v>
      </c>
      <c r="Q86" s="2">
        <f t="shared" si="21"/>
        <v>0</v>
      </c>
      <c r="R86" s="2">
        <f t="shared" si="24"/>
        <v>1</v>
      </c>
      <c r="S86" s="2">
        <f t="shared" si="23"/>
        <v>0</v>
      </c>
    </row>
    <row r="87" spans="1:19" x14ac:dyDescent="0.3">
      <c r="A87" s="1" t="s">
        <v>188</v>
      </c>
      <c r="B87" s="1" t="s">
        <v>9</v>
      </c>
      <c r="C87" s="1" t="s">
        <v>10</v>
      </c>
      <c r="D87" s="1" t="s">
        <v>29</v>
      </c>
      <c r="E87" s="2" t="s">
        <v>184</v>
      </c>
      <c r="F87" s="2" t="s">
        <v>185</v>
      </c>
      <c r="G87" s="2" t="s">
        <v>186</v>
      </c>
      <c r="H87" s="2" t="s">
        <v>187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22"/>
        <v>0</v>
      </c>
      <c r="M87" s="2">
        <f t="shared" si="17"/>
        <v>0</v>
      </c>
      <c r="N87" s="2">
        <f t="shared" si="18"/>
        <v>0</v>
      </c>
      <c r="O87" s="2">
        <f t="shared" si="19"/>
        <v>0</v>
      </c>
      <c r="P87" s="2">
        <f t="shared" si="20"/>
        <v>0</v>
      </c>
      <c r="Q87" s="2">
        <f t="shared" si="21"/>
        <v>0</v>
      </c>
      <c r="R87" s="2">
        <f t="shared" si="24"/>
        <v>0</v>
      </c>
      <c r="S87" s="2">
        <f t="shared" si="23"/>
        <v>0</v>
      </c>
    </row>
    <row r="88" spans="1:19" x14ac:dyDescent="0.3">
      <c r="A88" s="1" t="s">
        <v>135</v>
      </c>
      <c r="B88" s="1" t="s">
        <v>111</v>
      </c>
      <c r="C88" s="1" t="s">
        <v>112</v>
      </c>
      <c r="D88" s="1" t="s">
        <v>11</v>
      </c>
      <c r="E88" s="2">
        <v>273.60000000000002</v>
      </c>
      <c r="F88" s="2">
        <v>286.3</v>
      </c>
      <c r="G88" s="2">
        <v>3.8</v>
      </c>
      <c r="H88" s="2">
        <v>13</v>
      </c>
      <c r="I88" s="2">
        <f t="shared" si="14"/>
        <v>0</v>
      </c>
      <c r="J88" s="2">
        <f t="shared" si="15"/>
        <v>0</v>
      </c>
      <c r="K88" s="2">
        <f t="shared" si="16"/>
        <v>1</v>
      </c>
      <c r="L88" s="2">
        <f t="shared" si="22"/>
        <v>0</v>
      </c>
      <c r="M88" s="2">
        <f t="shared" si="17"/>
        <v>1</v>
      </c>
      <c r="N88" s="2">
        <f t="shared" si="18"/>
        <v>0</v>
      </c>
      <c r="O88" s="2">
        <f t="shared" si="19"/>
        <v>1</v>
      </c>
      <c r="P88" s="2">
        <f t="shared" si="20"/>
        <v>0</v>
      </c>
      <c r="Q88" s="2">
        <f t="shared" si="21"/>
        <v>0</v>
      </c>
      <c r="R88" s="2">
        <f t="shared" si="24"/>
        <v>1</v>
      </c>
      <c r="S88" s="2">
        <v>0</v>
      </c>
    </row>
    <row r="89" spans="1:19" x14ac:dyDescent="0.3">
      <c r="A89" s="1" t="s">
        <v>136</v>
      </c>
      <c r="B89" s="1" t="s">
        <v>33</v>
      </c>
      <c r="C89" s="1" t="s">
        <v>34</v>
      </c>
      <c r="D89" s="1" t="s">
        <v>11</v>
      </c>
      <c r="E89" s="2">
        <v>137.4</v>
      </c>
      <c r="F89" s="2">
        <v>159.30000000000001</v>
      </c>
      <c r="G89" s="2">
        <v>-15</v>
      </c>
      <c r="H89" s="2">
        <v>1.4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22"/>
        <v>0</v>
      </c>
      <c r="M89" s="2">
        <f t="shared" si="17"/>
        <v>0</v>
      </c>
      <c r="N89" s="2">
        <f t="shared" si="18"/>
        <v>0</v>
      </c>
      <c r="O89" s="2">
        <f t="shared" si="19"/>
        <v>1</v>
      </c>
      <c r="P89" s="2">
        <f t="shared" si="20"/>
        <v>0</v>
      </c>
      <c r="Q89" s="2">
        <f t="shared" si="21"/>
        <v>0</v>
      </c>
      <c r="R89" s="2">
        <f t="shared" si="24"/>
        <v>1</v>
      </c>
      <c r="S89" s="2">
        <f t="shared" ref="S89:S112" si="25">IF(AND(M89=1,R89=1),1,0)</f>
        <v>0</v>
      </c>
    </row>
    <row r="90" spans="1:19" x14ac:dyDescent="0.3">
      <c r="A90" s="1" t="s">
        <v>137</v>
      </c>
      <c r="B90" s="1" t="s">
        <v>46</v>
      </c>
      <c r="C90" s="1" t="s">
        <v>47</v>
      </c>
      <c r="D90" s="1" t="s">
        <v>11</v>
      </c>
      <c r="E90" s="2">
        <v>275.3</v>
      </c>
      <c r="F90" s="2">
        <v>294.8</v>
      </c>
      <c r="G90" s="2">
        <v>-21.8</v>
      </c>
      <c r="H90" s="2">
        <v>3.2</v>
      </c>
      <c r="I90" s="2">
        <f t="shared" si="14"/>
        <v>0</v>
      </c>
      <c r="J90" s="2">
        <f t="shared" si="15"/>
        <v>0</v>
      </c>
      <c r="K90" s="2">
        <f t="shared" si="16"/>
        <v>1</v>
      </c>
      <c r="L90" s="2">
        <f t="shared" si="22"/>
        <v>0</v>
      </c>
      <c r="M90" s="2">
        <f t="shared" si="17"/>
        <v>1</v>
      </c>
      <c r="N90" s="2">
        <f t="shared" si="18"/>
        <v>0</v>
      </c>
      <c r="O90" s="2">
        <f t="shared" si="19"/>
        <v>1</v>
      </c>
      <c r="P90" s="2">
        <f t="shared" si="20"/>
        <v>0</v>
      </c>
      <c r="Q90" s="2">
        <f t="shared" si="21"/>
        <v>0</v>
      </c>
      <c r="R90" s="2">
        <f t="shared" si="24"/>
        <v>1</v>
      </c>
      <c r="S90" s="2">
        <f t="shared" si="25"/>
        <v>1</v>
      </c>
    </row>
    <row r="91" spans="1:19" x14ac:dyDescent="0.3">
      <c r="A91" s="1" t="s">
        <v>138</v>
      </c>
      <c r="B91" s="1" t="s">
        <v>33</v>
      </c>
      <c r="C91" s="1" t="s">
        <v>34</v>
      </c>
      <c r="D91" s="1" t="s">
        <v>11</v>
      </c>
      <c r="E91" s="2">
        <v>113.6</v>
      </c>
      <c r="F91" s="2">
        <v>130</v>
      </c>
      <c r="G91" s="2">
        <v>1.5</v>
      </c>
      <c r="H91" s="2">
        <v>22</v>
      </c>
      <c r="I91" s="2">
        <f t="shared" si="14"/>
        <v>0</v>
      </c>
      <c r="J91" s="2">
        <f t="shared" si="15"/>
        <v>0</v>
      </c>
      <c r="K91" s="2">
        <f t="shared" si="16"/>
        <v>0</v>
      </c>
      <c r="L91" s="2">
        <f t="shared" si="22"/>
        <v>0</v>
      </c>
      <c r="M91" s="2">
        <f t="shared" si="17"/>
        <v>0</v>
      </c>
      <c r="N91" s="2">
        <f t="shared" si="18"/>
        <v>0</v>
      </c>
      <c r="O91" s="2">
        <f t="shared" si="19"/>
        <v>1</v>
      </c>
      <c r="P91" s="2">
        <f t="shared" si="20"/>
        <v>0</v>
      </c>
      <c r="Q91" s="2">
        <f t="shared" si="21"/>
        <v>0</v>
      </c>
      <c r="R91" s="2">
        <f t="shared" si="24"/>
        <v>1</v>
      </c>
      <c r="S91" s="2">
        <f t="shared" si="25"/>
        <v>0</v>
      </c>
    </row>
    <row r="92" spans="1:19" x14ac:dyDescent="0.3">
      <c r="A92" s="1" t="s">
        <v>139</v>
      </c>
      <c r="B92" s="1" t="s">
        <v>43</v>
      </c>
      <c r="C92" s="1" t="s">
        <v>44</v>
      </c>
      <c r="D92" s="1" t="s">
        <v>11</v>
      </c>
      <c r="E92" s="2">
        <v>327.2</v>
      </c>
      <c r="F92" s="2">
        <v>358.4</v>
      </c>
      <c r="G92" s="2">
        <v>29</v>
      </c>
      <c r="H92" s="2">
        <v>45.5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22"/>
        <v>0</v>
      </c>
      <c r="M92" s="2">
        <f t="shared" si="17"/>
        <v>0</v>
      </c>
      <c r="N92" s="2">
        <f t="shared" si="18"/>
        <v>0</v>
      </c>
      <c r="O92" s="2">
        <f t="shared" si="19"/>
        <v>0</v>
      </c>
      <c r="P92" s="2">
        <f t="shared" si="20"/>
        <v>0</v>
      </c>
      <c r="Q92" s="2">
        <f t="shared" si="21"/>
        <v>0</v>
      </c>
      <c r="R92" s="2">
        <f t="shared" si="24"/>
        <v>0</v>
      </c>
      <c r="S92" s="2">
        <f t="shared" si="25"/>
        <v>0</v>
      </c>
    </row>
    <row r="93" spans="1:19" x14ac:dyDescent="0.3">
      <c r="A93" s="1" t="s">
        <v>140</v>
      </c>
      <c r="B93" s="1" t="s">
        <v>9</v>
      </c>
      <c r="C93" s="1" t="s">
        <v>10</v>
      </c>
      <c r="D93" s="1" t="s">
        <v>11</v>
      </c>
      <c r="E93" s="2">
        <v>15.4</v>
      </c>
      <c r="F93" s="2">
        <v>34.5</v>
      </c>
      <c r="G93" s="2">
        <v>40.200000000000003</v>
      </c>
      <c r="H93" s="2">
        <v>51.6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22"/>
        <v>0</v>
      </c>
      <c r="M93" s="2">
        <f t="shared" si="17"/>
        <v>0</v>
      </c>
      <c r="N93" s="2">
        <f t="shared" si="18"/>
        <v>0</v>
      </c>
      <c r="O93" s="2">
        <f t="shared" si="19"/>
        <v>0</v>
      </c>
      <c r="P93" s="2">
        <f t="shared" si="20"/>
        <v>0</v>
      </c>
      <c r="Q93" s="2">
        <f t="shared" si="21"/>
        <v>0</v>
      </c>
      <c r="R93" s="2">
        <f t="shared" si="24"/>
        <v>0</v>
      </c>
      <c r="S93" s="2">
        <f t="shared" si="25"/>
        <v>0</v>
      </c>
    </row>
    <row r="94" spans="1:19" x14ac:dyDescent="0.3">
      <c r="A94" s="1" t="s">
        <v>141</v>
      </c>
      <c r="B94" s="1" t="s">
        <v>142</v>
      </c>
      <c r="C94" s="1" t="s">
        <v>143</v>
      </c>
      <c r="D94" s="1" t="s">
        <v>11</v>
      </c>
      <c r="E94" s="2">
        <v>14</v>
      </c>
      <c r="F94" s="2">
        <v>198.7</v>
      </c>
      <c r="G94" s="2">
        <v>37.5</v>
      </c>
      <c r="H94" s="2">
        <v>85.5</v>
      </c>
      <c r="I94" s="2">
        <f t="shared" si="14"/>
        <v>1</v>
      </c>
      <c r="J94" s="2">
        <f t="shared" si="15"/>
        <v>0</v>
      </c>
      <c r="K94" s="2">
        <f t="shared" si="16"/>
        <v>0</v>
      </c>
      <c r="L94" s="2">
        <f t="shared" si="22"/>
        <v>0</v>
      </c>
      <c r="M94" s="2">
        <f t="shared" si="17"/>
        <v>1</v>
      </c>
      <c r="N94" s="2">
        <f t="shared" si="18"/>
        <v>0</v>
      </c>
      <c r="O94" s="2">
        <f t="shared" si="19"/>
        <v>0</v>
      </c>
      <c r="P94" s="2">
        <f t="shared" si="20"/>
        <v>0</v>
      </c>
      <c r="Q94" s="2">
        <f t="shared" si="21"/>
        <v>0</v>
      </c>
      <c r="R94" s="2">
        <f t="shared" si="24"/>
        <v>0</v>
      </c>
      <c r="S94" s="2">
        <f t="shared" si="25"/>
        <v>0</v>
      </c>
    </row>
    <row r="95" spans="1:19" x14ac:dyDescent="0.3">
      <c r="A95" s="1" t="s">
        <v>144</v>
      </c>
      <c r="B95" s="1" t="s">
        <v>24</v>
      </c>
      <c r="C95" s="1" t="s">
        <v>25</v>
      </c>
      <c r="D95" s="1" t="s">
        <v>11</v>
      </c>
      <c r="E95" s="2">
        <v>51.5</v>
      </c>
      <c r="F95" s="2">
        <v>59.5</v>
      </c>
      <c r="G95" s="2">
        <v>-24.8</v>
      </c>
      <c r="H95" s="2">
        <v>-17.5</v>
      </c>
      <c r="I95" s="2">
        <f t="shared" si="14"/>
        <v>0</v>
      </c>
      <c r="J95" s="2">
        <f t="shared" si="15"/>
        <v>0</v>
      </c>
      <c r="K95" s="2">
        <f t="shared" si="16"/>
        <v>0</v>
      </c>
      <c r="L95" s="2">
        <f t="shared" si="22"/>
        <v>0</v>
      </c>
      <c r="M95" s="2">
        <f t="shared" si="17"/>
        <v>0</v>
      </c>
      <c r="N95" s="2">
        <f t="shared" si="18"/>
        <v>1</v>
      </c>
      <c r="O95" s="2">
        <f t="shared" si="19"/>
        <v>0</v>
      </c>
      <c r="P95" s="2">
        <f t="shared" si="20"/>
        <v>0</v>
      </c>
      <c r="Q95" s="2">
        <f t="shared" si="21"/>
        <v>0</v>
      </c>
      <c r="R95" s="2">
        <f t="shared" si="24"/>
        <v>0</v>
      </c>
      <c r="S95" s="2">
        <f t="shared" si="25"/>
        <v>0</v>
      </c>
    </row>
    <row r="96" spans="1:19" x14ac:dyDescent="0.3">
      <c r="A96" s="1" t="s">
        <v>145</v>
      </c>
      <c r="B96" s="1" t="s">
        <v>14</v>
      </c>
      <c r="C96" s="1" t="s">
        <v>15</v>
      </c>
      <c r="D96" s="1" t="s">
        <v>11</v>
      </c>
      <c r="E96" s="2">
        <v>295.5</v>
      </c>
      <c r="F96" s="2">
        <v>302.5</v>
      </c>
      <c r="G96" s="2">
        <v>10.3</v>
      </c>
      <c r="H96" s="2">
        <v>17.5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22"/>
        <v>0</v>
      </c>
      <c r="M96" s="2">
        <f t="shared" si="17"/>
        <v>0</v>
      </c>
      <c r="N96" s="2">
        <f t="shared" si="18"/>
        <v>0</v>
      </c>
      <c r="O96" s="2">
        <f t="shared" si="19"/>
        <v>1</v>
      </c>
      <c r="P96" s="2">
        <f t="shared" si="20"/>
        <v>0</v>
      </c>
      <c r="Q96" s="2">
        <f t="shared" si="21"/>
        <v>0</v>
      </c>
      <c r="R96" s="2">
        <f t="shared" si="24"/>
        <v>1</v>
      </c>
      <c r="S96" s="2">
        <f t="shared" si="25"/>
        <v>0</v>
      </c>
    </row>
    <row r="97" spans="1:19" x14ac:dyDescent="0.3">
      <c r="A97" s="1" t="s">
        <v>146</v>
      </c>
      <c r="B97" s="1" t="s">
        <v>14</v>
      </c>
      <c r="C97" s="1" t="s">
        <v>15</v>
      </c>
      <c r="D97" s="1" t="s">
        <v>11</v>
      </c>
      <c r="E97" s="2">
        <v>295.3</v>
      </c>
      <c r="F97" s="2">
        <v>302.39999999999998</v>
      </c>
      <c r="G97" s="2">
        <v>9.6999999999999993</v>
      </c>
      <c r="H97" s="2">
        <v>16.7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22"/>
        <v>0</v>
      </c>
      <c r="M97" s="2">
        <f t="shared" si="17"/>
        <v>0</v>
      </c>
      <c r="N97" s="2">
        <f t="shared" si="18"/>
        <v>0</v>
      </c>
      <c r="O97" s="2">
        <f t="shared" si="19"/>
        <v>1</v>
      </c>
      <c r="P97" s="2">
        <f t="shared" si="20"/>
        <v>0</v>
      </c>
      <c r="Q97" s="2">
        <f t="shared" si="21"/>
        <v>0</v>
      </c>
      <c r="R97" s="2">
        <f t="shared" si="24"/>
        <v>1</v>
      </c>
      <c r="S97" s="2">
        <f t="shared" si="25"/>
        <v>0</v>
      </c>
    </row>
    <row r="98" spans="1:19" x14ac:dyDescent="0.3">
      <c r="A98" s="1" t="s">
        <v>147</v>
      </c>
      <c r="B98" s="1" t="s">
        <v>55</v>
      </c>
      <c r="C98" s="1" t="s">
        <v>56</v>
      </c>
      <c r="D98" s="1" t="s">
        <v>11</v>
      </c>
      <c r="E98" s="2">
        <v>185.8</v>
      </c>
      <c r="F98" s="2">
        <v>192.8</v>
      </c>
      <c r="G98" s="2">
        <v>-17.7</v>
      </c>
      <c r="H98" s="2">
        <v>-10.8</v>
      </c>
      <c r="I98" s="2">
        <f t="shared" si="14"/>
        <v>0</v>
      </c>
      <c r="J98" s="2">
        <f t="shared" si="15"/>
        <v>1</v>
      </c>
      <c r="K98" s="2">
        <f t="shared" si="16"/>
        <v>0</v>
      </c>
      <c r="L98" s="2">
        <f t="shared" si="22"/>
        <v>0</v>
      </c>
      <c r="M98" s="2">
        <f t="shared" si="17"/>
        <v>1</v>
      </c>
      <c r="N98" s="2">
        <f t="shared" si="18"/>
        <v>0</v>
      </c>
      <c r="O98" s="2">
        <f t="shared" si="19"/>
        <v>1</v>
      </c>
      <c r="P98" s="2">
        <f t="shared" si="20"/>
        <v>0</v>
      </c>
      <c r="Q98" s="2">
        <f t="shared" si="21"/>
        <v>0</v>
      </c>
      <c r="R98" s="2">
        <f t="shared" si="24"/>
        <v>1</v>
      </c>
      <c r="S98" s="2">
        <f t="shared" si="25"/>
        <v>1</v>
      </c>
    </row>
    <row r="99" spans="1:19" x14ac:dyDescent="0.3">
      <c r="A99" s="1" t="s">
        <v>148</v>
      </c>
      <c r="B99" s="1" t="s">
        <v>24</v>
      </c>
      <c r="C99" s="1" t="s">
        <v>25</v>
      </c>
      <c r="D99" s="1" t="s">
        <v>29</v>
      </c>
      <c r="E99" s="2">
        <v>30.6</v>
      </c>
      <c r="F99" s="2">
        <v>59.4</v>
      </c>
      <c r="G99" s="2">
        <v>12.8</v>
      </c>
      <c r="H99" s="2">
        <v>35.6</v>
      </c>
      <c r="I99" s="2">
        <f t="shared" si="14"/>
        <v>0</v>
      </c>
      <c r="J99" s="2">
        <f t="shared" si="15"/>
        <v>0</v>
      </c>
      <c r="K99" s="2">
        <f t="shared" si="16"/>
        <v>0</v>
      </c>
      <c r="L99" s="2">
        <f t="shared" si="22"/>
        <v>0</v>
      </c>
      <c r="M99" s="2">
        <f t="shared" si="17"/>
        <v>0</v>
      </c>
      <c r="N99" s="2">
        <f t="shared" si="18"/>
        <v>0</v>
      </c>
      <c r="O99" s="2">
        <f t="shared" si="19"/>
        <v>0</v>
      </c>
      <c r="P99" s="2">
        <f t="shared" si="20"/>
        <v>1</v>
      </c>
      <c r="Q99" s="2">
        <f t="shared" si="21"/>
        <v>0</v>
      </c>
      <c r="R99" s="2">
        <f t="shared" si="24"/>
        <v>0</v>
      </c>
      <c r="S99" s="2">
        <f t="shared" si="25"/>
        <v>0</v>
      </c>
    </row>
    <row r="100" spans="1:19" x14ac:dyDescent="0.3">
      <c r="A100" s="1" t="s">
        <v>149</v>
      </c>
      <c r="B100" s="1" t="s">
        <v>36</v>
      </c>
      <c r="C100" s="1" t="s">
        <v>37</v>
      </c>
      <c r="D100" s="1" t="s">
        <v>29</v>
      </c>
      <c r="E100" s="2">
        <v>339</v>
      </c>
      <c r="F100" s="2">
        <v>352</v>
      </c>
      <c r="G100" s="2">
        <v>9</v>
      </c>
      <c r="H100" s="2">
        <v>20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22"/>
        <v>0</v>
      </c>
      <c r="M100" s="2">
        <f t="shared" si="17"/>
        <v>0</v>
      </c>
      <c r="N100" s="2">
        <f t="shared" si="18"/>
        <v>0</v>
      </c>
      <c r="O100" s="2">
        <f t="shared" si="19"/>
        <v>1</v>
      </c>
      <c r="P100" s="2">
        <f t="shared" si="20"/>
        <v>0</v>
      </c>
      <c r="Q100" s="2">
        <f t="shared" si="21"/>
        <v>0</v>
      </c>
      <c r="R100" s="2">
        <f t="shared" si="24"/>
        <v>1</v>
      </c>
      <c r="S100" s="2">
        <f t="shared" si="25"/>
        <v>0</v>
      </c>
    </row>
    <row r="101" spans="1:19" x14ac:dyDescent="0.3">
      <c r="A101" s="1" t="s">
        <v>150</v>
      </c>
      <c r="B101" s="1" t="s">
        <v>33</v>
      </c>
      <c r="C101" s="1" t="s">
        <v>34</v>
      </c>
      <c r="D101" s="1" t="s">
        <v>11</v>
      </c>
      <c r="E101" s="2">
        <v>100</v>
      </c>
      <c r="F101" s="2">
        <v>107.4</v>
      </c>
      <c r="G101" s="2">
        <v>-2.2000000000000002</v>
      </c>
      <c r="H101" s="2">
        <v>4.8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22"/>
        <v>0</v>
      </c>
      <c r="M101" s="2">
        <f t="shared" si="17"/>
        <v>0</v>
      </c>
      <c r="N101" s="2">
        <f t="shared" si="18"/>
        <v>0</v>
      </c>
      <c r="O101" s="2">
        <f t="shared" si="19"/>
        <v>1</v>
      </c>
      <c r="P101" s="2">
        <f t="shared" si="20"/>
        <v>0</v>
      </c>
      <c r="Q101" s="2">
        <f t="shared" si="21"/>
        <v>0</v>
      </c>
      <c r="R101" s="2">
        <f t="shared" si="24"/>
        <v>1</v>
      </c>
      <c r="S101" s="2">
        <f t="shared" si="25"/>
        <v>0</v>
      </c>
    </row>
    <row r="102" spans="1:19" x14ac:dyDescent="0.3">
      <c r="A102" s="1" t="s">
        <v>151</v>
      </c>
      <c r="B102" s="1" t="s">
        <v>9</v>
      </c>
      <c r="C102" s="1" t="s">
        <v>10</v>
      </c>
      <c r="D102" s="1" t="s">
        <v>11</v>
      </c>
      <c r="E102" s="2">
        <v>8.5</v>
      </c>
      <c r="F102" s="2">
        <v>21.5</v>
      </c>
      <c r="G102" s="2">
        <v>42</v>
      </c>
      <c r="H102" s="2">
        <v>50.2</v>
      </c>
      <c r="I102" s="2">
        <f t="shared" si="14"/>
        <v>0</v>
      </c>
      <c r="J102" s="2">
        <f t="shared" si="15"/>
        <v>0</v>
      </c>
      <c r="K102" s="2">
        <f t="shared" si="16"/>
        <v>0</v>
      </c>
      <c r="L102" s="2">
        <f t="shared" si="22"/>
        <v>0</v>
      </c>
      <c r="M102" s="2">
        <f t="shared" si="17"/>
        <v>0</v>
      </c>
      <c r="N102" s="2">
        <f t="shared" si="18"/>
        <v>0</v>
      </c>
      <c r="O102" s="2">
        <f t="shared" si="19"/>
        <v>0</v>
      </c>
      <c r="P102" s="2">
        <f t="shared" si="20"/>
        <v>0</v>
      </c>
      <c r="Q102" s="2">
        <f t="shared" si="21"/>
        <v>0</v>
      </c>
      <c r="R102" s="2">
        <f t="shared" si="24"/>
        <v>0</v>
      </c>
      <c r="S102" s="2">
        <f t="shared" si="25"/>
        <v>0</v>
      </c>
    </row>
    <row r="103" spans="1:19" x14ac:dyDescent="0.3">
      <c r="A103" s="1" t="s">
        <v>152</v>
      </c>
      <c r="B103" s="1" t="s">
        <v>33</v>
      </c>
      <c r="C103" s="1" t="s">
        <v>34</v>
      </c>
      <c r="D103" s="1" t="s">
        <v>11</v>
      </c>
      <c r="E103" s="2">
        <v>153</v>
      </c>
      <c r="F103" s="2">
        <v>169.6</v>
      </c>
      <c r="G103" s="2">
        <v>-15.2</v>
      </c>
      <c r="H103" s="2">
        <v>-3.3</v>
      </c>
      <c r="I103" s="2">
        <f t="shared" si="14"/>
        <v>1</v>
      </c>
      <c r="J103" s="2">
        <f t="shared" si="15"/>
        <v>0</v>
      </c>
      <c r="K103" s="2">
        <f t="shared" si="16"/>
        <v>0</v>
      </c>
      <c r="L103" s="2">
        <f t="shared" si="22"/>
        <v>0</v>
      </c>
      <c r="M103" s="2">
        <f t="shared" si="17"/>
        <v>1</v>
      </c>
      <c r="N103" s="2">
        <f t="shared" si="18"/>
        <v>0</v>
      </c>
      <c r="O103" s="2">
        <f t="shared" si="19"/>
        <v>1</v>
      </c>
      <c r="P103" s="2">
        <f t="shared" si="20"/>
        <v>0</v>
      </c>
      <c r="Q103" s="2">
        <f t="shared" si="21"/>
        <v>0</v>
      </c>
      <c r="R103" s="2">
        <f t="shared" si="24"/>
        <v>1</v>
      </c>
      <c r="S103" s="2">
        <f t="shared" si="25"/>
        <v>1</v>
      </c>
    </row>
    <row r="104" spans="1:19" x14ac:dyDescent="0.3">
      <c r="A104" s="1" t="s">
        <v>153</v>
      </c>
      <c r="B104" s="1" t="s">
        <v>120</v>
      </c>
      <c r="C104" s="1" t="s">
        <v>121</v>
      </c>
      <c r="D104" s="1" t="s">
        <v>11</v>
      </c>
      <c r="E104" s="2">
        <v>12.7</v>
      </c>
      <c r="F104" s="2">
        <v>42.8</v>
      </c>
      <c r="G104" s="2">
        <v>-50.5</v>
      </c>
      <c r="H104" s="2">
        <v>-18.8</v>
      </c>
      <c r="I104" s="2">
        <f t="shared" si="14"/>
        <v>0</v>
      </c>
      <c r="J104" s="2">
        <f t="shared" si="15"/>
        <v>0</v>
      </c>
      <c r="K104" s="2">
        <f t="shared" si="16"/>
        <v>0</v>
      </c>
      <c r="L104" s="2">
        <f t="shared" si="22"/>
        <v>0</v>
      </c>
      <c r="M104" s="2">
        <f t="shared" si="17"/>
        <v>0</v>
      </c>
      <c r="N104" s="2">
        <f t="shared" si="18"/>
        <v>1</v>
      </c>
      <c r="O104" s="2">
        <f t="shared" si="19"/>
        <v>0</v>
      </c>
      <c r="P104" s="2">
        <f t="shared" si="20"/>
        <v>0</v>
      </c>
      <c r="Q104" s="2">
        <f t="shared" si="21"/>
        <v>0</v>
      </c>
      <c r="R104" s="2">
        <f t="shared" si="24"/>
        <v>0</v>
      </c>
      <c r="S104" s="2">
        <f t="shared" si="25"/>
        <v>0</v>
      </c>
    </row>
    <row r="105" spans="1:19" x14ac:dyDescent="0.3">
      <c r="A105" s="1" t="s">
        <v>189</v>
      </c>
      <c r="B105" s="1" t="s">
        <v>154</v>
      </c>
      <c r="C105" s="1" t="s">
        <v>155</v>
      </c>
      <c r="D105" s="1" t="s">
        <v>11</v>
      </c>
      <c r="E105" s="2" t="s">
        <v>204</v>
      </c>
      <c r="F105" s="2" t="s">
        <v>205</v>
      </c>
      <c r="G105" s="2" t="s">
        <v>190</v>
      </c>
      <c r="H105" s="2" t="s">
        <v>191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22"/>
        <v>0</v>
      </c>
      <c r="M105" s="2">
        <f t="shared" si="17"/>
        <v>0</v>
      </c>
      <c r="N105" s="2">
        <f t="shared" si="18"/>
        <v>0</v>
      </c>
      <c r="O105" s="2">
        <f t="shared" si="19"/>
        <v>0</v>
      </c>
      <c r="P105" s="2">
        <f t="shared" si="20"/>
        <v>0</v>
      </c>
      <c r="Q105" s="2">
        <f t="shared" si="21"/>
        <v>0</v>
      </c>
      <c r="R105" s="2">
        <f t="shared" si="24"/>
        <v>0</v>
      </c>
      <c r="S105" s="2">
        <f t="shared" si="25"/>
        <v>0</v>
      </c>
    </row>
    <row r="106" spans="1:19" x14ac:dyDescent="0.3">
      <c r="A106" s="1" t="s">
        <v>156</v>
      </c>
      <c r="B106" s="1" t="s">
        <v>27</v>
      </c>
      <c r="C106" s="1" t="s">
        <v>28</v>
      </c>
      <c r="D106" s="1" t="s">
        <v>29</v>
      </c>
      <c r="E106" s="2">
        <v>76.400000000000006</v>
      </c>
      <c r="F106" s="2">
        <v>85.3</v>
      </c>
      <c r="G106" s="2">
        <v>2.5</v>
      </c>
      <c r="H106" s="2">
        <v>13.2</v>
      </c>
      <c r="I106" s="2">
        <f t="shared" si="14"/>
        <v>0</v>
      </c>
      <c r="J106" s="2">
        <f t="shared" si="15"/>
        <v>0</v>
      </c>
      <c r="K106" s="2">
        <f t="shared" si="16"/>
        <v>0</v>
      </c>
      <c r="L106" s="2">
        <f t="shared" si="22"/>
        <v>0</v>
      </c>
      <c r="M106" s="2">
        <f t="shared" si="17"/>
        <v>0</v>
      </c>
      <c r="N106" s="2">
        <f t="shared" si="18"/>
        <v>0</v>
      </c>
      <c r="O106" s="2">
        <f t="shared" si="19"/>
        <v>1</v>
      </c>
      <c r="P106" s="2">
        <f t="shared" si="20"/>
        <v>0</v>
      </c>
      <c r="Q106" s="2">
        <f t="shared" si="21"/>
        <v>0</v>
      </c>
      <c r="R106" s="2">
        <f t="shared" si="24"/>
        <v>1</v>
      </c>
      <c r="S106" s="2">
        <f t="shared" si="25"/>
        <v>0</v>
      </c>
    </row>
    <row r="107" spans="1:19" x14ac:dyDescent="0.3">
      <c r="A107" s="1" t="s">
        <v>157</v>
      </c>
      <c r="B107" s="1" t="s">
        <v>158</v>
      </c>
      <c r="C107" s="1" t="s">
        <v>159</v>
      </c>
      <c r="D107" s="1" t="s">
        <v>11</v>
      </c>
      <c r="E107" s="2">
        <v>298.7</v>
      </c>
      <c r="F107" s="2">
        <v>308.7</v>
      </c>
      <c r="G107" s="2">
        <v>43.3</v>
      </c>
      <c r="H107" s="2">
        <v>50.4</v>
      </c>
      <c r="I107" s="2">
        <f t="shared" si="14"/>
        <v>0</v>
      </c>
      <c r="J107" s="2">
        <f t="shared" si="15"/>
        <v>0</v>
      </c>
      <c r="K107" s="2">
        <f t="shared" si="16"/>
        <v>0</v>
      </c>
      <c r="L107" s="2">
        <f t="shared" si="22"/>
        <v>0</v>
      </c>
      <c r="M107" s="2">
        <f t="shared" si="17"/>
        <v>0</v>
      </c>
      <c r="N107" s="2">
        <f t="shared" si="18"/>
        <v>0</v>
      </c>
      <c r="O107" s="2">
        <f t="shared" si="19"/>
        <v>0</v>
      </c>
      <c r="P107" s="2">
        <f t="shared" si="20"/>
        <v>0</v>
      </c>
      <c r="Q107" s="2">
        <f t="shared" si="21"/>
        <v>0</v>
      </c>
      <c r="R107" s="2">
        <f t="shared" si="24"/>
        <v>0</v>
      </c>
      <c r="S107" s="2">
        <f t="shared" si="25"/>
        <v>0</v>
      </c>
    </row>
    <row r="108" spans="1:19" x14ac:dyDescent="0.3">
      <c r="A108" s="1" t="s">
        <v>160</v>
      </c>
      <c r="B108" s="1" t="s">
        <v>14</v>
      </c>
      <c r="C108" s="1" t="s">
        <v>15</v>
      </c>
      <c r="D108" s="1" t="s">
        <v>29</v>
      </c>
      <c r="E108" s="2">
        <v>298.60000000000002</v>
      </c>
      <c r="F108" s="2">
        <v>309.39999999999998</v>
      </c>
      <c r="G108" s="2">
        <v>-1.5</v>
      </c>
      <c r="H108" s="2">
        <v>9.4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22"/>
        <v>0</v>
      </c>
      <c r="M108" s="2">
        <f t="shared" si="17"/>
        <v>0</v>
      </c>
      <c r="N108" s="2">
        <f t="shared" si="18"/>
        <v>0</v>
      </c>
      <c r="O108" s="2">
        <f t="shared" si="19"/>
        <v>1</v>
      </c>
      <c r="P108" s="2">
        <f t="shared" si="20"/>
        <v>0</v>
      </c>
      <c r="Q108" s="2">
        <f t="shared" si="21"/>
        <v>0</v>
      </c>
      <c r="R108" s="2">
        <f t="shared" si="24"/>
        <v>1</v>
      </c>
      <c r="S108" s="2">
        <f t="shared" si="25"/>
        <v>0</v>
      </c>
    </row>
    <row r="109" spans="1:19" x14ac:dyDescent="0.3">
      <c r="A109" s="1" t="s">
        <v>161</v>
      </c>
      <c r="B109" s="1" t="s">
        <v>43</v>
      </c>
      <c r="C109" s="1" t="s">
        <v>44</v>
      </c>
      <c r="D109" s="1" t="s">
        <v>11</v>
      </c>
      <c r="E109" s="2">
        <v>4.5</v>
      </c>
      <c r="F109" s="2">
        <v>32.6</v>
      </c>
      <c r="G109" s="2">
        <v>52</v>
      </c>
      <c r="H109" s="2">
        <v>72.400000000000006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22"/>
        <v>0</v>
      </c>
      <c r="M109" s="2">
        <f t="shared" si="17"/>
        <v>0</v>
      </c>
      <c r="N109" s="2">
        <f t="shared" si="18"/>
        <v>0</v>
      </c>
      <c r="O109" s="2">
        <f t="shared" si="19"/>
        <v>0</v>
      </c>
      <c r="P109" s="2">
        <f t="shared" si="20"/>
        <v>0</v>
      </c>
      <c r="Q109" s="2">
        <f t="shared" si="21"/>
        <v>0</v>
      </c>
      <c r="R109" s="2">
        <f t="shared" si="24"/>
        <v>0</v>
      </c>
      <c r="S109" s="2">
        <f t="shared" si="25"/>
        <v>0</v>
      </c>
    </row>
    <row r="110" spans="1:19" x14ac:dyDescent="0.3">
      <c r="A110" s="1" t="s">
        <v>162</v>
      </c>
      <c r="B110" s="1" t="s">
        <v>24</v>
      </c>
      <c r="C110" s="1" t="s">
        <v>25</v>
      </c>
      <c r="D110" s="1" t="s">
        <v>29</v>
      </c>
      <c r="E110" s="2">
        <v>26</v>
      </c>
      <c r="F110" s="2">
        <v>44</v>
      </c>
      <c r="G110" s="2">
        <v>-15.2</v>
      </c>
      <c r="H110" s="2">
        <v>2.4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22"/>
        <v>0</v>
      </c>
      <c r="M110" s="2">
        <f t="shared" si="17"/>
        <v>0</v>
      </c>
      <c r="N110" s="2">
        <f t="shared" si="18"/>
        <v>0</v>
      </c>
      <c r="O110" s="2">
        <f t="shared" si="19"/>
        <v>1</v>
      </c>
      <c r="P110" s="2">
        <f t="shared" si="20"/>
        <v>0</v>
      </c>
      <c r="Q110" s="2">
        <f t="shared" si="21"/>
        <v>0</v>
      </c>
      <c r="R110" s="2">
        <f t="shared" si="24"/>
        <v>1</v>
      </c>
      <c r="S110" s="2">
        <f t="shared" si="25"/>
        <v>0</v>
      </c>
    </row>
    <row r="111" spans="1:19" x14ac:dyDescent="0.3">
      <c r="A111" s="1" t="s">
        <v>163</v>
      </c>
      <c r="B111" s="1" t="s">
        <v>86</v>
      </c>
      <c r="C111" s="1" t="s">
        <v>87</v>
      </c>
      <c r="D111" s="1" t="s">
        <v>29</v>
      </c>
      <c r="E111" s="2">
        <v>93.8</v>
      </c>
      <c r="F111" s="2">
        <v>109.1</v>
      </c>
      <c r="G111" s="2">
        <v>2.2000000000000002</v>
      </c>
      <c r="H111" s="2">
        <v>24</v>
      </c>
      <c r="I111" s="2">
        <f t="shared" si="14"/>
        <v>0</v>
      </c>
      <c r="J111" s="2">
        <f t="shared" si="15"/>
        <v>0</v>
      </c>
      <c r="K111" s="2">
        <f t="shared" si="16"/>
        <v>0</v>
      </c>
      <c r="L111" s="2">
        <f t="shared" si="22"/>
        <v>0</v>
      </c>
      <c r="M111" s="2">
        <f t="shared" si="17"/>
        <v>0</v>
      </c>
      <c r="N111" s="2">
        <f t="shared" si="18"/>
        <v>0</v>
      </c>
      <c r="O111" s="2">
        <f t="shared" si="19"/>
        <v>0</v>
      </c>
      <c r="P111" s="2">
        <f t="shared" si="20"/>
        <v>1</v>
      </c>
      <c r="Q111" s="2">
        <f t="shared" si="21"/>
        <v>0</v>
      </c>
      <c r="R111" s="2">
        <f t="shared" si="24"/>
        <v>0</v>
      </c>
      <c r="S111" s="2">
        <f t="shared" si="25"/>
        <v>0</v>
      </c>
    </row>
    <row r="112" spans="1:19" x14ac:dyDescent="0.3">
      <c r="A112" s="1" t="s">
        <v>164</v>
      </c>
      <c r="B112" s="1" t="s">
        <v>27</v>
      </c>
      <c r="C112" s="1" t="s">
        <v>28</v>
      </c>
      <c r="D112" s="1" t="s">
        <v>29</v>
      </c>
      <c r="E112" s="2">
        <v>120.6</v>
      </c>
      <c r="F112" s="2">
        <v>130.69999999999999</v>
      </c>
      <c r="G112" s="2">
        <v>-12.8</v>
      </c>
      <c r="H112" s="2">
        <v>-4.9000000000000004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22"/>
        <v>0</v>
      </c>
      <c r="M112" s="2">
        <f t="shared" si="17"/>
        <v>0</v>
      </c>
      <c r="N112" s="2">
        <f t="shared" si="18"/>
        <v>0</v>
      </c>
      <c r="O112" s="2">
        <f t="shared" si="19"/>
        <v>1</v>
      </c>
      <c r="P112" s="2">
        <f t="shared" si="20"/>
        <v>0</v>
      </c>
      <c r="Q112" s="2">
        <f t="shared" si="21"/>
        <v>0</v>
      </c>
      <c r="R112" s="2">
        <f t="shared" si="24"/>
        <v>1</v>
      </c>
      <c r="S112" s="2">
        <f t="shared" si="25"/>
        <v>0</v>
      </c>
    </row>
    <row r="113" spans="1:19" x14ac:dyDescent="0.3">
      <c r="A113" s="1" t="s">
        <v>165</v>
      </c>
      <c r="B113" s="1" t="s">
        <v>55</v>
      </c>
      <c r="C113" s="1" t="s">
        <v>56</v>
      </c>
      <c r="D113" s="1" t="s">
        <v>11</v>
      </c>
      <c r="E113" s="2">
        <v>181</v>
      </c>
      <c r="F113" s="2">
        <v>188.5</v>
      </c>
      <c r="G113" s="2">
        <v>-24.7</v>
      </c>
      <c r="H113" s="2">
        <v>-17.7</v>
      </c>
      <c r="I113" s="2">
        <f t="shared" si="14"/>
        <v>0</v>
      </c>
      <c r="J113" s="2">
        <f t="shared" si="15"/>
        <v>1</v>
      </c>
      <c r="K113" s="2">
        <f t="shared" si="16"/>
        <v>0</v>
      </c>
      <c r="L113" s="2">
        <f t="shared" si="22"/>
        <v>0</v>
      </c>
      <c r="M113" s="2">
        <f t="shared" si="17"/>
        <v>1</v>
      </c>
      <c r="N113" s="2">
        <f t="shared" si="18"/>
        <v>1</v>
      </c>
      <c r="O113" s="2">
        <f t="shared" si="19"/>
        <v>0</v>
      </c>
      <c r="P113" s="2">
        <f t="shared" si="20"/>
        <v>0</v>
      </c>
      <c r="Q113" s="2">
        <f t="shared" si="21"/>
        <v>0</v>
      </c>
      <c r="R113" s="2">
        <f t="shared" si="24"/>
        <v>0</v>
      </c>
      <c r="S113" s="2">
        <v>1</v>
      </c>
    </row>
    <row r="114" spans="1:19" x14ac:dyDescent="0.3">
      <c r="A114" s="1" t="s">
        <v>166</v>
      </c>
      <c r="B114" s="1" t="s">
        <v>9</v>
      </c>
      <c r="C114" s="1" t="s">
        <v>10</v>
      </c>
      <c r="D114" s="1" t="s">
        <v>29</v>
      </c>
      <c r="E114" s="2">
        <v>3.4</v>
      </c>
      <c r="F114" s="2">
        <v>15.6</v>
      </c>
      <c r="G114" s="2">
        <v>26.8</v>
      </c>
      <c r="H114" s="2">
        <v>40.700000000000003</v>
      </c>
      <c r="I114" s="2">
        <f t="shared" si="14"/>
        <v>0</v>
      </c>
      <c r="J114" s="2">
        <f t="shared" si="15"/>
        <v>0</v>
      </c>
      <c r="K114" s="2">
        <f t="shared" si="16"/>
        <v>0</v>
      </c>
      <c r="L114" s="2">
        <f t="shared" si="22"/>
        <v>0</v>
      </c>
      <c r="M114" s="2">
        <f t="shared" si="17"/>
        <v>0</v>
      </c>
      <c r="N114" s="2">
        <f t="shared" si="18"/>
        <v>0</v>
      </c>
      <c r="O114" s="2">
        <f t="shared" si="19"/>
        <v>0</v>
      </c>
      <c r="P114" s="2">
        <f t="shared" si="20"/>
        <v>0</v>
      </c>
      <c r="Q114" s="2">
        <f t="shared" si="21"/>
        <v>0</v>
      </c>
      <c r="R114" s="2">
        <f t="shared" si="24"/>
        <v>0</v>
      </c>
      <c r="S114" s="2">
        <f t="shared" ref="S114:S125" si="26">IF(AND(M114=1,R114=1),1,0)</f>
        <v>0</v>
      </c>
    </row>
    <row r="115" spans="1:19" x14ac:dyDescent="0.3">
      <c r="A115" s="1" t="s">
        <v>167</v>
      </c>
      <c r="B115" s="1" t="s">
        <v>14</v>
      </c>
      <c r="C115" s="1" t="s">
        <v>15</v>
      </c>
      <c r="D115" s="1" t="s">
        <v>11</v>
      </c>
      <c r="E115" s="2">
        <v>284.5</v>
      </c>
      <c r="F115" s="2">
        <v>292</v>
      </c>
      <c r="G115" s="2">
        <v>18.3</v>
      </c>
      <c r="H115" s="2">
        <v>25.2</v>
      </c>
      <c r="I115" s="2">
        <f t="shared" si="14"/>
        <v>0</v>
      </c>
      <c r="J115" s="2">
        <f t="shared" si="15"/>
        <v>0</v>
      </c>
      <c r="K115" s="2">
        <f t="shared" si="16"/>
        <v>0</v>
      </c>
      <c r="L115" s="2">
        <f t="shared" si="22"/>
        <v>0</v>
      </c>
      <c r="M115" s="2">
        <f t="shared" si="17"/>
        <v>0</v>
      </c>
      <c r="N115" s="2">
        <f t="shared" si="18"/>
        <v>0</v>
      </c>
      <c r="O115" s="2">
        <f t="shared" si="19"/>
        <v>0</v>
      </c>
      <c r="P115" s="2">
        <f t="shared" si="20"/>
        <v>1</v>
      </c>
      <c r="Q115" s="2">
        <f t="shared" si="21"/>
        <v>0</v>
      </c>
      <c r="R115" s="2">
        <f t="shared" ref="R115:R125" si="27">IF(AND(G115&gt;=-23,G115&lt;=23,H115&gt;=-23,H115&lt;=23),1,0)</f>
        <v>0</v>
      </c>
      <c r="S115" s="2">
        <f t="shared" si="26"/>
        <v>0</v>
      </c>
    </row>
    <row r="116" spans="1:19" x14ac:dyDescent="0.3">
      <c r="A116" s="1" t="s">
        <v>214</v>
      </c>
      <c r="B116" s="1" t="s">
        <v>33</v>
      </c>
      <c r="C116" s="1" t="s">
        <v>34</v>
      </c>
      <c r="D116" s="1" t="s">
        <v>11</v>
      </c>
      <c r="E116" s="2">
        <v>175.7</v>
      </c>
      <c r="F116" s="2">
        <v>182.7</v>
      </c>
      <c r="G116" s="2">
        <v>-12</v>
      </c>
      <c r="H116" s="2">
        <v>-5</v>
      </c>
      <c r="I116" s="2">
        <f t="shared" si="14"/>
        <v>0</v>
      </c>
      <c r="J116" s="2">
        <f t="shared" si="15"/>
        <v>1</v>
      </c>
      <c r="K116" s="2">
        <f t="shared" si="16"/>
        <v>0</v>
      </c>
      <c r="L116" s="2">
        <f t="shared" si="22"/>
        <v>0</v>
      </c>
      <c r="M116" s="2">
        <f t="shared" si="17"/>
        <v>1</v>
      </c>
      <c r="N116" s="2">
        <f t="shared" si="18"/>
        <v>0</v>
      </c>
      <c r="O116" s="2">
        <f t="shared" si="19"/>
        <v>1</v>
      </c>
      <c r="P116" s="2">
        <f t="shared" si="20"/>
        <v>0</v>
      </c>
      <c r="Q116" s="2">
        <f t="shared" si="21"/>
        <v>0</v>
      </c>
      <c r="R116" s="2">
        <f t="shared" si="27"/>
        <v>1</v>
      </c>
      <c r="S116" s="2">
        <f t="shared" si="26"/>
        <v>1</v>
      </c>
    </row>
    <row r="117" spans="1:19" x14ac:dyDescent="0.3">
      <c r="A117" s="1" t="s">
        <v>168</v>
      </c>
      <c r="B117" s="1" t="s">
        <v>9</v>
      </c>
      <c r="C117" s="1" t="s">
        <v>10</v>
      </c>
      <c r="D117" s="1" t="s">
        <v>11</v>
      </c>
      <c r="E117" s="2">
        <v>21.3</v>
      </c>
      <c r="F117" s="2">
        <v>49.2</v>
      </c>
      <c r="G117" s="2">
        <v>32.4</v>
      </c>
      <c r="H117" s="2">
        <v>45.5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22"/>
        <v>0</v>
      </c>
      <c r="M117" s="2">
        <f t="shared" si="17"/>
        <v>0</v>
      </c>
      <c r="N117" s="2">
        <f t="shared" si="18"/>
        <v>0</v>
      </c>
      <c r="O117" s="2">
        <f t="shared" si="19"/>
        <v>0</v>
      </c>
      <c r="P117" s="2">
        <f t="shared" si="20"/>
        <v>0</v>
      </c>
      <c r="Q117" s="2">
        <f t="shared" si="21"/>
        <v>0</v>
      </c>
      <c r="R117" s="2">
        <f t="shared" si="27"/>
        <v>0</v>
      </c>
      <c r="S117" s="2">
        <f t="shared" si="26"/>
        <v>0</v>
      </c>
    </row>
    <row r="118" spans="1:19" x14ac:dyDescent="0.3">
      <c r="A118" s="1" t="s">
        <v>169</v>
      </c>
      <c r="B118" s="1" t="s">
        <v>9</v>
      </c>
      <c r="C118" s="1" t="s">
        <v>10</v>
      </c>
      <c r="D118" s="1" t="s">
        <v>29</v>
      </c>
      <c r="E118" s="2">
        <v>17</v>
      </c>
      <c r="F118" s="2">
        <v>45.4</v>
      </c>
      <c r="G118" s="2">
        <v>34</v>
      </c>
      <c r="H118" s="2">
        <v>55.7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22"/>
        <v>0</v>
      </c>
      <c r="M118" s="2">
        <f t="shared" si="17"/>
        <v>0</v>
      </c>
      <c r="N118" s="2">
        <f t="shared" si="18"/>
        <v>0</v>
      </c>
      <c r="O118" s="2">
        <f t="shared" si="19"/>
        <v>0</v>
      </c>
      <c r="P118" s="2">
        <f t="shared" si="20"/>
        <v>0</v>
      </c>
      <c r="Q118" s="2">
        <f t="shared" si="21"/>
        <v>0</v>
      </c>
      <c r="R118" s="2">
        <f t="shared" si="27"/>
        <v>0</v>
      </c>
      <c r="S118" s="2">
        <f t="shared" si="26"/>
        <v>0</v>
      </c>
    </row>
    <row r="119" spans="1:19" x14ac:dyDescent="0.3">
      <c r="A119" s="1" t="s">
        <v>170</v>
      </c>
      <c r="B119" s="1" t="s">
        <v>24</v>
      </c>
      <c r="C119" s="1" t="s">
        <v>25</v>
      </c>
      <c r="D119" s="1" t="s">
        <v>29</v>
      </c>
      <c r="E119" s="2">
        <v>48</v>
      </c>
      <c r="F119" s="2">
        <v>60</v>
      </c>
      <c r="G119" s="2">
        <v>19.3</v>
      </c>
      <c r="H119" s="2">
        <v>29.4</v>
      </c>
      <c r="I119" s="2">
        <f t="shared" ref="I119:I125" si="28">IF(AND(E119&lt;=160,F119&gt;=160,F119&lt;=280),1,0)</f>
        <v>0</v>
      </c>
      <c r="J119" s="2">
        <f t="shared" ref="J119:J125" si="29">IF(AND(E119&gt;=160,F119&lt;=280),1,0)</f>
        <v>0</v>
      </c>
      <c r="K119" s="2">
        <f t="shared" ref="K119:K125" si="30">IF(AND(E119&gt;=160,E119&lt;=280,F119&gt;=280),1,0)</f>
        <v>0</v>
      </c>
      <c r="L119" s="2">
        <f t="shared" si="22"/>
        <v>0</v>
      </c>
      <c r="M119" s="2">
        <f t="shared" ref="M119:M125" si="31">IF(OR(I119=1,J119=1,K119=1,L119=1),1,0)</f>
        <v>0</v>
      </c>
      <c r="N119" s="2">
        <f t="shared" ref="N119:N125" si="32">IF(AND(G119&lt;=-23,H119&gt;=-23,H119&lt;=23),1,0)</f>
        <v>0</v>
      </c>
      <c r="O119" s="2">
        <f t="shared" ref="O119:O125" si="33">IF(AND(G119&gt;=-23,H119&lt;=23),1,0)</f>
        <v>0</v>
      </c>
      <c r="P119" s="2">
        <f t="shared" ref="P119:P125" si="34">IF(AND(G119&gt;=-23,G119&lt;=23,H119&gt;=23),1,0)</f>
        <v>1</v>
      </c>
      <c r="Q119" s="2">
        <f t="shared" ref="Q119:Q125" si="35">IF(AND(G119&lt;=-23,H119&gt;=23),1,0)</f>
        <v>0</v>
      </c>
      <c r="R119" s="2">
        <f t="shared" si="27"/>
        <v>0</v>
      </c>
      <c r="S119" s="2">
        <f t="shared" si="26"/>
        <v>0</v>
      </c>
    </row>
    <row r="120" spans="1:19" x14ac:dyDescent="0.3">
      <c r="A120" s="1" t="s">
        <v>171</v>
      </c>
      <c r="B120" s="1" t="s">
        <v>43</v>
      </c>
      <c r="C120" s="1" t="s">
        <v>44</v>
      </c>
      <c r="D120" s="1" t="s">
        <v>11</v>
      </c>
      <c r="E120" s="2">
        <v>7.3</v>
      </c>
      <c r="F120" s="2">
        <v>346</v>
      </c>
      <c r="G120" s="2">
        <v>46.5</v>
      </c>
      <c r="H120" s="2">
        <v>64</v>
      </c>
      <c r="I120" s="2">
        <f t="shared" si="28"/>
        <v>0</v>
      </c>
      <c r="J120" s="2">
        <f t="shared" si="29"/>
        <v>0</v>
      </c>
      <c r="K120" s="2">
        <f t="shared" si="30"/>
        <v>0</v>
      </c>
      <c r="L120" s="2">
        <f t="shared" ref="L120:L125" si="36">IF(AND(E120&lt;=160,F120&gt;=280),1,0)</f>
        <v>1</v>
      </c>
      <c r="M120" s="2">
        <f t="shared" si="31"/>
        <v>1</v>
      </c>
      <c r="N120" s="2">
        <f t="shared" si="32"/>
        <v>0</v>
      </c>
      <c r="O120" s="2">
        <f t="shared" si="33"/>
        <v>0</v>
      </c>
      <c r="P120" s="2">
        <f t="shared" si="34"/>
        <v>0</v>
      </c>
      <c r="Q120" s="2">
        <f t="shared" si="35"/>
        <v>0</v>
      </c>
      <c r="R120" s="2">
        <f t="shared" si="27"/>
        <v>0</v>
      </c>
      <c r="S120" s="2">
        <f t="shared" si="26"/>
        <v>0</v>
      </c>
    </row>
    <row r="121" spans="1:19" x14ac:dyDescent="0.3">
      <c r="A121" s="1" t="s">
        <v>192</v>
      </c>
      <c r="B121" s="1" t="s">
        <v>172</v>
      </c>
      <c r="C121" s="1" t="s">
        <v>173</v>
      </c>
      <c r="D121" s="1" t="s">
        <v>29</v>
      </c>
      <c r="E121" s="2" t="s">
        <v>193</v>
      </c>
      <c r="F121" s="2" t="s">
        <v>194</v>
      </c>
      <c r="G121" s="2" t="s">
        <v>195</v>
      </c>
      <c r="H121" s="2" t="s">
        <v>196</v>
      </c>
      <c r="I121" s="2">
        <f t="shared" si="28"/>
        <v>0</v>
      </c>
      <c r="J121" s="2">
        <v>1</v>
      </c>
      <c r="K121" s="2">
        <v>1</v>
      </c>
      <c r="L121" s="2">
        <f t="shared" si="36"/>
        <v>0</v>
      </c>
      <c r="M121" s="2">
        <f t="shared" si="31"/>
        <v>1</v>
      </c>
      <c r="N121" s="2">
        <f t="shared" si="32"/>
        <v>0</v>
      </c>
      <c r="O121" s="2">
        <f t="shared" si="33"/>
        <v>0</v>
      </c>
      <c r="P121" s="2">
        <v>1</v>
      </c>
      <c r="Q121" s="2">
        <f t="shared" si="35"/>
        <v>0</v>
      </c>
      <c r="R121" s="2">
        <f t="shared" si="27"/>
        <v>0</v>
      </c>
      <c r="S121" s="2">
        <f t="shared" si="26"/>
        <v>0</v>
      </c>
    </row>
    <row r="122" spans="1:19" x14ac:dyDescent="0.3">
      <c r="A122" s="1" t="s">
        <v>174</v>
      </c>
      <c r="B122" s="1" t="s">
        <v>33</v>
      </c>
      <c r="C122" s="1" t="s">
        <v>34</v>
      </c>
      <c r="D122" s="1" t="s">
        <v>29</v>
      </c>
      <c r="E122" s="2">
        <v>163</v>
      </c>
      <c r="F122" s="2">
        <v>173</v>
      </c>
      <c r="G122" s="2">
        <v>-23</v>
      </c>
      <c r="H122" s="2">
        <v>-11.2</v>
      </c>
      <c r="I122" s="2">
        <f t="shared" si="28"/>
        <v>0</v>
      </c>
      <c r="J122" s="2">
        <f t="shared" si="29"/>
        <v>1</v>
      </c>
      <c r="K122" s="2">
        <f t="shared" si="30"/>
        <v>0</v>
      </c>
      <c r="L122" s="2">
        <f t="shared" si="36"/>
        <v>0</v>
      </c>
      <c r="M122" s="2">
        <f t="shared" si="31"/>
        <v>1</v>
      </c>
      <c r="N122" s="2">
        <f t="shared" si="32"/>
        <v>1</v>
      </c>
      <c r="O122" s="2">
        <f t="shared" si="33"/>
        <v>1</v>
      </c>
      <c r="P122" s="2">
        <f t="shared" si="34"/>
        <v>0</v>
      </c>
      <c r="Q122" s="2">
        <f t="shared" si="35"/>
        <v>0</v>
      </c>
      <c r="R122" s="2">
        <f t="shared" si="27"/>
        <v>1</v>
      </c>
      <c r="S122" s="2">
        <f t="shared" si="26"/>
        <v>1</v>
      </c>
    </row>
    <row r="123" spans="1:19" x14ac:dyDescent="0.3">
      <c r="A123" s="1" t="s">
        <v>175</v>
      </c>
      <c r="B123" s="1" t="s">
        <v>14</v>
      </c>
      <c r="C123" s="1" t="s">
        <v>15</v>
      </c>
      <c r="D123" s="1" t="s">
        <v>11</v>
      </c>
      <c r="E123" s="2">
        <v>283.2</v>
      </c>
      <c r="F123" s="2">
        <v>303.60000000000002</v>
      </c>
      <c r="G123" s="2">
        <v>-2.8</v>
      </c>
      <c r="H123" s="2">
        <v>15.6</v>
      </c>
      <c r="I123" s="2">
        <f t="shared" si="28"/>
        <v>0</v>
      </c>
      <c r="J123" s="2">
        <f t="shared" si="29"/>
        <v>0</v>
      </c>
      <c r="K123" s="2">
        <f t="shared" si="30"/>
        <v>0</v>
      </c>
      <c r="L123" s="2">
        <f t="shared" si="36"/>
        <v>0</v>
      </c>
      <c r="M123" s="2">
        <f t="shared" si="31"/>
        <v>0</v>
      </c>
      <c r="N123" s="2">
        <f t="shared" si="32"/>
        <v>0</v>
      </c>
      <c r="O123" s="2">
        <f t="shared" si="33"/>
        <v>1</v>
      </c>
      <c r="P123" s="2">
        <f t="shared" si="34"/>
        <v>0</v>
      </c>
      <c r="Q123" s="2">
        <f t="shared" si="35"/>
        <v>0</v>
      </c>
      <c r="R123" s="2">
        <f t="shared" si="27"/>
        <v>1</v>
      </c>
      <c r="S123" s="2">
        <f t="shared" si="26"/>
        <v>0</v>
      </c>
    </row>
    <row r="124" spans="1:19" x14ac:dyDescent="0.3">
      <c r="A124" s="1" t="s">
        <v>176</v>
      </c>
      <c r="B124" s="1" t="s">
        <v>33</v>
      </c>
      <c r="C124" s="1" t="s">
        <v>34</v>
      </c>
      <c r="D124" s="1" t="s">
        <v>29</v>
      </c>
      <c r="E124" s="2">
        <v>98.4</v>
      </c>
      <c r="F124" s="2">
        <v>113</v>
      </c>
      <c r="G124" s="2">
        <v>5.2</v>
      </c>
      <c r="H124" s="2">
        <v>26.7</v>
      </c>
      <c r="I124" s="2">
        <f t="shared" si="28"/>
        <v>0</v>
      </c>
      <c r="J124" s="2">
        <f t="shared" si="29"/>
        <v>0</v>
      </c>
      <c r="K124" s="2">
        <f t="shared" si="30"/>
        <v>0</v>
      </c>
      <c r="L124" s="2">
        <f t="shared" si="36"/>
        <v>0</v>
      </c>
      <c r="M124" s="2">
        <f t="shared" si="31"/>
        <v>0</v>
      </c>
      <c r="N124" s="2">
        <f t="shared" si="32"/>
        <v>0</v>
      </c>
      <c r="O124" s="2">
        <f t="shared" si="33"/>
        <v>0</v>
      </c>
      <c r="P124" s="2">
        <f t="shared" si="34"/>
        <v>1</v>
      </c>
      <c r="Q124" s="2">
        <f t="shared" si="35"/>
        <v>0</v>
      </c>
      <c r="R124" s="2">
        <f t="shared" si="27"/>
        <v>0</v>
      </c>
      <c r="S124" s="2">
        <f t="shared" si="26"/>
        <v>0</v>
      </c>
    </row>
    <row r="125" spans="1:19" x14ac:dyDescent="0.3">
      <c r="A125" s="1" t="s">
        <v>177</v>
      </c>
      <c r="B125" s="1" t="s">
        <v>24</v>
      </c>
      <c r="C125" s="1" t="s">
        <v>25</v>
      </c>
      <c r="D125" s="1" t="s">
        <v>29</v>
      </c>
      <c r="E125" s="2">
        <v>39.200000000000003</v>
      </c>
      <c r="F125" s="2">
        <v>58</v>
      </c>
      <c r="G125" s="2">
        <v>9</v>
      </c>
      <c r="H125" s="2">
        <v>22.4</v>
      </c>
      <c r="I125" s="2">
        <f t="shared" si="28"/>
        <v>0</v>
      </c>
      <c r="J125" s="2">
        <f t="shared" si="29"/>
        <v>0</v>
      </c>
      <c r="K125" s="2">
        <f t="shared" si="30"/>
        <v>0</v>
      </c>
      <c r="L125" s="2">
        <f t="shared" si="36"/>
        <v>0</v>
      </c>
      <c r="M125" s="2">
        <f t="shared" si="31"/>
        <v>0</v>
      </c>
      <c r="N125" s="2">
        <f t="shared" si="32"/>
        <v>0</v>
      </c>
      <c r="O125" s="2">
        <f t="shared" si="33"/>
        <v>1</v>
      </c>
      <c r="P125" s="2">
        <f t="shared" si="34"/>
        <v>0</v>
      </c>
      <c r="Q125" s="2">
        <f t="shared" si="35"/>
        <v>0</v>
      </c>
      <c r="R125" s="2">
        <f t="shared" si="27"/>
        <v>1</v>
      </c>
      <c r="S125" s="2">
        <f t="shared" si="26"/>
        <v>0</v>
      </c>
    </row>
  </sheetData>
  <autoFilter ref="A1:S125" xr:uid="{4B7A8BAB-157B-4FF4-870C-F15D35F0D990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5529-5073-49DA-A133-1C8110828767}">
  <dimension ref="A1:M125"/>
  <sheetViews>
    <sheetView tabSelected="1" zoomScale="89" workbookViewId="0">
      <selection activeCell="A127" sqref="A127:XFD141"/>
    </sheetView>
  </sheetViews>
  <sheetFormatPr defaultRowHeight="14" x14ac:dyDescent="0.3"/>
  <cols>
    <col min="1" max="1" width="24.75" style="2" customWidth="1"/>
    <col min="2" max="2" width="26.33203125" style="2" customWidth="1"/>
    <col min="3" max="3" width="11.08203125" style="2" customWidth="1"/>
    <col min="4" max="4" width="17.75" style="2" customWidth="1"/>
    <col min="5" max="16384" width="8.6640625" style="2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178</v>
      </c>
      <c r="J1" s="2" t="s">
        <v>217</v>
      </c>
      <c r="K1" s="2" t="s">
        <v>216</v>
      </c>
      <c r="L1" s="2" t="s">
        <v>218</v>
      </c>
      <c r="M1" s="2" t="s">
        <v>219</v>
      </c>
    </row>
    <row r="2" spans="1:13" x14ac:dyDescent="0.3">
      <c r="A2" s="1" t="s">
        <v>8</v>
      </c>
      <c r="B2" s="1" t="s">
        <v>9</v>
      </c>
      <c r="C2" s="1" t="s">
        <v>10</v>
      </c>
      <c r="D2" s="1" t="s">
        <v>11</v>
      </c>
      <c r="E2" s="2">
        <v>14</v>
      </c>
      <c r="F2" s="2">
        <v>25</v>
      </c>
      <c r="G2" s="2">
        <v>36</v>
      </c>
      <c r="H2" s="2">
        <v>46</v>
      </c>
      <c r="I2" s="2">
        <f t="shared" ref="I2:I33" si="0">IF(AND(E2&lt;=160,F2&gt;=160,F2&lt;=280),1,0)</f>
        <v>0</v>
      </c>
      <c r="J2" s="2">
        <f t="shared" ref="J2:J49" si="1">IF(AND(G2&gt;=-30,G2&lt;=30,H2&gt;=-30,H2&lt;=30),1,0)</f>
        <v>0</v>
      </c>
      <c r="K2" s="2">
        <f t="shared" ref="K2:K33" si="2">IF(AND(G2&gt;=-40,G2&lt;=40,H2&gt;=-40,H2&lt;=40),1,0)</f>
        <v>0</v>
      </c>
      <c r="L2" s="2">
        <f t="shared" ref="L2:L33" si="3">IF(AND(I2=1,J2=1),1,0)</f>
        <v>0</v>
      </c>
      <c r="M2" s="2">
        <f t="shared" ref="M2:M33" si="4">IF(AND(I2=1,K2=1),1,0)</f>
        <v>0</v>
      </c>
    </row>
    <row r="3" spans="1:13" x14ac:dyDescent="0.3">
      <c r="A3" s="1" t="s">
        <v>12</v>
      </c>
      <c r="B3" s="1" t="s">
        <v>9</v>
      </c>
      <c r="C3" s="1" t="s">
        <v>10</v>
      </c>
      <c r="D3" s="1" t="s">
        <v>11</v>
      </c>
      <c r="E3" s="2">
        <v>15</v>
      </c>
      <c r="F3" s="2">
        <v>348</v>
      </c>
      <c r="G3" s="2">
        <v>15</v>
      </c>
      <c r="H3" s="2">
        <v>40</v>
      </c>
      <c r="I3" s="2">
        <f t="shared" si="0"/>
        <v>0</v>
      </c>
      <c r="J3" s="2">
        <f t="shared" si="1"/>
        <v>0</v>
      </c>
      <c r="K3" s="2">
        <f t="shared" si="2"/>
        <v>1</v>
      </c>
      <c r="L3" s="2">
        <f t="shared" si="3"/>
        <v>0</v>
      </c>
      <c r="M3" s="2">
        <f t="shared" si="4"/>
        <v>0</v>
      </c>
    </row>
    <row r="4" spans="1:13" x14ac:dyDescent="0.3">
      <c r="A4" s="1" t="s">
        <v>13</v>
      </c>
      <c r="B4" s="1" t="s">
        <v>14</v>
      </c>
      <c r="C4" s="1" t="s">
        <v>15</v>
      </c>
      <c r="D4" s="1" t="s">
        <v>11</v>
      </c>
      <c r="E4" s="2">
        <v>295</v>
      </c>
      <c r="F4" s="2">
        <v>302</v>
      </c>
      <c r="G4" s="2">
        <v>13.5</v>
      </c>
      <c r="H4" s="2">
        <v>20.5</v>
      </c>
      <c r="I4" s="2">
        <f t="shared" si="0"/>
        <v>0</v>
      </c>
      <c r="J4" s="2">
        <f t="shared" si="1"/>
        <v>1</v>
      </c>
      <c r="K4" s="2">
        <f t="shared" si="2"/>
        <v>1</v>
      </c>
      <c r="L4" s="2">
        <f t="shared" si="3"/>
        <v>0</v>
      </c>
      <c r="M4" s="2">
        <f t="shared" si="4"/>
        <v>0</v>
      </c>
    </row>
    <row r="5" spans="1:13" x14ac:dyDescent="0.3">
      <c r="A5" s="1" t="s">
        <v>16</v>
      </c>
      <c r="B5" s="1" t="s">
        <v>17</v>
      </c>
      <c r="C5" s="1" t="s">
        <v>18</v>
      </c>
      <c r="D5" s="1" t="s">
        <v>11</v>
      </c>
      <c r="E5" s="2">
        <v>281</v>
      </c>
      <c r="F5" s="2">
        <v>311</v>
      </c>
      <c r="G5" s="2">
        <v>-58.5</v>
      </c>
      <c r="H5" s="2">
        <v>-18</v>
      </c>
      <c r="I5" s="2">
        <f t="shared" si="0"/>
        <v>0</v>
      </c>
      <c r="J5" s="2">
        <f t="shared" si="1"/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</row>
    <row r="6" spans="1:13" x14ac:dyDescent="0.3">
      <c r="A6" s="1" t="s">
        <v>19</v>
      </c>
      <c r="B6" s="1" t="s">
        <v>20</v>
      </c>
      <c r="C6" s="1" t="s">
        <v>21</v>
      </c>
      <c r="D6" s="1" t="s">
        <v>11</v>
      </c>
      <c r="E6" s="2">
        <v>109.2</v>
      </c>
      <c r="F6" s="2">
        <v>157.69999999999999</v>
      </c>
      <c r="G6" s="2">
        <v>-74.400000000000006</v>
      </c>
      <c r="H6" s="2">
        <v>-7</v>
      </c>
      <c r="I6" s="2">
        <f t="shared" si="0"/>
        <v>0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</row>
    <row r="7" spans="1:13" x14ac:dyDescent="0.3">
      <c r="A7" s="1" t="s">
        <v>22</v>
      </c>
      <c r="B7" s="1" t="s">
        <v>14</v>
      </c>
      <c r="C7" s="1" t="s">
        <v>15</v>
      </c>
      <c r="D7" s="1" t="s">
        <v>11</v>
      </c>
      <c r="E7" s="2">
        <v>277</v>
      </c>
      <c r="F7" s="2">
        <v>291</v>
      </c>
      <c r="G7" s="2">
        <v>18</v>
      </c>
      <c r="H7" s="2">
        <v>30</v>
      </c>
      <c r="I7" s="2">
        <f t="shared" si="0"/>
        <v>0</v>
      </c>
      <c r="J7" s="2">
        <f t="shared" si="1"/>
        <v>1</v>
      </c>
      <c r="K7" s="2">
        <f t="shared" si="2"/>
        <v>1</v>
      </c>
      <c r="L7" s="2">
        <f t="shared" si="3"/>
        <v>0</v>
      </c>
      <c r="M7" s="2">
        <f t="shared" si="4"/>
        <v>0</v>
      </c>
    </row>
    <row r="8" spans="1:13" x14ac:dyDescent="0.3">
      <c r="A8" s="1" t="s">
        <v>23</v>
      </c>
      <c r="B8" s="1" t="s">
        <v>24</v>
      </c>
      <c r="C8" s="1" t="s">
        <v>25</v>
      </c>
      <c r="D8" s="1" t="s">
        <v>11</v>
      </c>
      <c r="E8" s="2">
        <v>48</v>
      </c>
      <c r="F8" s="2">
        <v>54</v>
      </c>
      <c r="G8" s="2">
        <v>24</v>
      </c>
      <c r="H8" s="2">
        <v>30</v>
      </c>
      <c r="I8" s="2">
        <f t="shared" si="0"/>
        <v>0</v>
      </c>
      <c r="J8" s="2">
        <f t="shared" si="1"/>
        <v>1</v>
      </c>
      <c r="K8" s="2">
        <f t="shared" si="2"/>
        <v>1</v>
      </c>
      <c r="L8" s="2">
        <f t="shared" si="3"/>
        <v>0</v>
      </c>
      <c r="M8" s="2">
        <f t="shared" si="4"/>
        <v>0</v>
      </c>
    </row>
    <row r="9" spans="1:13" x14ac:dyDescent="0.3">
      <c r="A9" s="1" t="s">
        <v>26</v>
      </c>
      <c r="B9" s="1" t="s">
        <v>27</v>
      </c>
      <c r="C9" s="1" t="s">
        <v>28</v>
      </c>
      <c r="D9" s="1" t="s">
        <v>29</v>
      </c>
      <c r="E9" s="2">
        <v>84.3</v>
      </c>
      <c r="F9" s="2">
        <v>96.3</v>
      </c>
      <c r="G9" s="2">
        <v>17.3</v>
      </c>
      <c r="H9" s="2">
        <v>30</v>
      </c>
      <c r="I9" s="2">
        <f t="shared" si="0"/>
        <v>0</v>
      </c>
      <c r="J9" s="2">
        <f t="shared" si="1"/>
        <v>1</v>
      </c>
      <c r="K9" s="2">
        <f t="shared" si="2"/>
        <v>1</v>
      </c>
      <c r="L9" s="2">
        <f t="shared" si="3"/>
        <v>0</v>
      </c>
      <c r="M9" s="2">
        <f t="shared" si="4"/>
        <v>0</v>
      </c>
    </row>
    <row r="10" spans="1:13" x14ac:dyDescent="0.3">
      <c r="A10" s="1" t="s">
        <v>197</v>
      </c>
      <c r="B10" s="1" t="s">
        <v>14</v>
      </c>
      <c r="C10" s="1" t="s">
        <v>15</v>
      </c>
      <c r="D10" s="1" t="s">
        <v>11</v>
      </c>
      <c r="E10" s="2">
        <v>267</v>
      </c>
      <c r="F10" s="2">
        <v>276</v>
      </c>
      <c r="G10" s="2">
        <v>12</v>
      </c>
      <c r="H10" s="2">
        <v>22</v>
      </c>
      <c r="I10" s="2">
        <f t="shared" si="0"/>
        <v>0</v>
      </c>
      <c r="J10" s="2">
        <f t="shared" si="1"/>
        <v>1</v>
      </c>
      <c r="K10" s="2">
        <f t="shared" si="2"/>
        <v>1</v>
      </c>
      <c r="L10" s="2">
        <f t="shared" si="3"/>
        <v>0</v>
      </c>
      <c r="M10" s="2">
        <f t="shared" si="4"/>
        <v>0</v>
      </c>
    </row>
    <row r="11" spans="1:13" x14ac:dyDescent="0.3">
      <c r="A11" s="1" t="s">
        <v>30</v>
      </c>
      <c r="B11" s="1" t="s">
        <v>9</v>
      </c>
      <c r="C11" s="1" t="s">
        <v>10</v>
      </c>
      <c r="D11" s="1" t="s">
        <v>11</v>
      </c>
      <c r="E11" s="2">
        <v>11</v>
      </c>
      <c r="F11" s="2">
        <v>24</v>
      </c>
      <c r="G11" s="2">
        <v>39</v>
      </c>
      <c r="H11" s="2">
        <v>48.6</v>
      </c>
      <c r="I11" s="2">
        <f t="shared" si="0"/>
        <v>0</v>
      </c>
      <c r="J11" s="2">
        <f t="shared" si="1"/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</row>
    <row r="12" spans="1:13" x14ac:dyDescent="0.3">
      <c r="A12" s="1" t="s">
        <v>31</v>
      </c>
      <c r="B12" s="1" t="s">
        <v>17</v>
      </c>
      <c r="C12" s="1" t="s">
        <v>18</v>
      </c>
      <c r="D12" s="1" t="s">
        <v>11</v>
      </c>
      <c r="E12" s="2">
        <v>283</v>
      </c>
      <c r="F12" s="2">
        <v>329</v>
      </c>
      <c r="G12" s="2">
        <v>-37</v>
      </c>
      <c r="H12" s="2">
        <v>9</v>
      </c>
      <c r="I12" s="2">
        <f t="shared" si="0"/>
        <v>0</v>
      </c>
      <c r="J12" s="2">
        <f t="shared" si="1"/>
        <v>0</v>
      </c>
      <c r="K12" s="2">
        <f t="shared" si="2"/>
        <v>1</v>
      </c>
      <c r="L12" s="2">
        <f t="shared" si="3"/>
        <v>0</v>
      </c>
      <c r="M12" s="2">
        <f t="shared" si="4"/>
        <v>0</v>
      </c>
    </row>
    <row r="13" spans="1:13" x14ac:dyDescent="0.3">
      <c r="A13" s="1" t="s">
        <v>32</v>
      </c>
      <c r="B13" s="1" t="s">
        <v>33</v>
      </c>
      <c r="C13" s="1" t="s">
        <v>34</v>
      </c>
      <c r="D13" s="1" t="s">
        <v>29</v>
      </c>
      <c r="E13" s="2">
        <v>110</v>
      </c>
      <c r="F13" s="2">
        <v>118.8</v>
      </c>
      <c r="G13" s="2">
        <v>0.5</v>
      </c>
      <c r="H13" s="2">
        <v>8.5</v>
      </c>
      <c r="I13" s="2">
        <f t="shared" si="0"/>
        <v>0</v>
      </c>
      <c r="J13" s="2">
        <f t="shared" si="1"/>
        <v>1</v>
      </c>
      <c r="K13" s="2">
        <f t="shared" si="2"/>
        <v>1</v>
      </c>
      <c r="L13" s="2">
        <f t="shared" si="3"/>
        <v>0</v>
      </c>
      <c r="M13" s="2">
        <f t="shared" si="4"/>
        <v>0</v>
      </c>
    </row>
    <row r="14" spans="1:13" x14ac:dyDescent="0.3">
      <c r="A14" s="1" t="s">
        <v>35</v>
      </c>
      <c r="B14" s="1" t="s">
        <v>9</v>
      </c>
      <c r="C14" s="1" t="s">
        <v>10</v>
      </c>
      <c r="D14" s="1" t="s">
        <v>11</v>
      </c>
      <c r="E14" s="2">
        <v>17.7</v>
      </c>
      <c r="F14" s="2">
        <v>33.299999999999997</v>
      </c>
      <c r="G14" s="2">
        <v>37.799999999999997</v>
      </c>
      <c r="H14" s="2">
        <v>47.6</v>
      </c>
      <c r="I14" s="2">
        <f t="shared" si="0"/>
        <v>0</v>
      </c>
      <c r="J14" s="2">
        <f t="shared" si="1"/>
        <v>0</v>
      </c>
      <c r="K14" s="2">
        <f t="shared" si="2"/>
        <v>0</v>
      </c>
      <c r="L14" s="2">
        <f t="shared" si="3"/>
        <v>0</v>
      </c>
      <c r="M14" s="2">
        <f t="shared" si="4"/>
        <v>0</v>
      </c>
    </row>
    <row r="15" spans="1:13" x14ac:dyDescent="0.3">
      <c r="A15" s="1" t="s">
        <v>38</v>
      </c>
      <c r="B15" s="1" t="s">
        <v>33</v>
      </c>
      <c r="C15" s="1" t="s">
        <v>34</v>
      </c>
      <c r="D15" s="1" t="s">
        <v>11</v>
      </c>
      <c r="E15" s="2">
        <v>98.8</v>
      </c>
      <c r="F15" s="2">
        <v>111</v>
      </c>
      <c r="G15" s="2">
        <v>7</v>
      </c>
      <c r="H15" s="2">
        <v>18</v>
      </c>
      <c r="I15" s="2">
        <f t="shared" si="0"/>
        <v>0</v>
      </c>
      <c r="J15" s="2">
        <f t="shared" si="1"/>
        <v>1</v>
      </c>
      <c r="K15" s="2">
        <f t="shared" si="2"/>
        <v>1</v>
      </c>
      <c r="L15" s="2">
        <f t="shared" si="3"/>
        <v>0</v>
      </c>
      <c r="M15" s="2">
        <f t="shared" si="4"/>
        <v>0</v>
      </c>
    </row>
    <row r="16" spans="1:13" x14ac:dyDescent="0.3">
      <c r="A16" s="1" t="s">
        <v>39</v>
      </c>
      <c r="B16" s="1" t="s">
        <v>40</v>
      </c>
      <c r="C16" s="1" t="s">
        <v>41</v>
      </c>
      <c r="D16" s="1" t="s">
        <v>11</v>
      </c>
      <c r="E16" s="2">
        <v>209</v>
      </c>
      <c r="F16" s="2">
        <v>325.5</v>
      </c>
      <c r="G16" s="2">
        <v>38</v>
      </c>
      <c r="H16" s="2">
        <v>87</v>
      </c>
      <c r="I16" s="2">
        <f t="shared" si="0"/>
        <v>0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</row>
    <row r="17" spans="1:13" x14ac:dyDescent="0.3">
      <c r="A17" s="1" t="s">
        <v>210</v>
      </c>
      <c r="B17" s="1" t="s">
        <v>14</v>
      </c>
      <c r="C17" s="1" t="s">
        <v>15</v>
      </c>
      <c r="D17" s="1" t="s">
        <v>29</v>
      </c>
      <c r="E17" s="2">
        <v>275</v>
      </c>
      <c r="F17" s="2">
        <v>282.5</v>
      </c>
      <c r="G17" s="2">
        <v>15.8</v>
      </c>
      <c r="H17" s="2">
        <v>22.8</v>
      </c>
      <c r="I17" s="2">
        <f t="shared" si="0"/>
        <v>0</v>
      </c>
      <c r="J17" s="2">
        <f t="shared" si="1"/>
        <v>1</v>
      </c>
      <c r="K17" s="2">
        <f t="shared" si="2"/>
        <v>1</v>
      </c>
      <c r="L17" s="2">
        <f t="shared" si="3"/>
        <v>0</v>
      </c>
      <c r="M17" s="2">
        <f t="shared" si="4"/>
        <v>0</v>
      </c>
    </row>
    <row r="18" spans="1:13" x14ac:dyDescent="0.3">
      <c r="A18" s="1" t="s">
        <v>42</v>
      </c>
      <c r="B18" s="1" t="s">
        <v>43</v>
      </c>
      <c r="C18" s="1" t="s">
        <v>44</v>
      </c>
      <c r="D18" s="1" t="s">
        <v>11</v>
      </c>
      <c r="E18" s="2">
        <v>3.1</v>
      </c>
      <c r="F18" s="2">
        <v>352.2</v>
      </c>
      <c r="G18" s="1">
        <v>45.8</v>
      </c>
      <c r="H18" s="1">
        <v>52.8</v>
      </c>
      <c r="I18" s="2">
        <f t="shared" si="0"/>
        <v>0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</row>
    <row r="19" spans="1:13" x14ac:dyDescent="0.3">
      <c r="A19" s="1" t="s">
        <v>45</v>
      </c>
      <c r="B19" s="1" t="s">
        <v>46</v>
      </c>
      <c r="C19" s="1" t="s">
        <v>47</v>
      </c>
      <c r="D19" s="1" t="s">
        <v>11</v>
      </c>
      <c r="E19" s="2">
        <v>279</v>
      </c>
      <c r="F19" s="2">
        <v>299</v>
      </c>
      <c r="G19" s="2">
        <v>-59</v>
      </c>
      <c r="H19" s="2">
        <v>-14</v>
      </c>
      <c r="I19" s="2">
        <f t="shared" si="0"/>
        <v>0</v>
      </c>
      <c r="J19" s="2">
        <f t="shared" si="1"/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</row>
    <row r="20" spans="1:13" x14ac:dyDescent="0.3">
      <c r="A20" s="1" t="s">
        <v>48</v>
      </c>
      <c r="B20" s="1" t="s">
        <v>49</v>
      </c>
      <c r="C20" s="1" t="s">
        <v>50</v>
      </c>
      <c r="D20" s="1" t="s">
        <v>11</v>
      </c>
      <c r="E20" s="2">
        <v>105</v>
      </c>
      <c r="F20" s="2">
        <v>140</v>
      </c>
      <c r="G20" s="2">
        <v>15</v>
      </c>
      <c r="H20" s="2">
        <v>48</v>
      </c>
      <c r="I20" s="2">
        <f t="shared" si="0"/>
        <v>0</v>
      </c>
      <c r="J20" s="2">
        <f t="shared" si="1"/>
        <v>0</v>
      </c>
      <c r="K20" s="2">
        <f t="shared" si="2"/>
        <v>0</v>
      </c>
      <c r="L20" s="2">
        <f t="shared" si="3"/>
        <v>0</v>
      </c>
      <c r="M20" s="2">
        <f t="shared" si="4"/>
        <v>0</v>
      </c>
    </row>
    <row r="21" spans="1:13" x14ac:dyDescent="0.3">
      <c r="A21" s="1" t="s">
        <v>51</v>
      </c>
      <c r="B21" s="1" t="s">
        <v>52</v>
      </c>
      <c r="C21" s="1" t="s">
        <v>53</v>
      </c>
      <c r="D21" s="1" t="s">
        <v>29</v>
      </c>
      <c r="E21" s="2">
        <v>278</v>
      </c>
      <c r="F21" s="2">
        <v>297</v>
      </c>
      <c r="G21" s="2">
        <v>-7</v>
      </c>
      <c r="H21" s="2">
        <v>16</v>
      </c>
      <c r="I21" s="2">
        <f t="shared" si="0"/>
        <v>0</v>
      </c>
      <c r="J21" s="2">
        <f t="shared" si="1"/>
        <v>1</v>
      </c>
      <c r="K21" s="2">
        <f t="shared" si="2"/>
        <v>1</v>
      </c>
      <c r="L21" s="2">
        <f t="shared" si="3"/>
        <v>0</v>
      </c>
      <c r="M21" s="2">
        <f t="shared" si="4"/>
        <v>0</v>
      </c>
    </row>
    <row r="22" spans="1:13" x14ac:dyDescent="0.3">
      <c r="A22" s="1" t="s">
        <v>54</v>
      </c>
      <c r="B22" s="1" t="s">
        <v>55</v>
      </c>
      <c r="C22" s="1" t="s">
        <v>56</v>
      </c>
      <c r="D22" s="1" t="s">
        <v>11</v>
      </c>
      <c r="E22" s="2">
        <v>197</v>
      </c>
      <c r="F22" s="2">
        <v>204</v>
      </c>
      <c r="G22" s="2">
        <v>-25</v>
      </c>
      <c r="H22" s="2">
        <v>-18</v>
      </c>
      <c r="I22" s="2">
        <f t="shared" si="0"/>
        <v>0</v>
      </c>
      <c r="J22" s="2">
        <f t="shared" si="1"/>
        <v>1</v>
      </c>
      <c r="K22" s="2">
        <f t="shared" si="2"/>
        <v>1</v>
      </c>
      <c r="L22" s="2">
        <f t="shared" si="3"/>
        <v>0</v>
      </c>
      <c r="M22" s="2">
        <f t="shared" si="4"/>
        <v>0</v>
      </c>
    </row>
    <row r="23" spans="1:13" x14ac:dyDescent="0.3">
      <c r="A23" s="1" t="s">
        <v>57</v>
      </c>
      <c r="B23" s="1" t="s">
        <v>55</v>
      </c>
      <c r="C23" s="1" t="s">
        <v>56</v>
      </c>
      <c r="D23" s="1" t="s">
        <v>29</v>
      </c>
      <c r="E23" s="2">
        <v>271</v>
      </c>
      <c r="F23" s="2">
        <v>281</v>
      </c>
      <c r="G23" s="2">
        <v>4.5</v>
      </c>
      <c r="H23" s="2">
        <v>14.5</v>
      </c>
      <c r="I23" s="2">
        <f t="shared" si="0"/>
        <v>0</v>
      </c>
      <c r="J23" s="2">
        <f t="shared" si="1"/>
        <v>1</v>
      </c>
      <c r="K23" s="2">
        <f t="shared" si="2"/>
        <v>1</v>
      </c>
      <c r="L23" s="2">
        <f t="shared" si="3"/>
        <v>0</v>
      </c>
      <c r="M23" s="2">
        <f t="shared" si="4"/>
        <v>0</v>
      </c>
    </row>
    <row r="24" spans="1:13" x14ac:dyDescent="0.3">
      <c r="A24" s="1" t="s">
        <v>58</v>
      </c>
      <c r="B24" s="1" t="s">
        <v>9</v>
      </c>
      <c r="C24" s="1" t="s">
        <v>10</v>
      </c>
      <c r="D24" s="1" t="s">
        <v>11</v>
      </c>
      <c r="E24" s="2">
        <v>8.8000000000000007</v>
      </c>
      <c r="F24" s="2">
        <v>24</v>
      </c>
      <c r="G24" s="2">
        <v>39</v>
      </c>
      <c r="H24" s="2">
        <v>50</v>
      </c>
      <c r="I24" s="2">
        <f t="shared" si="0"/>
        <v>0</v>
      </c>
      <c r="J24" s="2">
        <f t="shared" si="1"/>
        <v>0</v>
      </c>
      <c r="K24" s="2">
        <f t="shared" si="2"/>
        <v>0</v>
      </c>
      <c r="L24" s="2">
        <f t="shared" si="3"/>
        <v>0</v>
      </c>
      <c r="M24" s="2">
        <f t="shared" si="4"/>
        <v>0</v>
      </c>
    </row>
    <row r="25" spans="1:13" x14ac:dyDescent="0.3">
      <c r="A25" s="1" t="s">
        <v>59</v>
      </c>
      <c r="B25" s="1" t="s">
        <v>14</v>
      </c>
      <c r="C25" s="1" t="s">
        <v>15</v>
      </c>
      <c r="D25" s="1" t="s">
        <v>29</v>
      </c>
      <c r="E25" s="2">
        <v>271.5</v>
      </c>
      <c r="F25" s="2">
        <v>290</v>
      </c>
      <c r="G25" s="2">
        <v>16</v>
      </c>
      <c r="H25" s="2">
        <v>26</v>
      </c>
      <c r="I25" s="2">
        <f t="shared" si="0"/>
        <v>0</v>
      </c>
      <c r="J25" s="2">
        <f t="shared" si="1"/>
        <v>1</v>
      </c>
      <c r="K25" s="2">
        <f t="shared" si="2"/>
        <v>1</v>
      </c>
      <c r="L25" s="2">
        <f t="shared" si="3"/>
        <v>0</v>
      </c>
      <c r="M25" s="2">
        <f t="shared" si="4"/>
        <v>0</v>
      </c>
    </row>
    <row r="26" spans="1:13" x14ac:dyDescent="0.3">
      <c r="A26" s="1" t="s">
        <v>60</v>
      </c>
      <c r="B26" s="1" t="s">
        <v>9</v>
      </c>
      <c r="C26" s="1" t="s">
        <v>10</v>
      </c>
      <c r="D26" s="1" t="s">
        <v>11</v>
      </c>
      <c r="E26" s="2">
        <v>28</v>
      </c>
      <c r="F26" s="2">
        <v>39</v>
      </c>
      <c r="G26" s="2">
        <v>31</v>
      </c>
      <c r="H26" s="2">
        <v>39</v>
      </c>
      <c r="I26" s="2">
        <f t="shared" si="0"/>
        <v>0</v>
      </c>
      <c r="J26" s="2">
        <f t="shared" si="1"/>
        <v>0</v>
      </c>
      <c r="K26" s="2">
        <f t="shared" si="2"/>
        <v>1</v>
      </c>
      <c r="L26" s="2">
        <f t="shared" si="3"/>
        <v>0</v>
      </c>
      <c r="M26" s="2">
        <f t="shared" si="4"/>
        <v>0</v>
      </c>
    </row>
    <row r="27" spans="1:13" x14ac:dyDescent="0.3">
      <c r="A27" s="1" t="s">
        <v>61</v>
      </c>
      <c r="B27" s="1" t="s">
        <v>43</v>
      </c>
      <c r="C27" s="1" t="s">
        <v>44</v>
      </c>
      <c r="D27" s="1" t="s">
        <v>29</v>
      </c>
      <c r="E27" s="2">
        <v>2</v>
      </c>
      <c r="F27" s="2">
        <v>21</v>
      </c>
      <c r="G27" s="2">
        <v>51</v>
      </c>
      <c r="H27" s="2">
        <v>61</v>
      </c>
      <c r="I27" s="2">
        <f t="shared" si="0"/>
        <v>0</v>
      </c>
      <c r="J27" s="2">
        <f t="shared" si="1"/>
        <v>0</v>
      </c>
      <c r="K27" s="2">
        <f t="shared" si="2"/>
        <v>0</v>
      </c>
      <c r="L27" s="2">
        <f t="shared" si="3"/>
        <v>0</v>
      </c>
      <c r="M27" s="2">
        <f t="shared" si="4"/>
        <v>0</v>
      </c>
    </row>
    <row r="28" spans="1:13" x14ac:dyDescent="0.3">
      <c r="A28" s="1" t="s">
        <v>62</v>
      </c>
      <c r="B28" s="1" t="s">
        <v>14</v>
      </c>
      <c r="C28" s="1" t="s">
        <v>15</v>
      </c>
      <c r="D28" s="1" t="s">
        <v>11</v>
      </c>
      <c r="E28" s="2">
        <v>284</v>
      </c>
      <c r="F28" s="2">
        <v>297</v>
      </c>
      <c r="G28" s="2">
        <v>14</v>
      </c>
      <c r="H28" s="2">
        <v>23</v>
      </c>
      <c r="I28" s="2">
        <f t="shared" si="0"/>
        <v>0</v>
      </c>
      <c r="J28" s="2">
        <f t="shared" si="1"/>
        <v>1</v>
      </c>
      <c r="K28" s="2">
        <f t="shared" si="2"/>
        <v>1</v>
      </c>
      <c r="L28" s="2">
        <f t="shared" si="3"/>
        <v>0</v>
      </c>
      <c r="M28" s="2">
        <f t="shared" si="4"/>
        <v>0</v>
      </c>
    </row>
    <row r="29" spans="1:13" x14ac:dyDescent="0.3">
      <c r="A29" s="1" t="s">
        <v>63</v>
      </c>
      <c r="B29" s="1" t="s">
        <v>46</v>
      </c>
      <c r="C29" s="1" t="s">
        <v>47</v>
      </c>
      <c r="D29" s="1" t="s">
        <v>11</v>
      </c>
      <c r="E29" s="2">
        <v>265</v>
      </c>
      <c r="F29" s="2">
        <v>289</v>
      </c>
      <c r="G29" s="2">
        <v>-8.5</v>
      </c>
      <c r="H29" s="2">
        <v>5</v>
      </c>
      <c r="I29" s="2">
        <f t="shared" si="0"/>
        <v>0</v>
      </c>
      <c r="J29" s="2">
        <f t="shared" si="1"/>
        <v>1</v>
      </c>
      <c r="K29" s="2">
        <f t="shared" si="2"/>
        <v>1</v>
      </c>
      <c r="L29" s="2">
        <f t="shared" si="3"/>
        <v>0</v>
      </c>
      <c r="M29" s="2">
        <f t="shared" si="4"/>
        <v>0</v>
      </c>
    </row>
    <row r="30" spans="1:13" x14ac:dyDescent="0.3">
      <c r="A30" s="1" t="s">
        <v>64</v>
      </c>
      <c r="B30" s="1" t="s">
        <v>9</v>
      </c>
      <c r="C30" s="1" t="s">
        <v>10</v>
      </c>
      <c r="D30" s="1" t="s">
        <v>29</v>
      </c>
      <c r="E30" s="2">
        <v>20.8</v>
      </c>
      <c r="F30" s="2">
        <v>40.799999999999997</v>
      </c>
      <c r="G30" s="2">
        <v>18.5</v>
      </c>
      <c r="H30" s="2">
        <v>35</v>
      </c>
      <c r="I30" s="2">
        <f t="shared" si="0"/>
        <v>0</v>
      </c>
      <c r="J30" s="2">
        <f t="shared" si="1"/>
        <v>0</v>
      </c>
      <c r="K30" s="2">
        <f t="shared" si="2"/>
        <v>1</v>
      </c>
      <c r="L30" s="2">
        <f t="shared" si="3"/>
        <v>0</v>
      </c>
      <c r="M30" s="2">
        <f t="shared" si="4"/>
        <v>0</v>
      </c>
    </row>
    <row r="31" spans="1:13" x14ac:dyDescent="0.3">
      <c r="A31" s="1" t="s">
        <v>65</v>
      </c>
      <c r="B31" s="1" t="s">
        <v>55</v>
      </c>
      <c r="C31" s="1" t="s">
        <v>56</v>
      </c>
      <c r="D31" s="1" t="s">
        <v>29</v>
      </c>
      <c r="E31" s="2">
        <v>266.5</v>
      </c>
      <c r="F31" s="2">
        <v>276</v>
      </c>
      <c r="G31" s="2">
        <v>10</v>
      </c>
      <c r="H31" s="2">
        <v>18</v>
      </c>
      <c r="I31" s="2">
        <f t="shared" si="0"/>
        <v>0</v>
      </c>
      <c r="J31" s="2">
        <f t="shared" si="1"/>
        <v>1</v>
      </c>
      <c r="K31" s="2">
        <f t="shared" si="2"/>
        <v>1</v>
      </c>
      <c r="L31" s="2">
        <f t="shared" si="3"/>
        <v>0</v>
      </c>
      <c r="M31" s="2">
        <f t="shared" si="4"/>
        <v>0</v>
      </c>
    </row>
    <row r="32" spans="1:13" x14ac:dyDescent="0.3">
      <c r="A32" s="1" t="s">
        <v>66</v>
      </c>
      <c r="B32" s="1" t="s">
        <v>24</v>
      </c>
      <c r="C32" s="1" t="s">
        <v>25</v>
      </c>
      <c r="D32" s="1" t="s">
        <v>29</v>
      </c>
      <c r="E32" s="2">
        <v>33</v>
      </c>
      <c r="F32" s="2">
        <v>45.5</v>
      </c>
      <c r="G32" s="2">
        <v>8.9</v>
      </c>
      <c r="H32" s="2">
        <v>21.4</v>
      </c>
      <c r="I32" s="2">
        <f t="shared" si="0"/>
        <v>0</v>
      </c>
      <c r="J32" s="2">
        <f t="shared" si="1"/>
        <v>1</v>
      </c>
      <c r="K32" s="2">
        <f t="shared" si="2"/>
        <v>1</v>
      </c>
      <c r="L32" s="2">
        <f t="shared" si="3"/>
        <v>0</v>
      </c>
      <c r="M32" s="2">
        <f t="shared" si="4"/>
        <v>0</v>
      </c>
    </row>
    <row r="33" spans="1:13" x14ac:dyDescent="0.3">
      <c r="A33" s="1" t="s">
        <v>67</v>
      </c>
      <c r="B33" s="1" t="s">
        <v>43</v>
      </c>
      <c r="C33" s="1" t="s">
        <v>44</v>
      </c>
      <c r="D33" s="1" t="s">
        <v>11</v>
      </c>
      <c r="E33" s="2">
        <v>0.6</v>
      </c>
      <c r="F33" s="2">
        <v>345.5</v>
      </c>
      <c r="G33" s="2">
        <v>58</v>
      </c>
      <c r="H33" s="2">
        <v>65.599999999999994</v>
      </c>
      <c r="I33" s="2">
        <f t="shared" si="0"/>
        <v>0</v>
      </c>
      <c r="J33" s="2">
        <f t="shared" si="1"/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</row>
    <row r="34" spans="1:13" x14ac:dyDescent="0.3">
      <c r="A34" s="1" t="s">
        <v>211</v>
      </c>
      <c r="B34" s="1" t="s">
        <v>33</v>
      </c>
      <c r="C34" s="1" t="s">
        <v>34</v>
      </c>
      <c r="D34" s="1" t="s">
        <v>29</v>
      </c>
      <c r="E34" s="2">
        <v>173</v>
      </c>
      <c r="F34" s="2">
        <v>183.5</v>
      </c>
      <c r="G34" s="2">
        <v>-22</v>
      </c>
      <c r="H34" s="2">
        <v>-12.7</v>
      </c>
      <c r="I34" s="2">
        <f t="shared" ref="I34:I65" si="5">IF(AND(E34&lt;=160,F34&gt;=160,F34&lt;=280),1,0)</f>
        <v>0</v>
      </c>
      <c r="J34" s="2">
        <f t="shared" si="1"/>
        <v>1</v>
      </c>
      <c r="K34" s="2">
        <f t="shared" ref="K34:K65" si="6">IF(AND(G34&gt;=-40,G34&lt;=40,H34&gt;=-40,H34&lt;=40),1,0)</f>
        <v>1</v>
      </c>
      <c r="L34" s="2">
        <f t="shared" ref="L34:L65" si="7">IF(AND(I34=1,J34=1),1,0)</f>
        <v>0</v>
      </c>
      <c r="M34" s="2">
        <f t="shared" ref="M34:M65" si="8">IF(AND(I34=1,K34=1),1,0)</f>
        <v>0</v>
      </c>
    </row>
    <row r="35" spans="1:13" x14ac:dyDescent="0.3">
      <c r="A35" s="1" t="s">
        <v>68</v>
      </c>
      <c r="B35" s="1" t="s">
        <v>43</v>
      </c>
      <c r="C35" s="1" t="s">
        <v>44</v>
      </c>
      <c r="D35" s="1" t="s">
        <v>11</v>
      </c>
      <c r="E35" s="2">
        <v>11</v>
      </c>
      <c r="F35" s="2">
        <v>39</v>
      </c>
      <c r="G35" s="2">
        <v>56</v>
      </c>
      <c r="H35" s="2">
        <v>73.5</v>
      </c>
      <c r="I35" s="2">
        <f t="shared" si="5"/>
        <v>0</v>
      </c>
      <c r="J35" s="2">
        <f t="shared" si="1"/>
        <v>0</v>
      </c>
      <c r="K35" s="2">
        <f t="shared" si="6"/>
        <v>0</v>
      </c>
      <c r="L35" s="2">
        <f t="shared" si="7"/>
        <v>0</v>
      </c>
      <c r="M35" s="2">
        <f t="shared" si="8"/>
        <v>0</v>
      </c>
    </row>
    <row r="36" spans="1:13" x14ac:dyDescent="0.3">
      <c r="A36" s="1" t="s">
        <v>69</v>
      </c>
      <c r="B36" s="1" t="s">
        <v>70</v>
      </c>
      <c r="C36" s="1" t="s">
        <v>71</v>
      </c>
      <c r="D36" s="1" t="s">
        <v>11</v>
      </c>
      <c r="E36" s="2">
        <v>14</v>
      </c>
      <c r="F36" s="2">
        <v>350.2</v>
      </c>
      <c r="G36" s="2">
        <v>38</v>
      </c>
      <c r="H36" s="2">
        <v>54.5</v>
      </c>
      <c r="I36" s="2">
        <f t="shared" si="5"/>
        <v>0</v>
      </c>
      <c r="J36" s="2">
        <f t="shared" si="1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</row>
    <row r="37" spans="1:13" x14ac:dyDescent="0.3">
      <c r="A37" s="1" t="s">
        <v>209</v>
      </c>
      <c r="B37" s="1" t="s">
        <v>55</v>
      </c>
      <c r="C37" s="1" t="s">
        <v>56</v>
      </c>
      <c r="D37" s="1" t="s">
        <v>11</v>
      </c>
      <c r="E37" s="2">
        <v>207</v>
      </c>
      <c r="F37" s="2">
        <v>215</v>
      </c>
      <c r="G37" s="2">
        <v>-21</v>
      </c>
      <c r="H37" s="2">
        <v>-14</v>
      </c>
      <c r="I37" s="2">
        <f t="shared" si="5"/>
        <v>0</v>
      </c>
      <c r="J37" s="2">
        <f t="shared" si="1"/>
        <v>1</v>
      </c>
      <c r="K37" s="2">
        <f t="shared" si="6"/>
        <v>1</v>
      </c>
      <c r="L37" s="2">
        <f t="shared" si="7"/>
        <v>0</v>
      </c>
      <c r="M37" s="2">
        <f t="shared" si="8"/>
        <v>0</v>
      </c>
    </row>
    <row r="38" spans="1:13" x14ac:dyDescent="0.3">
      <c r="A38" s="1" t="s">
        <v>72</v>
      </c>
      <c r="B38" s="1" t="s">
        <v>36</v>
      </c>
      <c r="C38" s="1" t="s">
        <v>37</v>
      </c>
      <c r="D38" s="1" t="s">
        <v>29</v>
      </c>
      <c r="E38" s="2">
        <v>339.7</v>
      </c>
      <c r="F38" s="2">
        <v>349.7</v>
      </c>
      <c r="G38" s="2">
        <v>9.6999999999999993</v>
      </c>
      <c r="H38" s="2">
        <v>17.2</v>
      </c>
      <c r="I38" s="2">
        <f t="shared" si="5"/>
        <v>0</v>
      </c>
      <c r="J38" s="2">
        <f t="shared" si="1"/>
        <v>1</v>
      </c>
      <c r="K38" s="2">
        <f t="shared" si="6"/>
        <v>1</v>
      </c>
      <c r="L38" s="2">
        <f t="shared" si="7"/>
        <v>0</v>
      </c>
      <c r="M38" s="2">
        <f t="shared" si="8"/>
        <v>0</v>
      </c>
    </row>
    <row r="39" spans="1:13" x14ac:dyDescent="0.3">
      <c r="A39" s="1" t="s">
        <v>73</v>
      </c>
      <c r="B39" s="1" t="s">
        <v>9</v>
      </c>
      <c r="C39" s="1" t="s">
        <v>10</v>
      </c>
      <c r="D39" s="1" t="s">
        <v>11</v>
      </c>
      <c r="E39" s="2">
        <v>35</v>
      </c>
      <c r="F39" s="2">
        <v>51</v>
      </c>
      <c r="G39" s="2">
        <v>37.5</v>
      </c>
      <c r="H39" s="2">
        <v>47</v>
      </c>
      <c r="I39" s="2">
        <f t="shared" si="5"/>
        <v>0</v>
      </c>
      <c r="J39" s="2">
        <f t="shared" si="1"/>
        <v>0</v>
      </c>
      <c r="K39" s="2">
        <f t="shared" si="6"/>
        <v>0</v>
      </c>
      <c r="L39" s="2">
        <f t="shared" si="7"/>
        <v>0</v>
      </c>
      <c r="M39" s="2">
        <f t="shared" si="8"/>
        <v>0</v>
      </c>
    </row>
    <row r="40" spans="1:13" x14ac:dyDescent="0.3">
      <c r="A40" s="1" t="s">
        <v>74</v>
      </c>
      <c r="B40" s="1" t="s">
        <v>43</v>
      </c>
      <c r="C40" s="1" t="s">
        <v>44</v>
      </c>
      <c r="D40" s="1" t="s">
        <v>11</v>
      </c>
      <c r="E40" s="2">
        <v>0.5</v>
      </c>
      <c r="F40" s="2">
        <v>20.5</v>
      </c>
      <c r="G40" s="2">
        <v>44</v>
      </c>
      <c r="H40" s="2">
        <v>58.5</v>
      </c>
      <c r="I40" s="2">
        <f t="shared" si="5"/>
        <v>0</v>
      </c>
      <c r="J40" s="2">
        <f t="shared" si="1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</row>
    <row r="41" spans="1:13" x14ac:dyDescent="0.3">
      <c r="A41" s="1" t="s">
        <v>75</v>
      </c>
      <c r="B41" s="1" t="s">
        <v>36</v>
      </c>
      <c r="C41" s="1" t="s">
        <v>37</v>
      </c>
      <c r="D41" s="1" t="s">
        <v>29</v>
      </c>
      <c r="E41" s="2">
        <v>4.5999999999999996</v>
      </c>
      <c r="F41" s="2">
        <v>353.4</v>
      </c>
      <c r="G41" s="2">
        <v>1.4</v>
      </c>
      <c r="H41" s="2">
        <v>14.5</v>
      </c>
      <c r="I41" s="2">
        <f t="shared" si="5"/>
        <v>0</v>
      </c>
      <c r="J41" s="2">
        <f t="shared" si="1"/>
        <v>1</v>
      </c>
      <c r="K41" s="2">
        <f t="shared" si="6"/>
        <v>1</v>
      </c>
      <c r="L41" s="2">
        <f t="shared" si="7"/>
        <v>0</v>
      </c>
      <c r="M41" s="2">
        <f t="shared" si="8"/>
        <v>0</v>
      </c>
    </row>
    <row r="42" spans="1:13" x14ac:dyDescent="0.3">
      <c r="A42" s="1" t="s">
        <v>76</v>
      </c>
      <c r="B42" s="1" t="s">
        <v>9</v>
      </c>
      <c r="C42" s="1" t="s">
        <v>10</v>
      </c>
      <c r="D42" s="1" t="s">
        <v>11</v>
      </c>
      <c r="E42" s="2">
        <v>15</v>
      </c>
      <c r="F42" s="2">
        <v>32</v>
      </c>
      <c r="G42" s="2">
        <v>31</v>
      </c>
      <c r="H42" s="2">
        <v>45</v>
      </c>
      <c r="I42" s="2">
        <f t="shared" si="5"/>
        <v>0</v>
      </c>
      <c r="J42" s="2">
        <f t="shared" si="1"/>
        <v>0</v>
      </c>
      <c r="K42" s="2">
        <f t="shared" si="6"/>
        <v>0</v>
      </c>
      <c r="L42" s="2">
        <f t="shared" si="7"/>
        <v>0</v>
      </c>
      <c r="M42" s="2">
        <f t="shared" si="8"/>
        <v>0</v>
      </c>
    </row>
    <row r="43" spans="1:13" x14ac:dyDescent="0.3">
      <c r="A43" s="1" t="s">
        <v>77</v>
      </c>
      <c r="B43" s="1" t="s">
        <v>14</v>
      </c>
      <c r="C43" s="1" t="s">
        <v>15</v>
      </c>
      <c r="D43" s="1" t="s">
        <v>11</v>
      </c>
      <c r="E43" s="2">
        <v>295</v>
      </c>
      <c r="F43" s="2">
        <v>302</v>
      </c>
      <c r="G43" s="2">
        <v>8.5</v>
      </c>
      <c r="H43" s="2">
        <v>15.6</v>
      </c>
      <c r="I43" s="2">
        <f t="shared" si="5"/>
        <v>0</v>
      </c>
      <c r="J43" s="2">
        <f t="shared" si="1"/>
        <v>1</v>
      </c>
      <c r="K43" s="2">
        <f t="shared" si="6"/>
        <v>1</v>
      </c>
      <c r="L43" s="2">
        <f t="shared" si="7"/>
        <v>0</v>
      </c>
      <c r="M43" s="2">
        <f t="shared" si="8"/>
        <v>0</v>
      </c>
    </row>
    <row r="44" spans="1:13" x14ac:dyDescent="0.3">
      <c r="A44" s="1" t="s">
        <v>78</v>
      </c>
      <c r="B44" s="1" t="s">
        <v>14</v>
      </c>
      <c r="C44" s="1" t="s">
        <v>15</v>
      </c>
      <c r="D44" s="1" t="s">
        <v>11</v>
      </c>
      <c r="E44" s="2">
        <v>295</v>
      </c>
      <c r="F44" s="2">
        <v>303</v>
      </c>
      <c r="G44" s="2">
        <v>12</v>
      </c>
      <c r="H44" s="2">
        <v>20</v>
      </c>
      <c r="I44" s="2">
        <f t="shared" si="5"/>
        <v>0</v>
      </c>
      <c r="J44" s="2">
        <f t="shared" si="1"/>
        <v>1</v>
      </c>
      <c r="K44" s="2">
        <f t="shared" si="6"/>
        <v>1</v>
      </c>
      <c r="L44" s="2">
        <f t="shared" si="7"/>
        <v>0</v>
      </c>
      <c r="M44" s="2">
        <f t="shared" si="8"/>
        <v>0</v>
      </c>
    </row>
    <row r="45" spans="1:13" x14ac:dyDescent="0.3">
      <c r="A45" s="1" t="s">
        <v>79</v>
      </c>
      <c r="B45" s="1" t="s">
        <v>33</v>
      </c>
      <c r="C45" s="1" t="s">
        <v>34</v>
      </c>
      <c r="D45" s="1" t="s">
        <v>29</v>
      </c>
      <c r="E45" s="2">
        <v>141.19999999999999</v>
      </c>
      <c r="F45" s="2">
        <v>148.4</v>
      </c>
      <c r="G45" s="2">
        <v>9.9</v>
      </c>
      <c r="H45" s="2">
        <v>17</v>
      </c>
      <c r="I45" s="2">
        <f t="shared" si="5"/>
        <v>0</v>
      </c>
      <c r="J45" s="2">
        <f t="shared" si="1"/>
        <v>1</v>
      </c>
      <c r="K45" s="2">
        <f t="shared" si="6"/>
        <v>1</v>
      </c>
      <c r="L45" s="2">
        <f t="shared" si="7"/>
        <v>0</v>
      </c>
      <c r="M45" s="2">
        <f t="shared" si="8"/>
        <v>0</v>
      </c>
    </row>
    <row r="46" spans="1:13" x14ac:dyDescent="0.3">
      <c r="A46" s="1" t="s">
        <v>80</v>
      </c>
      <c r="B46" s="1" t="s">
        <v>55</v>
      </c>
      <c r="C46" s="1" t="s">
        <v>56</v>
      </c>
      <c r="D46" s="1" t="s">
        <v>29</v>
      </c>
      <c r="E46" s="2">
        <v>264.3</v>
      </c>
      <c r="F46" s="2">
        <v>275.3</v>
      </c>
      <c r="G46" s="2">
        <v>10.4</v>
      </c>
      <c r="H46" s="2">
        <v>21.2</v>
      </c>
      <c r="I46" s="2">
        <f t="shared" si="5"/>
        <v>0</v>
      </c>
      <c r="J46" s="2">
        <f t="shared" si="1"/>
        <v>1</v>
      </c>
      <c r="K46" s="2">
        <f t="shared" si="6"/>
        <v>1</v>
      </c>
      <c r="L46" s="2">
        <f t="shared" si="7"/>
        <v>0</v>
      </c>
      <c r="M46" s="2">
        <f t="shared" si="8"/>
        <v>0</v>
      </c>
    </row>
    <row r="47" spans="1:13" x14ac:dyDescent="0.3">
      <c r="A47" s="1" t="s">
        <v>81</v>
      </c>
      <c r="B47" s="1" t="s">
        <v>14</v>
      </c>
      <c r="C47" s="1" t="s">
        <v>15</v>
      </c>
      <c r="D47" s="1" t="s">
        <v>29</v>
      </c>
      <c r="E47" s="2">
        <v>295.3</v>
      </c>
      <c r="F47" s="2">
        <v>307</v>
      </c>
      <c r="G47" s="2">
        <v>-2.2999999999999998</v>
      </c>
      <c r="H47" s="2">
        <v>12</v>
      </c>
      <c r="I47" s="2">
        <f t="shared" si="5"/>
        <v>0</v>
      </c>
      <c r="J47" s="2">
        <f t="shared" si="1"/>
        <v>1</v>
      </c>
      <c r="K47" s="2">
        <f t="shared" si="6"/>
        <v>1</v>
      </c>
      <c r="L47" s="2">
        <f t="shared" si="7"/>
        <v>0</v>
      </c>
      <c r="M47" s="2">
        <f t="shared" si="8"/>
        <v>0</v>
      </c>
    </row>
    <row r="48" spans="1:13" x14ac:dyDescent="0.3">
      <c r="A48" s="1" t="s">
        <v>213</v>
      </c>
      <c r="B48" s="1" t="s">
        <v>55</v>
      </c>
      <c r="C48" s="1" t="s">
        <v>56</v>
      </c>
      <c r="D48" s="1" t="s">
        <v>29</v>
      </c>
      <c r="E48" s="2">
        <v>267.2</v>
      </c>
      <c r="F48" s="2">
        <v>280.39999999999998</v>
      </c>
      <c r="G48" s="2">
        <v>9.5</v>
      </c>
      <c r="H48" s="2">
        <v>19.399999999999999</v>
      </c>
      <c r="I48" s="2">
        <f t="shared" si="5"/>
        <v>0</v>
      </c>
      <c r="J48" s="2">
        <f t="shared" si="1"/>
        <v>1</v>
      </c>
      <c r="K48" s="2">
        <f t="shared" si="6"/>
        <v>1</v>
      </c>
      <c r="L48" s="2">
        <f t="shared" si="7"/>
        <v>0</v>
      </c>
      <c r="M48" s="2">
        <f t="shared" si="8"/>
        <v>0</v>
      </c>
    </row>
    <row r="49" spans="1:13" x14ac:dyDescent="0.3">
      <c r="A49" s="1" t="s">
        <v>82</v>
      </c>
      <c r="B49" s="1" t="s">
        <v>43</v>
      </c>
      <c r="C49" s="1" t="s">
        <v>44</v>
      </c>
      <c r="D49" s="1" t="s">
        <v>29</v>
      </c>
      <c r="E49" s="2">
        <v>328</v>
      </c>
      <c r="F49" s="2">
        <v>354.6</v>
      </c>
      <c r="G49" s="2">
        <v>60</v>
      </c>
      <c r="H49" s="2">
        <v>70</v>
      </c>
      <c r="I49" s="2">
        <f t="shared" si="5"/>
        <v>0</v>
      </c>
      <c r="J49" s="2">
        <f t="shared" si="1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</row>
    <row r="50" spans="1:13" x14ac:dyDescent="0.3">
      <c r="A50" s="1" t="s">
        <v>183</v>
      </c>
      <c r="B50" s="1" t="s">
        <v>83</v>
      </c>
      <c r="C50" s="1" t="s">
        <v>84</v>
      </c>
      <c r="D50" s="1" t="s">
        <v>29</v>
      </c>
      <c r="E50" s="2" t="s">
        <v>179</v>
      </c>
      <c r="F50" s="2" t="s">
        <v>180</v>
      </c>
      <c r="G50" s="2" t="s">
        <v>181</v>
      </c>
      <c r="H50" s="2" t="s">
        <v>182</v>
      </c>
      <c r="I50" s="2">
        <f t="shared" si="5"/>
        <v>0</v>
      </c>
      <c r="J50" s="2">
        <v>1</v>
      </c>
      <c r="K50" s="2">
        <f t="shared" si="6"/>
        <v>0</v>
      </c>
      <c r="L50" s="2">
        <f t="shared" si="7"/>
        <v>0</v>
      </c>
      <c r="M50" s="2">
        <f t="shared" si="8"/>
        <v>0</v>
      </c>
    </row>
    <row r="51" spans="1:13" x14ac:dyDescent="0.3">
      <c r="A51" s="1" t="s">
        <v>85</v>
      </c>
      <c r="B51" s="1" t="s">
        <v>86</v>
      </c>
      <c r="C51" s="1" t="s">
        <v>87</v>
      </c>
      <c r="D51" s="1" t="s">
        <v>29</v>
      </c>
      <c r="E51" s="2">
        <v>92</v>
      </c>
      <c r="F51" s="2">
        <v>144</v>
      </c>
      <c r="G51" s="2">
        <v>-14</v>
      </c>
      <c r="H51" s="2">
        <v>9</v>
      </c>
      <c r="I51" s="2">
        <f t="shared" si="5"/>
        <v>0</v>
      </c>
      <c r="J51" s="2">
        <f t="shared" ref="J51:J82" si="9">IF(AND(G51&gt;=-30,G51&lt;=30,H51&gt;=-30,H51&lt;=30),1,0)</f>
        <v>1</v>
      </c>
      <c r="K51" s="2">
        <f t="shared" si="6"/>
        <v>1</v>
      </c>
      <c r="L51" s="2">
        <f t="shared" si="7"/>
        <v>0</v>
      </c>
      <c r="M51" s="2">
        <f t="shared" si="8"/>
        <v>0</v>
      </c>
    </row>
    <row r="52" spans="1:13" x14ac:dyDescent="0.3">
      <c r="A52" s="1" t="s">
        <v>88</v>
      </c>
      <c r="B52" s="1" t="s">
        <v>24</v>
      </c>
      <c r="C52" s="1" t="s">
        <v>25</v>
      </c>
      <c r="D52" s="1" t="s">
        <v>29</v>
      </c>
      <c r="E52" s="2">
        <v>40</v>
      </c>
      <c r="F52" s="2">
        <v>67</v>
      </c>
      <c r="G52" s="2">
        <v>22</v>
      </c>
      <c r="H52" s="2">
        <v>43</v>
      </c>
      <c r="I52" s="2">
        <f t="shared" si="5"/>
        <v>0</v>
      </c>
      <c r="J52" s="2">
        <f t="shared" si="9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</row>
    <row r="53" spans="1:13" x14ac:dyDescent="0.3">
      <c r="A53" s="1" t="s">
        <v>89</v>
      </c>
      <c r="B53" s="1" t="s">
        <v>43</v>
      </c>
      <c r="C53" s="1" t="s">
        <v>44</v>
      </c>
      <c r="D53" s="1" t="s">
        <v>11</v>
      </c>
      <c r="E53" s="2">
        <v>344</v>
      </c>
      <c r="F53" s="2">
        <v>359.7</v>
      </c>
      <c r="G53" s="2">
        <v>48</v>
      </c>
      <c r="H53" s="2">
        <v>59</v>
      </c>
      <c r="I53" s="2">
        <f t="shared" si="5"/>
        <v>0</v>
      </c>
      <c r="J53" s="2">
        <f t="shared" si="9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</row>
    <row r="54" spans="1:13" x14ac:dyDescent="0.3">
      <c r="A54" s="1" t="s">
        <v>90</v>
      </c>
      <c r="B54" s="1" t="s">
        <v>9</v>
      </c>
      <c r="C54" s="1" t="s">
        <v>10</v>
      </c>
      <c r="D54" s="1" t="s">
        <v>29</v>
      </c>
      <c r="E54" s="2">
        <v>30</v>
      </c>
      <c r="F54" s="2">
        <v>40</v>
      </c>
      <c r="G54" s="2">
        <v>26</v>
      </c>
      <c r="H54" s="2">
        <v>37</v>
      </c>
      <c r="I54" s="2">
        <f t="shared" si="5"/>
        <v>0</v>
      </c>
      <c r="J54" s="2">
        <f t="shared" si="9"/>
        <v>0</v>
      </c>
      <c r="K54" s="2">
        <f t="shared" si="6"/>
        <v>1</v>
      </c>
      <c r="L54" s="2">
        <f t="shared" si="7"/>
        <v>0</v>
      </c>
      <c r="M54" s="2">
        <f t="shared" si="8"/>
        <v>0</v>
      </c>
    </row>
    <row r="55" spans="1:13" x14ac:dyDescent="0.3">
      <c r="A55" s="1" t="s">
        <v>91</v>
      </c>
      <c r="B55" s="1" t="s">
        <v>9</v>
      </c>
      <c r="C55" s="1" t="s">
        <v>10</v>
      </c>
      <c r="D55" s="1" t="s">
        <v>11</v>
      </c>
      <c r="E55" s="2">
        <v>2</v>
      </c>
      <c r="F55" s="2">
        <v>23</v>
      </c>
      <c r="G55" s="2">
        <v>33</v>
      </c>
      <c r="H55" s="2">
        <v>50.4</v>
      </c>
      <c r="I55" s="2">
        <f t="shared" si="5"/>
        <v>0</v>
      </c>
      <c r="J55" s="2">
        <f t="shared" si="9"/>
        <v>0</v>
      </c>
      <c r="K55" s="2">
        <f t="shared" si="6"/>
        <v>0</v>
      </c>
      <c r="L55" s="2">
        <f t="shared" si="7"/>
        <v>0</v>
      </c>
      <c r="M55" s="2">
        <f t="shared" si="8"/>
        <v>0</v>
      </c>
    </row>
    <row r="56" spans="1:13" x14ac:dyDescent="0.3">
      <c r="A56" s="1" t="s">
        <v>92</v>
      </c>
      <c r="B56" s="1" t="s">
        <v>14</v>
      </c>
      <c r="C56" s="1" t="s">
        <v>15</v>
      </c>
      <c r="D56" s="1" t="s">
        <v>11</v>
      </c>
      <c r="E56" s="2">
        <v>278</v>
      </c>
      <c r="F56" s="2">
        <v>287.39999999999998</v>
      </c>
      <c r="G56" s="2">
        <v>14</v>
      </c>
      <c r="H56" s="2">
        <v>22</v>
      </c>
      <c r="I56" s="2">
        <f t="shared" si="5"/>
        <v>0</v>
      </c>
      <c r="J56" s="2">
        <f t="shared" si="9"/>
        <v>1</v>
      </c>
      <c r="K56" s="2">
        <f t="shared" si="6"/>
        <v>1</v>
      </c>
      <c r="L56" s="2">
        <f t="shared" si="7"/>
        <v>0</v>
      </c>
      <c r="M56" s="2">
        <f t="shared" si="8"/>
        <v>0</v>
      </c>
    </row>
    <row r="57" spans="1:13" x14ac:dyDescent="0.3">
      <c r="A57" s="1" t="s">
        <v>93</v>
      </c>
      <c r="B57" s="1" t="s">
        <v>94</v>
      </c>
      <c r="C57" s="1" t="s">
        <v>95</v>
      </c>
      <c r="D57" s="1" t="s">
        <v>11</v>
      </c>
      <c r="E57" s="2">
        <v>123.7</v>
      </c>
      <c r="F57" s="2">
        <v>150.5</v>
      </c>
      <c r="G57" s="2">
        <v>22.6</v>
      </c>
      <c r="H57" s="2">
        <v>49</v>
      </c>
      <c r="I57" s="2">
        <f t="shared" si="5"/>
        <v>0</v>
      </c>
      <c r="J57" s="2">
        <f t="shared" si="9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</row>
    <row r="58" spans="1:13" x14ac:dyDescent="0.3">
      <c r="A58" s="1" t="s">
        <v>96</v>
      </c>
      <c r="B58" s="1" t="s">
        <v>24</v>
      </c>
      <c r="C58" s="1" t="s">
        <v>25</v>
      </c>
      <c r="D58" s="1" t="s">
        <v>29</v>
      </c>
      <c r="E58" s="2">
        <v>30.3</v>
      </c>
      <c r="F58" s="2">
        <v>45.5</v>
      </c>
      <c r="G58" s="2">
        <v>-8</v>
      </c>
      <c r="H58" s="2">
        <v>8</v>
      </c>
      <c r="I58" s="2">
        <f t="shared" si="5"/>
        <v>0</v>
      </c>
      <c r="J58" s="2">
        <f t="shared" si="9"/>
        <v>1</v>
      </c>
      <c r="K58" s="2">
        <f t="shared" si="6"/>
        <v>1</v>
      </c>
      <c r="L58" s="2">
        <f t="shared" si="7"/>
        <v>0</v>
      </c>
      <c r="M58" s="2">
        <f t="shared" si="8"/>
        <v>0</v>
      </c>
    </row>
    <row r="59" spans="1:13" x14ac:dyDescent="0.3">
      <c r="A59" s="1" t="s">
        <v>97</v>
      </c>
      <c r="B59" s="1" t="s">
        <v>33</v>
      </c>
      <c r="C59" s="1" t="s">
        <v>34</v>
      </c>
      <c r="D59" s="1" t="s">
        <v>11</v>
      </c>
      <c r="E59" s="2">
        <v>199</v>
      </c>
      <c r="F59" s="2">
        <v>206.2</v>
      </c>
      <c r="G59" s="2">
        <v>-1.7</v>
      </c>
      <c r="H59" s="2">
        <v>5.3</v>
      </c>
      <c r="I59" s="2">
        <f t="shared" si="5"/>
        <v>0</v>
      </c>
      <c r="J59" s="2">
        <f t="shared" si="9"/>
        <v>1</v>
      </c>
      <c r="K59" s="2">
        <f t="shared" si="6"/>
        <v>1</v>
      </c>
      <c r="L59" s="2">
        <f t="shared" si="7"/>
        <v>0</v>
      </c>
      <c r="M59" s="2">
        <f t="shared" si="8"/>
        <v>0</v>
      </c>
    </row>
    <row r="60" spans="1:13" x14ac:dyDescent="0.3">
      <c r="A60" s="1" t="s">
        <v>98</v>
      </c>
      <c r="B60" s="1" t="s">
        <v>94</v>
      </c>
      <c r="C60" s="1" t="s">
        <v>95</v>
      </c>
      <c r="D60" s="1" t="s">
        <v>11</v>
      </c>
      <c r="E60" s="2">
        <v>120</v>
      </c>
      <c r="F60" s="2">
        <v>135</v>
      </c>
      <c r="G60" s="2">
        <v>34</v>
      </c>
      <c r="H60" s="2">
        <v>46</v>
      </c>
      <c r="I60" s="2">
        <f t="shared" si="5"/>
        <v>0</v>
      </c>
      <c r="J60" s="2">
        <f t="shared" si="9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</row>
    <row r="61" spans="1:13" x14ac:dyDescent="0.3">
      <c r="A61" s="1" t="s">
        <v>99</v>
      </c>
      <c r="B61" s="1" t="s">
        <v>94</v>
      </c>
      <c r="C61" s="1" t="s">
        <v>95</v>
      </c>
      <c r="D61" s="1" t="s">
        <v>11</v>
      </c>
      <c r="E61" s="2">
        <v>122</v>
      </c>
      <c r="F61" s="2">
        <v>134</v>
      </c>
      <c r="G61" s="2">
        <v>30</v>
      </c>
      <c r="H61" s="2">
        <v>42</v>
      </c>
      <c r="I61" s="2">
        <f t="shared" si="5"/>
        <v>0</v>
      </c>
      <c r="J61" s="2">
        <f t="shared" si="9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</row>
    <row r="62" spans="1:13" x14ac:dyDescent="0.3">
      <c r="A62" s="1" t="s">
        <v>100</v>
      </c>
      <c r="B62" s="1" t="s">
        <v>101</v>
      </c>
      <c r="C62" s="1" t="s">
        <v>102</v>
      </c>
      <c r="D62" s="1" t="s">
        <v>11</v>
      </c>
      <c r="E62" s="2">
        <v>42.7</v>
      </c>
      <c r="F62" s="2">
        <v>52.2</v>
      </c>
      <c r="G62" s="2">
        <v>25</v>
      </c>
      <c r="H62" s="2">
        <v>33.299999999999997</v>
      </c>
      <c r="I62" s="2">
        <f t="shared" si="5"/>
        <v>0</v>
      </c>
      <c r="J62" s="2">
        <f t="shared" si="9"/>
        <v>0</v>
      </c>
      <c r="K62" s="2">
        <f t="shared" si="6"/>
        <v>1</v>
      </c>
      <c r="L62" s="2">
        <f t="shared" si="7"/>
        <v>0</v>
      </c>
      <c r="M62" s="2">
        <f t="shared" si="8"/>
        <v>0</v>
      </c>
    </row>
    <row r="63" spans="1:13" x14ac:dyDescent="0.3">
      <c r="A63" s="1" t="s">
        <v>103</v>
      </c>
      <c r="B63" s="1" t="s">
        <v>9</v>
      </c>
      <c r="C63" s="1" t="s">
        <v>10</v>
      </c>
      <c r="D63" s="1" t="s">
        <v>29</v>
      </c>
      <c r="E63" s="2">
        <v>31</v>
      </c>
      <c r="F63" s="2">
        <v>40.6</v>
      </c>
      <c r="G63" s="2">
        <v>29.7</v>
      </c>
      <c r="H63" s="2">
        <v>38</v>
      </c>
      <c r="I63" s="2">
        <f t="shared" si="5"/>
        <v>0</v>
      </c>
      <c r="J63" s="2">
        <f t="shared" si="9"/>
        <v>0</v>
      </c>
      <c r="K63" s="2">
        <f t="shared" si="6"/>
        <v>1</v>
      </c>
      <c r="L63" s="2">
        <f t="shared" si="7"/>
        <v>0</v>
      </c>
      <c r="M63" s="2">
        <f t="shared" si="8"/>
        <v>0</v>
      </c>
    </row>
    <row r="64" spans="1:13" x14ac:dyDescent="0.3">
      <c r="A64" s="1" t="s">
        <v>104</v>
      </c>
      <c r="B64" s="1" t="s">
        <v>24</v>
      </c>
      <c r="C64" s="1" t="s">
        <v>25</v>
      </c>
      <c r="D64" s="1" t="s">
        <v>29</v>
      </c>
      <c r="E64" s="2">
        <v>39.5</v>
      </c>
      <c r="F64" s="2">
        <v>54</v>
      </c>
      <c r="G64" s="2">
        <v>-29</v>
      </c>
      <c r="H64" s="2">
        <v>-8.5</v>
      </c>
      <c r="I64" s="2">
        <f t="shared" si="5"/>
        <v>0</v>
      </c>
      <c r="J64" s="2">
        <f t="shared" si="9"/>
        <v>1</v>
      </c>
      <c r="K64" s="2">
        <f t="shared" si="6"/>
        <v>1</v>
      </c>
      <c r="L64" s="2">
        <f t="shared" si="7"/>
        <v>0</v>
      </c>
      <c r="M64" s="2">
        <f t="shared" si="8"/>
        <v>0</v>
      </c>
    </row>
    <row r="65" spans="1:13" x14ac:dyDescent="0.3">
      <c r="A65" s="1" t="s">
        <v>105</v>
      </c>
      <c r="B65" s="1" t="s">
        <v>86</v>
      </c>
      <c r="C65" s="1" t="s">
        <v>87</v>
      </c>
      <c r="D65" s="1" t="s">
        <v>11</v>
      </c>
      <c r="E65" s="2">
        <v>96.2</v>
      </c>
      <c r="F65" s="2">
        <v>122.6</v>
      </c>
      <c r="G65" s="2">
        <v>-2.5</v>
      </c>
      <c r="H65" s="2">
        <v>10.7</v>
      </c>
      <c r="I65" s="2">
        <f t="shared" si="5"/>
        <v>0</v>
      </c>
      <c r="J65" s="2">
        <f t="shared" si="9"/>
        <v>1</v>
      </c>
      <c r="K65" s="2">
        <f t="shared" si="6"/>
        <v>1</v>
      </c>
      <c r="L65" s="2">
        <f t="shared" si="7"/>
        <v>0</v>
      </c>
      <c r="M65" s="2">
        <f t="shared" si="8"/>
        <v>0</v>
      </c>
    </row>
    <row r="66" spans="1:13" x14ac:dyDescent="0.3">
      <c r="A66" s="1" t="s">
        <v>106</v>
      </c>
      <c r="B66" s="1" t="s">
        <v>9</v>
      </c>
      <c r="C66" s="1" t="s">
        <v>10</v>
      </c>
      <c r="D66" s="1" t="s">
        <v>11</v>
      </c>
      <c r="E66" s="2">
        <v>10</v>
      </c>
      <c r="F66" s="2">
        <v>18.8</v>
      </c>
      <c r="G66" s="2">
        <v>32</v>
      </c>
      <c r="H66" s="2">
        <v>39.4</v>
      </c>
      <c r="I66" s="2">
        <f t="shared" ref="I66:I97" si="10">IF(AND(E66&lt;=160,F66&gt;=160,F66&lt;=280),1,0)</f>
        <v>0</v>
      </c>
      <c r="J66" s="2">
        <f t="shared" si="9"/>
        <v>0</v>
      </c>
      <c r="K66" s="2">
        <f t="shared" ref="K66:K86" si="11">IF(AND(G66&gt;=-40,G66&lt;=40,H66&gt;=-40,H66&lt;=40),1,0)</f>
        <v>1</v>
      </c>
      <c r="L66" s="2">
        <f t="shared" ref="L66:L97" si="12">IF(AND(I66=1,J66=1),1,0)</f>
        <v>0</v>
      </c>
      <c r="M66" s="2">
        <f t="shared" ref="M66:M97" si="13">IF(AND(I66=1,K66=1),1,0)</f>
        <v>0</v>
      </c>
    </row>
    <row r="67" spans="1:13" x14ac:dyDescent="0.3">
      <c r="A67" s="1" t="s">
        <v>212</v>
      </c>
      <c r="B67" s="1" t="s">
        <v>33</v>
      </c>
      <c r="C67" s="1" t="s">
        <v>34</v>
      </c>
      <c r="D67" s="1" t="s">
        <v>11</v>
      </c>
      <c r="E67" s="2">
        <v>165</v>
      </c>
      <c r="F67" s="2">
        <v>172</v>
      </c>
      <c r="G67" s="2">
        <v>3.8</v>
      </c>
      <c r="H67" s="2">
        <v>10.6</v>
      </c>
      <c r="I67" s="2">
        <f t="shared" si="10"/>
        <v>0</v>
      </c>
      <c r="J67" s="2">
        <f t="shared" si="9"/>
        <v>1</v>
      </c>
      <c r="K67" s="2">
        <f t="shared" si="11"/>
        <v>1</v>
      </c>
      <c r="L67" s="2">
        <f t="shared" si="12"/>
        <v>0</v>
      </c>
      <c r="M67" s="2">
        <f t="shared" si="13"/>
        <v>0</v>
      </c>
    </row>
    <row r="68" spans="1:13" x14ac:dyDescent="0.3">
      <c r="A68" s="1" t="s">
        <v>107</v>
      </c>
      <c r="B68" s="1" t="s">
        <v>14</v>
      </c>
      <c r="C68" s="1" t="s">
        <v>15</v>
      </c>
      <c r="D68" s="1" t="s">
        <v>11</v>
      </c>
      <c r="E68" s="2">
        <v>295.3</v>
      </c>
      <c r="F68" s="2">
        <v>303</v>
      </c>
      <c r="G68" s="2">
        <v>11</v>
      </c>
      <c r="H68" s="2">
        <v>18.2</v>
      </c>
      <c r="I68" s="2">
        <f t="shared" si="10"/>
        <v>0</v>
      </c>
      <c r="J68" s="2">
        <f t="shared" si="9"/>
        <v>1</v>
      </c>
      <c r="K68" s="2">
        <f t="shared" si="11"/>
        <v>1</v>
      </c>
      <c r="L68" s="2">
        <f t="shared" si="12"/>
        <v>0</v>
      </c>
      <c r="M68" s="2">
        <f t="shared" si="13"/>
        <v>0</v>
      </c>
    </row>
    <row r="69" spans="1:13" x14ac:dyDescent="0.3">
      <c r="A69" s="1" t="s">
        <v>108</v>
      </c>
      <c r="B69" s="1" t="s">
        <v>24</v>
      </c>
      <c r="C69" s="1" t="s">
        <v>25</v>
      </c>
      <c r="D69" s="1" t="s">
        <v>11</v>
      </c>
      <c r="E69" s="2">
        <v>53.7</v>
      </c>
      <c r="F69" s="2">
        <v>61.5</v>
      </c>
      <c r="G69" s="2">
        <v>-23.8</v>
      </c>
      <c r="H69" s="2">
        <v>-16.600000000000001</v>
      </c>
      <c r="I69" s="2">
        <f t="shared" si="10"/>
        <v>0</v>
      </c>
      <c r="J69" s="2">
        <f t="shared" si="9"/>
        <v>1</v>
      </c>
      <c r="K69" s="2">
        <f t="shared" si="11"/>
        <v>1</v>
      </c>
      <c r="L69" s="2">
        <f t="shared" si="12"/>
        <v>0</v>
      </c>
      <c r="M69" s="2">
        <f t="shared" si="13"/>
        <v>0</v>
      </c>
    </row>
    <row r="70" spans="1:13" x14ac:dyDescent="0.3">
      <c r="A70" s="1" t="s">
        <v>109</v>
      </c>
      <c r="B70" s="1" t="s">
        <v>24</v>
      </c>
      <c r="C70" s="1" t="s">
        <v>25</v>
      </c>
      <c r="D70" s="1" t="s">
        <v>11</v>
      </c>
      <c r="E70" s="2">
        <v>41.6</v>
      </c>
      <c r="F70" s="2">
        <v>48.7</v>
      </c>
      <c r="G70" s="2">
        <v>-16.399999999999999</v>
      </c>
      <c r="H70" s="2">
        <v>-9.3000000000000007</v>
      </c>
      <c r="I70" s="2">
        <f t="shared" si="10"/>
        <v>0</v>
      </c>
      <c r="J70" s="2">
        <f t="shared" si="9"/>
        <v>1</v>
      </c>
      <c r="K70" s="2">
        <f t="shared" si="11"/>
        <v>1</v>
      </c>
      <c r="L70" s="2">
        <f t="shared" si="12"/>
        <v>0</v>
      </c>
      <c r="M70" s="2">
        <f t="shared" si="13"/>
        <v>0</v>
      </c>
    </row>
    <row r="71" spans="1:13" x14ac:dyDescent="0.3">
      <c r="A71" s="1" t="s">
        <v>110</v>
      </c>
      <c r="B71" s="1" t="s">
        <v>111</v>
      </c>
      <c r="C71" s="1" t="s">
        <v>112</v>
      </c>
      <c r="D71" s="1" t="s">
        <v>11</v>
      </c>
      <c r="E71" s="2">
        <v>239</v>
      </c>
      <c r="F71" s="2">
        <v>277</v>
      </c>
      <c r="G71" s="2">
        <v>11</v>
      </c>
      <c r="H71" s="2">
        <v>36.200000000000003</v>
      </c>
      <c r="I71" s="2">
        <f t="shared" si="10"/>
        <v>0</v>
      </c>
      <c r="J71" s="2">
        <f t="shared" si="9"/>
        <v>0</v>
      </c>
      <c r="K71" s="2">
        <f t="shared" si="11"/>
        <v>1</v>
      </c>
      <c r="L71" s="2">
        <f t="shared" si="12"/>
        <v>0</v>
      </c>
      <c r="M71" s="2">
        <f t="shared" si="13"/>
        <v>0</v>
      </c>
    </row>
    <row r="72" spans="1:13" x14ac:dyDescent="0.3">
      <c r="A72" s="1" t="s">
        <v>113</v>
      </c>
      <c r="B72" s="1" t="s">
        <v>9</v>
      </c>
      <c r="C72" s="1" t="s">
        <v>10</v>
      </c>
      <c r="D72" s="1" t="s">
        <v>11</v>
      </c>
      <c r="E72" s="2">
        <v>13.9</v>
      </c>
      <c r="F72" s="2">
        <v>27.6</v>
      </c>
      <c r="G72" s="2">
        <v>38.4</v>
      </c>
      <c r="H72" s="2">
        <v>49.5</v>
      </c>
      <c r="I72" s="2">
        <f t="shared" si="10"/>
        <v>0</v>
      </c>
      <c r="J72" s="2">
        <f t="shared" si="9"/>
        <v>0</v>
      </c>
      <c r="K72" s="2">
        <f t="shared" si="11"/>
        <v>0</v>
      </c>
      <c r="L72" s="2">
        <f t="shared" si="12"/>
        <v>0</v>
      </c>
      <c r="M72" s="2">
        <f t="shared" si="13"/>
        <v>0</v>
      </c>
    </row>
    <row r="73" spans="1:13" x14ac:dyDescent="0.3">
      <c r="A73" s="1" t="s">
        <v>114</v>
      </c>
      <c r="B73" s="1" t="s">
        <v>115</v>
      </c>
      <c r="C73" s="1" t="s">
        <v>116</v>
      </c>
      <c r="D73" s="1" t="s">
        <v>11</v>
      </c>
      <c r="E73" s="2">
        <v>3</v>
      </c>
      <c r="F73" s="2">
        <v>343</v>
      </c>
      <c r="G73" s="2">
        <v>24.3</v>
      </c>
      <c r="H73" s="2">
        <v>39.299999999999997</v>
      </c>
      <c r="I73" s="2">
        <f t="shared" si="10"/>
        <v>0</v>
      </c>
      <c r="J73" s="2">
        <f t="shared" si="9"/>
        <v>0</v>
      </c>
      <c r="K73" s="2">
        <f t="shared" si="11"/>
        <v>1</v>
      </c>
      <c r="L73" s="2">
        <f t="shared" si="12"/>
        <v>0</v>
      </c>
      <c r="M73" s="2">
        <f t="shared" si="13"/>
        <v>0</v>
      </c>
    </row>
    <row r="74" spans="1:13" x14ac:dyDescent="0.3">
      <c r="A74" s="1" t="s">
        <v>117</v>
      </c>
      <c r="B74" s="1" t="s">
        <v>24</v>
      </c>
      <c r="C74" s="1" t="s">
        <v>25</v>
      </c>
      <c r="D74" s="1" t="s">
        <v>11</v>
      </c>
      <c r="E74" s="2">
        <v>27</v>
      </c>
      <c r="F74" s="2">
        <v>44.3</v>
      </c>
      <c r="G74" s="2">
        <v>-30.4</v>
      </c>
      <c r="H74" s="2">
        <v>-7</v>
      </c>
      <c r="I74" s="2">
        <f t="shared" si="10"/>
        <v>0</v>
      </c>
      <c r="J74" s="2">
        <f t="shared" si="9"/>
        <v>0</v>
      </c>
      <c r="K74" s="2">
        <f t="shared" si="11"/>
        <v>1</v>
      </c>
      <c r="L74" s="2">
        <f t="shared" si="12"/>
        <v>0</v>
      </c>
      <c r="M74" s="2">
        <f t="shared" si="13"/>
        <v>0</v>
      </c>
    </row>
    <row r="75" spans="1:13" x14ac:dyDescent="0.3">
      <c r="A75" s="1" t="s">
        <v>118</v>
      </c>
      <c r="B75" s="1" t="s">
        <v>27</v>
      </c>
      <c r="C75" s="1" t="s">
        <v>28</v>
      </c>
      <c r="D75" s="1" t="s">
        <v>11</v>
      </c>
      <c r="E75" s="2">
        <v>88.7</v>
      </c>
      <c r="F75" s="2">
        <v>104.7</v>
      </c>
      <c r="G75" s="2">
        <v>6.5</v>
      </c>
      <c r="H75" s="2">
        <v>32</v>
      </c>
      <c r="I75" s="2">
        <f t="shared" si="10"/>
        <v>0</v>
      </c>
      <c r="J75" s="2">
        <f t="shared" si="9"/>
        <v>0</v>
      </c>
      <c r="K75" s="2">
        <f t="shared" si="11"/>
        <v>1</v>
      </c>
      <c r="L75" s="2">
        <f t="shared" si="12"/>
        <v>0</v>
      </c>
      <c r="M75" s="2">
        <f t="shared" si="13"/>
        <v>0</v>
      </c>
    </row>
    <row r="76" spans="1:13" x14ac:dyDescent="0.3">
      <c r="A76" s="1" t="s">
        <v>119</v>
      </c>
      <c r="B76" s="1" t="s">
        <v>120</v>
      </c>
      <c r="C76" s="1" t="s">
        <v>121</v>
      </c>
      <c r="D76" s="1" t="s">
        <v>11</v>
      </c>
      <c r="E76" s="2">
        <v>8</v>
      </c>
      <c r="F76" s="2">
        <v>29</v>
      </c>
      <c r="G76" s="2">
        <v>-32.6</v>
      </c>
      <c r="H76" s="2">
        <v>-13.6</v>
      </c>
      <c r="I76" s="2">
        <f t="shared" si="10"/>
        <v>0</v>
      </c>
      <c r="J76" s="2">
        <f t="shared" si="9"/>
        <v>0</v>
      </c>
      <c r="K76" s="2">
        <f t="shared" si="11"/>
        <v>1</v>
      </c>
      <c r="L76" s="2">
        <f t="shared" si="12"/>
        <v>0</v>
      </c>
      <c r="M76" s="2">
        <f t="shared" si="13"/>
        <v>0</v>
      </c>
    </row>
    <row r="77" spans="1:13" x14ac:dyDescent="0.3">
      <c r="A77" s="1" t="s">
        <v>122</v>
      </c>
      <c r="B77" s="1" t="s">
        <v>123</v>
      </c>
      <c r="C77" s="1">
        <v>27</v>
      </c>
      <c r="D77" s="1" t="s">
        <v>29</v>
      </c>
      <c r="E77" s="2">
        <v>13</v>
      </c>
      <c r="F77" s="2">
        <v>358</v>
      </c>
      <c r="G77" s="2">
        <v>47</v>
      </c>
      <c r="H77" s="2">
        <v>56.8</v>
      </c>
      <c r="I77" s="2">
        <f t="shared" si="10"/>
        <v>0</v>
      </c>
      <c r="J77" s="2">
        <f t="shared" si="9"/>
        <v>0</v>
      </c>
      <c r="K77" s="2">
        <f t="shared" si="11"/>
        <v>0</v>
      </c>
      <c r="L77" s="2">
        <f t="shared" si="12"/>
        <v>0</v>
      </c>
      <c r="M77" s="2">
        <f t="shared" si="13"/>
        <v>0</v>
      </c>
    </row>
    <row r="78" spans="1:13" x14ac:dyDescent="0.3">
      <c r="A78" s="1" t="s">
        <v>124</v>
      </c>
      <c r="B78" s="1" t="s">
        <v>33</v>
      </c>
      <c r="C78" s="1" t="s">
        <v>34</v>
      </c>
      <c r="D78" s="1" t="s">
        <v>29</v>
      </c>
      <c r="E78" s="2">
        <v>160</v>
      </c>
      <c r="F78" s="2">
        <v>172</v>
      </c>
      <c r="G78" s="2">
        <v>-25.7</v>
      </c>
      <c r="H78" s="2">
        <v>-16.600000000000001</v>
      </c>
      <c r="I78" s="2">
        <f t="shared" si="10"/>
        <v>1</v>
      </c>
      <c r="J78" s="2">
        <f t="shared" si="9"/>
        <v>1</v>
      </c>
      <c r="K78" s="2">
        <f t="shared" si="11"/>
        <v>1</v>
      </c>
      <c r="L78" s="2">
        <f t="shared" si="12"/>
        <v>1</v>
      </c>
      <c r="M78" s="2">
        <f t="shared" si="13"/>
        <v>1</v>
      </c>
    </row>
    <row r="79" spans="1:13" x14ac:dyDescent="0.3">
      <c r="A79" s="1" t="s">
        <v>125</v>
      </c>
      <c r="B79" s="1" t="s">
        <v>126</v>
      </c>
      <c r="C79" s="1" t="s">
        <v>127</v>
      </c>
      <c r="D79" s="1" t="s">
        <v>11</v>
      </c>
      <c r="E79" s="2">
        <v>160.69999999999999</v>
      </c>
      <c r="F79" s="2">
        <v>188.3</v>
      </c>
      <c r="G79" s="2">
        <v>-54.3</v>
      </c>
      <c r="H79" s="2">
        <v>-31</v>
      </c>
      <c r="I79" s="2">
        <f t="shared" si="10"/>
        <v>0</v>
      </c>
      <c r="J79" s="2">
        <f t="shared" si="9"/>
        <v>0</v>
      </c>
      <c r="K79" s="2">
        <f t="shared" si="11"/>
        <v>0</v>
      </c>
      <c r="L79" s="2">
        <f t="shared" si="12"/>
        <v>0</v>
      </c>
      <c r="M79" s="2">
        <f t="shared" si="13"/>
        <v>0</v>
      </c>
    </row>
    <row r="80" spans="1:13" x14ac:dyDescent="0.3">
      <c r="A80" s="1" t="s">
        <v>128</v>
      </c>
      <c r="B80" s="1" t="s">
        <v>55</v>
      </c>
      <c r="C80" s="1" t="s">
        <v>56</v>
      </c>
      <c r="D80" s="1" t="s">
        <v>11</v>
      </c>
      <c r="E80" s="2">
        <v>269</v>
      </c>
      <c r="F80" s="2">
        <v>280.3</v>
      </c>
      <c r="G80" s="2">
        <v>7.3</v>
      </c>
      <c r="H80" s="2">
        <v>18.399999999999999</v>
      </c>
      <c r="I80" s="2">
        <f t="shared" si="10"/>
        <v>0</v>
      </c>
      <c r="J80" s="2">
        <f t="shared" si="9"/>
        <v>1</v>
      </c>
      <c r="K80" s="2">
        <f t="shared" si="11"/>
        <v>1</v>
      </c>
      <c r="L80" s="2">
        <f t="shared" si="12"/>
        <v>0</v>
      </c>
      <c r="M80" s="2">
        <f t="shared" si="13"/>
        <v>0</v>
      </c>
    </row>
    <row r="81" spans="1:13" x14ac:dyDescent="0.3">
      <c r="A81" s="1" t="s">
        <v>129</v>
      </c>
      <c r="B81" s="1" t="s">
        <v>36</v>
      </c>
      <c r="C81" s="1" t="s">
        <v>37</v>
      </c>
      <c r="D81" s="1" t="s">
        <v>11</v>
      </c>
      <c r="E81" s="2">
        <v>18</v>
      </c>
      <c r="F81" s="2">
        <v>359.4</v>
      </c>
      <c r="G81" s="2">
        <v>0.8</v>
      </c>
      <c r="H81" s="2">
        <v>17.2</v>
      </c>
      <c r="I81" s="2">
        <f t="shared" si="10"/>
        <v>0</v>
      </c>
      <c r="J81" s="2">
        <f t="shared" si="9"/>
        <v>1</v>
      </c>
      <c r="K81" s="2">
        <f t="shared" si="11"/>
        <v>1</v>
      </c>
      <c r="L81" s="2">
        <f t="shared" si="12"/>
        <v>0</v>
      </c>
      <c r="M81" s="2">
        <f t="shared" si="13"/>
        <v>0</v>
      </c>
    </row>
    <row r="82" spans="1:13" x14ac:dyDescent="0.3">
      <c r="A82" s="1" t="s">
        <v>130</v>
      </c>
      <c r="B82" s="1" t="s">
        <v>33</v>
      </c>
      <c r="C82" s="1" t="s">
        <v>34</v>
      </c>
      <c r="D82" s="1" t="s">
        <v>29</v>
      </c>
      <c r="E82" s="2">
        <v>142.19999999999999</v>
      </c>
      <c r="F82" s="2">
        <v>149.19999999999999</v>
      </c>
      <c r="G82" s="2">
        <v>11.7</v>
      </c>
      <c r="H82" s="2">
        <v>18.600000000000001</v>
      </c>
      <c r="I82" s="2">
        <f t="shared" si="10"/>
        <v>0</v>
      </c>
      <c r="J82" s="2">
        <f t="shared" si="9"/>
        <v>1</v>
      </c>
      <c r="K82" s="2">
        <f t="shared" si="11"/>
        <v>1</v>
      </c>
      <c r="L82" s="2">
        <f t="shared" si="12"/>
        <v>0</v>
      </c>
      <c r="M82" s="2">
        <f t="shared" si="13"/>
        <v>0</v>
      </c>
    </row>
    <row r="83" spans="1:13" x14ac:dyDescent="0.3">
      <c r="A83" s="1" t="s">
        <v>131</v>
      </c>
      <c r="B83" s="1" t="s">
        <v>43</v>
      </c>
      <c r="C83" s="1" t="s">
        <v>44</v>
      </c>
      <c r="D83" s="1" t="s">
        <v>11</v>
      </c>
      <c r="E83" s="2">
        <v>41</v>
      </c>
      <c r="F83" s="2">
        <v>357.7</v>
      </c>
      <c r="G83" s="2">
        <v>54.5</v>
      </c>
      <c r="H83" s="2">
        <v>74.5</v>
      </c>
      <c r="I83" s="2">
        <f t="shared" si="10"/>
        <v>0</v>
      </c>
      <c r="J83" s="2">
        <f t="shared" ref="J83:J114" si="14">IF(AND(G83&gt;=-30,G83&lt;=30,H83&gt;=-30,H83&lt;=30),1,0)</f>
        <v>0</v>
      </c>
      <c r="K83" s="2">
        <f t="shared" si="11"/>
        <v>0</v>
      </c>
      <c r="L83" s="2">
        <f t="shared" si="12"/>
        <v>0</v>
      </c>
      <c r="M83" s="2">
        <f t="shared" si="13"/>
        <v>0</v>
      </c>
    </row>
    <row r="84" spans="1:13" x14ac:dyDescent="0.3">
      <c r="A84" s="1" t="s">
        <v>132</v>
      </c>
      <c r="B84" s="1" t="s">
        <v>24</v>
      </c>
      <c r="C84" s="1" t="s">
        <v>25</v>
      </c>
      <c r="D84" s="1" t="s">
        <v>11</v>
      </c>
      <c r="E84" s="2">
        <v>48.5</v>
      </c>
      <c r="F84" s="2">
        <v>63.4</v>
      </c>
      <c r="G84" s="2">
        <v>13</v>
      </c>
      <c r="H84" s="2">
        <v>29.6</v>
      </c>
      <c r="I84" s="2">
        <f t="shared" si="10"/>
        <v>0</v>
      </c>
      <c r="J84" s="2">
        <f t="shared" si="14"/>
        <v>1</v>
      </c>
      <c r="K84" s="2">
        <f t="shared" si="11"/>
        <v>1</v>
      </c>
      <c r="L84" s="2">
        <f t="shared" si="12"/>
        <v>0</v>
      </c>
      <c r="M84" s="2">
        <f t="shared" si="13"/>
        <v>0</v>
      </c>
    </row>
    <row r="85" spans="1:13" x14ac:dyDescent="0.3">
      <c r="A85" s="1" t="s">
        <v>133</v>
      </c>
      <c r="B85" s="1" t="s">
        <v>24</v>
      </c>
      <c r="C85" s="1" t="s">
        <v>25</v>
      </c>
      <c r="D85" s="1" t="s">
        <v>29</v>
      </c>
      <c r="E85" s="2">
        <v>57</v>
      </c>
      <c r="F85" s="2">
        <v>82</v>
      </c>
      <c r="G85" s="2">
        <v>20.3</v>
      </c>
      <c r="H85" s="2">
        <v>40.5</v>
      </c>
      <c r="I85" s="2">
        <f t="shared" si="10"/>
        <v>0</v>
      </c>
      <c r="J85" s="2">
        <f t="shared" si="14"/>
        <v>0</v>
      </c>
      <c r="K85" s="2">
        <f t="shared" si="11"/>
        <v>0</v>
      </c>
      <c r="L85" s="2">
        <f t="shared" si="12"/>
        <v>0</v>
      </c>
      <c r="M85" s="2">
        <f t="shared" si="13"/>
        <v>0</v>
      </c>
    </row>
    <row r="86" spans="1:13" x14ac:dyDescent="0.3">
      <c r="A86" s="1" t="s">
        <v>134</v>
      </c>
      <c r="B86" s="1" t="s">
        <v>33</v>
      </c>
      <c r="C86" s="1" t="s">
        <v>34</v>
      </c>
      <c r="D86" s="1" t="s">
        <v>11</v>
      </c>
      <c r="E86" s="2">
        <v>131</v>
      </c>
      <c r="F86" s="2">
        <v>138</v>
      </c>
      <c r="G86" s="2">
        <v>4</v>
      </c>
      <c r="H86" s="2">
        <v>11</v>
      </c>
      <c r="I86" s="2">
        <f t="shared" si="10"/>
        <v>0</v>
      </c>
      <c r="J86" s="2">
        <f t="shared" si="14"/>
        <v>1</v>
      </c>
      <c r="K86" s="2">
        <f t="shared" si="11"/>
        <v>1</v>
      </c>
      <c r="L86" s="2">
        <f t="shared" si="12"/>
        <v>0</v>
      </c>
      <c r="M86" s="2">
        <f t="shared" si="13"/>
        <v>0</v>
      </c>
    </row>
    <row r="87" spans="1:13" x14ac:dyDescent="0.3">
      <c r="A87" s="1" t="s">
        <v>188</v>
      </c>
      <c r="B87" s="1" t="s">
        <v>9</v>
      </c>
      <c r="C87" s="1" t="s">
        <v>10</v>
      </c>
      <c r="D87" s="1" t="s">
        <v>29</v>
      </c>
      <c r="E87" s="2" t="s">
        <v>184</v>
      </c>
      <c r="F87" s="2" t="s">
        <v>185</v>
      </c>
      <c r="G87" s="2" t="s">
        <v>186</v>
      </c>
      <c r="H87" s="2" t="s">
        <v>187</v>
      </c>
      <c r="I87" s="2">
        <f t="shared" si="10"/>
        <v>0</v>
      </c>
      <c r="J87" s="2">
        <f t="shared" si="14"/>
        <v>0</v>
      </c>
      <c r="K87" s="2">
        <v>1</v>
      </c>
      <c r="L87" s="2">
        <f t="shared" si="12"/>
        <v>0</v>
      </c>
      <c r="M87" s="2">
        <f t="shared" si="13"/>
        <v>0</v>
      </c>
    </row>
    <row r="88" spans="1:13" x14ac:dyDescent="0.3">
      <c r="A88" s="1" t="s">
        <v>135</v>
      </c>
      <c r="B88" s="1" t="s">
        <v>111</v>
      </c>
      <c r="C88" s="1" t="s">
        <v>112</v>
      </c>
      <c r="D88" s="1" t="s">
        <v>11</v>
      </c>
      <c r="E88" s="2">
        <v>273.60000000000002</v>
      </c>
      <c r="F88" s="2">
        <v>286.3</v>
      </c>
      <c r="G88" s="2">
        <v>3.8</v>
      </c>
      <c r="H88" s="2">
        <v>13</v>
      </c>
      <c r="I88" s="2">
        <f t="shared" si="10"/>
        <v>0</v>
      </c>
      <c r="J88" s="2">
        <f t="shared" si="14"/>
        <v>1</v>
      </c>
      <c r="K88" s="2">
        <f t="shared" ref="K88:K104" si="15">IF(AND(G88&gt;=-40,G88&lt;=40,H88&gt;=-40,H88&lt;=40),1,0)</f>
        <v>1</v>
      </c>
      <c r="L88" s="2">
        <f t="shared" si="12"/>
        <v>0</v>
      </c>
      <c r="M88" s="2">
        <f t="shared" si="13"/>
        <v>0</v>
      </c>
    </row>
    <row r="89" spans="1:13" x14ac:dyDescent="0.3">
      <c r="A89" s="1" t="s">
        <v>136</v>
      </c>
      <c r="B89" s="1" t="s">
        <v>33</v>
      </c>
      <c r="C89" s="1" t="s">
        <v>34</v>
      </c>
      <c r="D89" s="1" t="s">
        <v>11</v>
      </c>
      <c r="E89" s="2">
        <v>137.4</v>
      </c>
      <c r="F89" s="2">
        <v>159.30000000000001</v>
      </c>
      <c r="G89" s="2">
        <v>-15</v>
      </c>
      <c r="H89" s="2">
        <v>1.4</v>
      </c>
      <c r="I89" s="2">
        <f t="shared" si="10"/>
        <v>0</v>
      </c>
      <c r="J89" s="2">
        <f t="shared" si="14"/>
        <v>1</v>
      </c>
      <c r="K89" s="2">
        <f t="shared" si="15"/>
        <v>1</v>
      </c>
      <c r="L89" s="2">
        <f t="shared" si="12"/>
        <v>0</v>
      </c>
      <c r="M89" s="2">
        <f t="shared" si="13"/>
        <v>0</v>
      </c>
    </row>
    <row r="90" spans="1:13" x14ac:dyDescent="0.3">
      <c r="A90" s="1" t="s">
        <v>137</v>
      </c>
      <c r="B90" s="1" t="s">
        <v>46</v>
      </c>
      <c r="C90" s="1" t="s">
        <v>47</v>
      </c>
      <c r="D90" s="1" t="s">
        <v>11</v>
      </c>
      <c r="E90" s="2">
        <v>275.3</v>
      </c>
      <c r="F90" s="2">
        <v>294.8</v>
      </c>
      <c r="G90" s="2">
        <v>-21.8</v>
      </c>
      <c r="H90" s="2">
        <v>3.2</v>
      </c>
      <c r="I90" s="2">
        <f t="shared" si="10"/>
        <v>0</v>
      </c>
      <c r="J90" s="2">
        <f t="shared" si="14"/>
        <v>1</v>
      </c>
      <c r="K90" s="2">
        <f t="shared" si="15"/>
        <v>1</v>
      </c>
      <c r="L90" s="2">
        <f t="shared" si="12"/>
        <v>0</v>
      </c>
      <c r="M90" s="2">
        <f t="shared" si="13"/>
        <v>0</v>
      </c>
    </row>
    <row r="91" spans="1:13" x14ac:dyDescent="0.3">
      <c r="A91" s="1" t="s">
        <v>138</v>
      </c>
      <c r="B91" s="1" t="s">
        <v>33</v>
      </c>
      <c r="C91" s="1" t="s">
        <v>34</v>
      </c>
      <c r="D91" s="1" t="s">
        <v>11</v>
      </c>
      <c r="E91" s="2">
        <v>113.6</v>
      </c>
      <c r="F91" s="2">
        <v>130</v>
      </c>
      <c r="G91" s="2">
        <v>1.5</v>
      </c>
      <c r="H91" s="2">
        <v>22</v>
      </c>
      <c r="I91" s="2">
        <f t="shared" si="10"/>
        <v>0</v>
      </c>
      <c r="J91" s="2">
        <f t="shared" si="14"/>
        <v>1</v>
      </c>
      <c r="K91" s="2">
        <f t="shared" si="15"/>
        <v>1</v>
      </c>
      <c r="L91" s="2">
        <f t="shared" si="12"/>
        <v>0</v>
      </c>
      <c r="M91" s="2">
        <f t="shared" si="13"/>
        <v>0</v>
      </c>
    </row>
    <row r="92" spans="1:13" x14ac:dyDescent="0.3">
      <c r="A92" s="1" t="s">
        <v>139</v>
      </c>
      <c r="B92" s="1" t="s">
        <v>43</v>
      </c>
      <c r="C92" s="1" t="s">
        <v>44</v>
      </c>
      <c r="D92" s="1" t="s">
        <v>11</v>
      </c>
      <c r="E92" s="2">
        <v>327.2</v>
      </c>
      <c r="F92" s="2">
        <v>358.4</v>
      </c>
      <c r="G92" s="2">
        <v>29</v>
      </c>
      <c r="H92" s="2">
        <v>45.5</v>
      </c>
      <c r="I92" s="2">
        <f t="shared" si="10"/>
        <v>0</v>
      </c>
      <c r="J92" s="2">
        <f t="shared" si="14"/>
        <v>0</v>
      </c>
      <c r="K92" s="2">
        <f t="shared" si="15"/>
        <v>0</v>
      </c>
      <c r="L92" s="2">
        <f t="shared" si="12"/>
        <v>0</v>
      </c>
      <c r="M92" s="2">
        <f t="shared" si="13"/>
        <v>0</v>
      </c>
    </row>
    <row r="93" spans="1:13" x14ac:dyDescent="0.3">
      <c r="A93" s="1" t="s">
        <v>140</v>
      </c>
      <c r="B93" s="1" t="s">
        <v>9</v>
      </c>
      <c r="C93" s="1" t="s">
        <v>10</v>
      </c>
      <c r="D93" s="1" t="s">
        <v>11</v>
      </c>
      <c r="E93" s="2">
        <v>15.4</v>
      </c>
      <c r="F93" s="2">
        <v>34.5</v>
      </c>
      <c r="G93" s="2">
        <v>40.200000000000003</v>
      </c>
      <c r="H93" s="2">
        <v>51.6</v>
      </c>
      <c r="I93" s="2">
        <f t="shared" si="10"/>
        <v>0</v>
      </c>
      <c r="J93" s="2">
        <f t="shared" si="14"/>
        <v>0</v>
      </c>
      <c r="K93" s="2">
        <f t="shared" si="15"/>
        <v>0</v>
      </c>
      <c r="L93" s="2">
        <f t="shared" si="12"/>
        <v>0</v>
      </c>
      <c r="M93" s="2">
        <f t="shared" si="13"/>
        <v>0</v>
      </c>
    </row>
    <row r="94" spans="1:13" x14ac:dyDescent="0.3">
      <c r="A94" s="1" t="s">
        <v>141</v>
      </c>
      <c r="B94" s="1" t="s">
        <v>142</v>
      </c>
      <c r="C94" s="1" t="s">
        <v>143</v>
      </c>
      <c r="D94" s="1" t="s">
        <v>11</v>
      </c>
      <c r="E94" s="2">
        <v>14</v>
      </c>
      <c r="F94" s="2">
        <v>198.7</v>
      </c>
      <c r="G94" s="2">
        <v>37.5</v>
      </c>
      <c r="H94" s="2">
        <v>85.5</v>
      </c>
      <c r="I94" s="2">
        <f t="shared" si="10"/>
        <v>1</v>
      </c>
      <c r="J94" s="2">
        <f t="shared" si="14"/>
        <v>0</v>
      </c>
      <c r="K94" s="2">
        <f t="shared" si="15"/>
        <v>0</v>
      </c>
      <c r="L94" s="2">
        <f t="shared" si="12"/>
        <v>0</v>
      </c>
      <c r="M94" s="2">
        <f t="shared" si="13"/>
        <v>0</v>
      </c>
    </row>
    <row r="95" spans="1:13" x14ac:dyDescent="0.3">
      <c r="A95" s="1" t="s">
        <v>144</v>
      </c>
      <c r="B95" s="1" t="s">
        <v>24</v>
      </c>
      <c r="C95" s="1" t="s">
        <v>25</v>
      </c>
      <c r="D95" s="1" t="s">
        <v>11</v>
      </c>
      <c r="E95" s="2">
        <v>51.5</v>
      </c>
      <c r="F95" s="2">
        <v>59.5</v>
      </c>
      <c r="G95" s="2">
        <v>-24.8</v>
      </c>
      <c r="H95" s="2">
        <v>-17.5</v>
      </c>
      <c r="I95" s="2">
        <f t="shared" si="10"/>
        <v>0</v>
      </c>
      <c r="J95" s="2">
        <f t="shared" si="14"/>
        <v>1</v>
      </c>
      <c r="K95" s="2">
        <f t="shared" si="15"/>
        <v>1</v>
      </c>
      <c r="L95" s="2">
        <f t="shared" si="12"/>
        <v>0</v>
      </c>
      <c r="M95" s="2">
        <f t="shared" si="13"/>
        <v>0</v>
      </c>
    </row>
    <row r="96" spans="1:13" x14ac:dyDescent="0.3">
      <c r="A96" s="1" t="s">
        <v>145</v>
      </c>
      <c r="B96" s="1" t="s">
        <v>14</v>
      </c>
      <c r="C96" s="1" t="s">
        <v>15</v>
      </c>
      <c r="D96" s="1" t="s">
        <v>11</v>
      </c>
      <c r="E96" s="2">
        <v>295.5</v>
      </c>
      <c r="F96" s="2">
        <v>302.5</v>
      </c>
      <c r="G96" s="2">
        <v>10.3</v>
      </c>
      <c r="H96" s="2">
        <v>17.5</v>
      </c>
      <c r="I96" s="2">
        <f t="shared" si="10"/>
        <v>0</v>
      </c>
      <c r="J96" s="2">
        <f t="shared" si="14"/>
        <v>1</v>
      </c>
      <c r="K96" s="2">
        <f t="shared" si="15"/>
        <v>1</v>
      </c>
      <c r="L96" s="2">
        <f t="shared" si="12"/>
        <v>0</v>
      </c>
      <c r="M96" s="2">
        <f t="shared" si="13"/>
        <v>0</v>
      </c>
    </row>
    <row r="97" spans="1:13" x14ac:dyDescent="0.3">
      <c r="A97" s="1" t="s">
        <v>146</v>
      </c>
      <c r="B97" s="1" t="s">
        <v>14</v>
      </c>
      <c r="C97" s="1" t="s">
        <v>15</v>
      </c>
      <c r="D97" s="1" t="s">
        <v>11</v>
      </c>
      <c r="E97" s="2">
        <v>295.3</v>
      </c>
      <c r="F97" s="2">
        <v>302.39999999999998</v>
      </c>
      <c r="G97" s="2">
        <v>9.6999999999999993</v>
      </c>
      <c r="H97" s="2">
        <v>16.7</v>
      </c>
      <c r="I97" s="2">
        <f t="shared" si="10"/>
        <v>0</v>
      </c>
      <c r="J97" s="2">
        <f t="shared" si="14"/>
        <v>1</v>
      </c>
      <c r="K97" s="2">
        <f t="shared" si="15"/>
        <v>1</v>
      </c>
      <c r="L97" s="2">
        <f t="shared" si="12"/>
        <v>0</v>
      </c>
      <c r="M97" s="2">
        <f t="shared" si="13"/>
        <v>0</v>
      </c>
    </row>
    <row r="98" spans="1:13" x14ac:dyDescent="0.3">
      <c r="A98" s="1" t="s">
        <v>147</v>
      </c>
      <c r="B98" s="1" t="s">
        <v>55</v>
      </c>
      <c r="C98" s="1" t="s">
        <v>56</v>
      </c>
      <c r="D98" s="1" t="s">
        <v>11</v>
      </c>
      <c r="E98" s="2">
        <v>185.8</v>
      </c>
      <c r="F98" s="2">
        <v>192.8</v>
      </c>
      <c r="G98" s="2">
        <v>-17.7</v>
      </c>
      <c r="H98" s="2">
        <v>-10.8</v>
      </c>
      <c r="I98" s="2">
        <f t="shared" ref="I98:I125" si="16">IF(AND(E98&lt;=160,F98&gt;=160,F98&lt;=280),1,0)</f>
        <v>0</v>
      </c>
      <c r="J98" s="2">
        <f t="shared" si="14"/>
        <v>1</v>
      </c>
      <c r="K98" s="2">
        <f t="shared" si="15"/>
        <v>1</v>
      </c>
      <c r="L98" s="2">
        <f t="shared" ref="L98:L125" si="17">IF(AND(I98=1,J98=1),1,0)</f>
        <v>0</v>
      </c>
      <c r="M98" s="2">
        <f t="shared" ref="M98:M125" si="18">IF(AND(I98=1,K98=1),1,0)</f>
        <v>0</v>
      </c>
    </row>
    <row r="99" spans="1:13" x14ac:dyDescent="0.3">
      <c r="A99" s="1" t="s">
        <v>148</v>
      </c>
      <c r="B99" s="1" t="s">
        <v>24</v>
      </c>
      <c r="C99" s="1" t="s">
        <v>25</v>
      </c>
      <c r="D99" s="1" t="s">
        <v>29</v>
      </c>
      <c r="E99" s="2">
        <v>30.6</v>
      </c>
      <c r="F99" s="2">
        <v>59.4</v>
      </c>
      <c r="G99" s="2">
        <v>12.8</v>
      </c>
      <c r="H99" s="2">
        <v>35.6</v>
      </c>
      <c r="I99" s="2">
        <f t="shared" si="16"/>
        <v>0</v>
      </c>
      <c r="J99" s="2">
        <f t="shared" si="14"/>
        <v>0</v>
      </c>
      <c r="K99" s="2">
        <f t="shared" si="15"/>
        <v>1</v>
      </c>
      <c r="L99" s="2">
        <f t="shared" si="17"/>
        <v>0</v>
      </c>
      <c r="M99" s="2">
        <f t="shared" si="18"/>
        <v>0</v>
      </c>
    </row>
    <row r="100" spans="1:13" x14ac:dyDescent="0.3">
      <c r="A100" s="1" t="s">
        <v>149</v>
      </c>
      <c r="B100" s="1" t="s">
        <v>36</v>
      </c>
      <c r="C100" s="1" t="s">
        <v>37</v>
      </c>
      <c r="D100" s="1" t="s">
        <v>29</v>
      </c>
      <c r="E100" s="2">
        <v>339</v>
      </c>
      <c r="F100" s="2">
        <v>352</v>
      </c>
      <c r="G100" s="2">
        <v>9</v>
      </c>
      <c r="H100" s="2">
        <v>20</v>
      </c>
      <c r="I100" s="2">
        <f t="shared" si="16"/>
        <v>0</v>
      </c>
      <c r="J100" s="2">
        <f t="shared" si="14"/>
        <v>1</v>
      </c>
      <c r="K100" s="2">
        <f t="shared" si="15"/>
        <v>1</v>
      </c>
      <c r="L100" s="2">
        <f t="shared" si="17"/>
        <v>0</v>
      </c>
      <c r="M100" s="2">
        <f t="shared" si="18"/>
        <v>0</v>
      </c>
    </row>
    <row r="101" spans="1:13" x14ac:dyDescent="0.3">
      <c r="A101" s="1" t="s">
        <v>150</v>
      </c>
      <c r="B101" s="1" t="s">
        <v>33</v>
      </c>
      <c r="C101" s="1" t="s">
        <v>34</v>
      </c>
      <c r="D101" s="1" t="s">
        <v>11</v>
      </c>
      <c r="E101" s="2">
        <v>100</v>
      </c>
      <c r="F101" s="2">
        <v>107.4</v>
      </c>
      <c r="G101" s="2">
        <v>-2.2000000000000002</v>
      </c>
      <c r="H101" s="2">
        <v>4.8</v>
      </c>
      <c r="I101" s="2">
        <f t="shared" si="16"/>
        <v>0</v>
      </c>
      <c r="J101" s="2">
        <f t="shared" si="14"/>
        <v>1</v>
      </c>
      <c r="K101" s="2">
        <f t="shared" si="15"/>
        <v>1</v>
      </c>
      <c r="L101" s="2">
        <f t="shared" si="17"/>
        <v>0</v>
      </c>
      <c r="M101" s="2">
        <f t="shared" si="18"/>
        <v>0</v>
      </c>
    </row>
    <row r="102" spans="1:13" x14ac:dyDescent="0.3">
      <c r="A102" s="1" t="s">
        <v>151</v>
      </c>
      <c r="B102" s="1" t="s">
        <v>9</v>
      </c>
      <c r="C102" s="1" t="s">
        <v>10</v>
      </c>
      <c r="D102" s="1" t="s">
        <v>11</v>
      </c>
      <c r="E102" s="2">
        <v>8.5</v>
      </c>
      <c r="F102" s="2">
        <v>21.5</v>
      </c>
      <c r="G102" s="2">
        <v>42</v>
      </c>
      <c r="H102" s="2">
        <v>50.2</v>
      </c>
      <c r="I102" s="2">
        <f t="shared" si="16"/>
        <v>0</v>
      </c>
      <c r="J102" s="2">
        <f t="shared" si="14"/>
        <v>0</v>
      </c>
      <c r="K102" s="2">
        <f t="shared" si="15"/>
        <v>0</v>
      </c>
      <c r="L102" s="2">
        <f t="shared" si="17"/>
        <v>0</v>
      </c>
      <c r="M102" s="2">
        <f t="shared" si="18"/>
        <v>0</v>
      </c>
    </row>
    <row r="103" spans="1:13" x14ac:dyDescent="0.3">
      <c r="A103" s="1" t="s">
        <v>152</v>
      </c>
      <c r="B103" s="1" t="s">
        <v>33</v>
      </c>
      <c r="C103" s="1" t="s">
        <v>34</v>
      </c>
      <c r="D103" s="1" t="s">
        <v>11</v>
      </c>
      <c r="E103" s="2">
        <v>153</v>
      </c>
      <c r="F103" s="2">
        <v>169.6</v>
      </c>
      <c r="G103" s="2">
        <v>-15.2</v>
      </c>
      <c r="H103" s="2">
        <v>-3.3</v>
      </c>
      <c r="I103" s="2">
        <f t="shared" si="16"/>
        <v>1</v>
      </c>
      <c r="J103" s="2">
        <f t="shared" si="14"/>
        <v>1</v>
      </c>
      <c r="K103" s="2">
        <f t="shared" si="15"/>
        <v>1</v>
      </c>
      <c r="L103" s="2">
        <f t="shared" si="17"/>
        <v>1</v>
      </c>
      <c r="M103" s="2">
        <f t="shared" si="18"/>
        <v>1</v>
      </c>
    </row>
    <row r="104" spans="1:13" x14ac:dyDescent="0.3">
      <c r="A104" s="1" t="s">
        <v>153</v>
      </c>
      <c r="B104" s="1" t="s">
        <v>120</v>
      </c>
      <c r="C104" s="1" t="s">
        <v>121</v>
      </c>
      <c r="D104" s="1" t="s">
        <v>11</v>
      </c>
      <c r="E104" s="2">
        <v>12.7</v>
      </c>
      <c r="F104" s="2">
        <v>42.8</v>
      </c>
      <c r="G104" s="2">
        <v>-50.5</v>
      </c>
      <c r="H104" s="2">
        <v>-18.8</v>
      </c>
      <c r="I104" s="2">
        <f t="shared" si="16"/>
        <v>0</v>
      </c>
      <c r="J104" s="2">
        <f t="shared" si="14"/>
        <v>0</v>
      </c>
      <c r="K104" s="2">
        <f t="shared" si="15"/>
        <v>0</v>
      </c>
      <c r="L104" s="2">
        <f t="shared" si="17"/>
        <v>0</v>
      </c>
      <c r="M104" s="2">
        <f t="shared" si="18"/>
        <v>0</v>
      </c>
    </row>
    <row r="105" spans="1:13" x14ac:dyDescent="0.3">
      <c r="A105" s="1" t="s">
        <v>189</v>
      </c>
      <c r="B105" s="1" t="s">
        <v>154</v>
      </c>
      <c r="C105" s="1" t="s">
        <v>155</v>
      </c>
      <c r="D105" s="1" t="s">
        <v>11</v>
      </c>
      <c r="E105" s="2" t="s">
        <v>204</v>
      </c>
      <c r="F105" s="2" t="s">
        <v>205</v>
      </c>
      <c r="G105" s="2" t="s">
        <v>190</v>
      </c>
      <c r="H105" s="2" t="s">
        <v>191</v>
      </c>
      <c r="I105" s="2">
        <f t="shared" si="16"/>
        <v>0</v>
      </c>
      <c r="J105" s="2">
        <f t="shared" si="14"/>
        <v>0</v>
      </c>
      <c r="K105" s="2">
        <v>1</v>
      </c>
      <c r="L105" s="2">
        <f t="shared" si="17"/>
        <v>0</v>
      </c>
      <c r="M105" s="2">
        <f t="shared" si="18"/>
        <v>0</v>
      </c>
    </row>
    <row r="106" spans="1:13" x14ac:dyDescent="0.3">
      <c r="A106" s="1" t="s">
        <v>156</v>
      </c>
      <c r="B106" s="1" t="s">
        <v>27</v>
      </c>
      <c r="C106" s="1" t="s">
        <v>28</v>
      </c>
      <c r="D106" s="1" t="s">
        <v>29</v>
      </c>
      <c r="E106" s="2">
        <v>76.400000000000006</v>
      </c>
      <c r="F106" s="2">
        <v>85.3</v>
      </c>
      <c r="G106" s="2">
        <v>2.5</v>
      </c>
      <c r="H106" s="2">
        <v>13.2</v>
      </c>
      <c r="I106" s="2">
        <f t="shared" si="16"/>
        <v>0</v>
      </c>
      <c r="J106" s="2">
        <f t="shared" si="14"/>
        <v>1</v>
      </c>
      <c r="K106" s="2">
        <f t="shared" ref="K106:K120" si="19">IF(AND(G106&gt;=-40,G106&lt;=40,H106&gt;=-40,H106&lt;=40),1,0)</f>
        <v>1</v>
      </c>
      <c r="L106" s="2">
        <f t="shared" si="17"/>
        <v>0</v>
      </c>
      <c r="M106" s="2">
        <f t="shared" si="18"/>
        <v>0</v>
      </c>
    </row>
    <row r="107" spans="1:13" x14ac:dyDescent="0.3">
      <c r="A107" s="1" t="s">
        <v>157</v>
      </c>
      <c r="B107" s="1" t="s">
        <v>158</v>
      </c>
      <c r="C107" s="1" t="s">
        <v>159</v>
      </c>
      <c r="D107" s="1" t="s">
        <v>11</v>
      </c>
      <c r="E107" s="2">
        <v>298.7</v>
      </c>
      <c r="F107" s="2">
        <v>308.7</v>
      </c>
      <c r="G107" s="2">
        <v>43.3</v>
      </c>
      <c r="H107" s="2">
        <v>50.4</v>
      </c>
      <c r="I107" s="2">
        <f t="shared" si="16"/>
        <v>0</v>
      </c>
      <c r="J107" s="2">
        <f t="shared" si="14"/>
        <v>0</v>
      </c>
      <c r="K107" s="2">
        <f t="shared" si="19"/>
        <v>0</v>
      </c>
      <c r="L107" s="2">
        <f t="shared" si="17"/>
        <v>0</v>
      </c>
      <c r="M107" s="2">
        <f t="shared" si="18"/>
        <v>0</v>
      </c>
    </row>
    <row r="108" spans="1:13" x14ac:dyDescent="0.3">
      <c r="A108" s="1" t="s">
        <v>160</v>
      </c>
      <c r="B108" s="1" t="s">
        <v>14</v>
      </c>
      <c r="C108" s="1" t="s">
        <v>15</v>
      </c>
      <c r="D108" s="1" t="s">
        <v>29</v>
      </c>
      <c r="E108" s="2">
        <v>298.60000000000002</v>
      </c>
      <c r="F108" s="2">
        <v>309.39999999999998</v>
      </c>
      <c r="G108" s="2">
        <v>-1.5</v>
      </c>
      <c r="H108" s="2">
        <v>9.4</v>
      </c>
      <c r="I108" s="2">
        <f t="shared" si="16"/>
        <v>0</v>
      </c>
      <c r="J108" s="2">
        <f t="shared" si="14"/>
        <v>1</v>
      </c>
      <c r="K108" s="2">
        <f t="shared" si="19"/>
        <v>1</v>
      </c>
      <c r="L108" s="2">
        <f t="shared" si="17"/>
        <v>0</v>
      </c>
      <c r="M108" s="2">
        <f t="shared" si="18"/>
        <v>0</v>
      </c>
    </row>
    <row r="109" spans="1:13" x14ac:dyDescent="0.3">
      <c r="A109" s="1" t="s">
        <v>161</v>
      </c>
      <c r="B109" s="1" t="s">
        <v>43</v>
      </c>
      <c r="C109" s="1" t="s">
        <v>44</v>
      </c>
      <c r="D109" s="1" t="s">
        <v>11</v>
      </c>
      <c r="E109" s="2">
        <v>4.5</v>
      </c>
      <c r="F109" s="2">
        <v>32.6</v>
      </c>
      <c r="G109" s="2">
        <v>52</v>
      </c>
      <c r="H109" s="2">
        <v>72.400000000000006</v>
      </c>
      <c r="I109" s="2">
        <f t="shared" si="16"/>
        <v>0</v>
      </c>
      <c r="J109" s="2">
        <f t="shared" si="14"/>
        <v>0</v>
      </c>
      <c r="K109" s="2">
        <f t="shared" si="19"/>
        <v>0</v>
      </c>
      <c r="L109" s="2">
        <f t="shared" si="17"/>
        <v>0</v>
      </c>
      <c r="M109" s="2">
        <f t="shared" si="18"/>
        <v>0</v>
      </c>
    </row>
    <row r="110" spans="1:13" x14ac:dyDescent="0.3">
      <c r="A110" s="1" t="s">
        <v>162</v>
      </c>
      <c r="B110" s="1" t="s">
        <v>24</v>
      </c>
      <c r="C110" s="1" t="s">
        <v>25</v>
      </c>
      <c r="D110" s="1" t="s">
        <v>29</v>
      </c>
      <c r="E110" s="2">
        <v>26</v>
      </c>
      <c r="F110" s="2">
        <v>44</v>
      </c>
      <c r="G110" s="2">
        <v>-15.2</v>
      </c>
      <c r="H110" s="2">
        <v>2.4</v>
      </c>
      <c r="I110" s="2">
        <f t="shared" si="16"/>
        <v>0</v>
      </c>
      <c r="J110" s="2">
        <f t="shared" si="14"/>
        <v>1</v>
      </c>
      <c r="K110" s="2">
        <f t="shared" si="19"/>
        <v>1</v>
      </c>
      <c r="L110" s="2">
        <f t="shared" si="17"/>
        <v>0</v>
      </c>
      <c r="M110" s="2">
        <f t="shared" si="18"/>
        <v>0</v>
      </c>
    </row>
    <row r="111" spans="1:13" x14ac:dyDescent="0.3">
      <c r="A111" s="1" t="s">
        <v>163</v>
      </c>
      <c r="B111" s="1" t="s">
        <v>86</v>
      </c>
      <c r="C111" s="1" t="s">
        <v>87</v>
      </c>
      <c r="D111" s="1" t="s">
        <v>29</v>
      </c>
      <c r="E111" s="2">
        <v>93.8</v>
      </c>
      <c r="F111" s="2">
        <v>109.1</v>
      </c>
      <c r="G111" s="2">
        <v>2.2000000000000002</v>
      </c>
      <c r="H111" s="2">
        <v>24</v>
      </c>
      <c r="I111" s="2">
        <f t="shared" si="16"/>
        <v>0</v>
      </c>
      <c r="J111" s="2">
        <f t="shared" si="14"/>
        <v>1</v>
      </c>
      <c r="K111" s="2">
        <f t="shared" si="19"/>
        <v>1</v>
      </c>
      <c r="L111" s="2">
        <f t="shared" si="17"/>
        <v>0</v>
      </c>
      <c r="M111" s="2">
        <f t="shared" si="18"/>
        <v>0</v>
      </c>
    </row>
    <row r="112" spans="1:13" x14ac:dyDescent="0.3">
      <c r="A112" s="1" t="s">
        <v>164</v>
      </c>
      <c r="B112" s="1" t="s">
        <v>27</v>
      </c>
      <c r="C112" s="1" t="s">
        <v>28</v>
      </c>
      <c r="D112" s="1" t="s">
        <v>29</v>
      </c>
      <c r="E112" s="2">
        <v>120.6</v>
      </c>
      <c r="F112" s="2">
        <v>130.69999999999999</v>
      </c>
      <c r="G112" s="2">
        <v>-12.8</v>
      </c>
      <c r="H112" s="2">
        <v>-4.9000000000000004</v>
      </c>
      <c r="I112" s="2">
        <f t="shared" si="16"/>
        <v>0</v>
      </c>
      <c r="J112" s="2">
        <f t="shared" si="14"/>
        <v>1</v>
      </c>
      <c r="K112" s="2">
        <f t="shared" si="19"/>
        <v>1</v>
      </c>
      <c r="L112" s="2">
        <f t="shared" si="17"/>
        <v>0</v>
      </c>
      <c r="M112" s="2">
        <f t="shared" si="18"/>
        <v>0</v>
      </c>
    </row>
    <row r="113" spans="1:13" x14ac:dyDescent="0.3">
      <c r="A113" s="1" t="s">
        <v>165</v>
      </c>
      <c r="B113" s="1" t="s">
        <v>55</v>
      </c>
      <c r="C113" s="1" t="s">
        <v>56</v>
      </c>
      <c r="D113" s="1" t="s">
        <v>11</v>
      </c>
      <c r="E113" s="2">
        <v>181</v>
      </c>
      <c r="F113" s="2">
        <v>188.5</v>
      </c>
      <c r="G113" s="2">
        <v>-24.7</v>
      </c>
      <c r="H113" s="2">
        <v>-17.7</v>
      </c>
      <c r="I113" s="2">
        <f t="shared" si="16"/>
        <v>0</v>
      </c>
      <c r="J113" s="2">
        <f t="shared" si="14"/>
        <v>1</v>
      </c>
      <c r="K113" s="2">
        <f t="shared" si="19"/>
        <v>1</v>
      </c>
      <c r="L113" s="2">
        <f t="shared" si="17"/>
        <v>0</v>
      </c>
      <c r="M113" s="2">
        <f t="shared" si="18"/>
        <v>0</v>
      </c>
    </row>
    <row r="114" spans="1:13" x14ac:dyDescent="0.3">
      <c r="A114" s="1" t="s">
        <v>166</v>
      </c>
      <c r="B114" s="1" t="s">
        <v>9</v>
      </c>
      <c r="C114" s="1" t="s">
        <v>10</v>
      </c>
      <c r="D114" s="1" t="s">
        <v>29</v>
      </c>
      <c r="E114" s="2">
        <v>3.4</v>
      </c>
      <c r="F114" s="2">
        <v>15.6</v>
      </c>
      <c r="G114" s="2">
        <v>26.8</v>
      </c>
      <c r="H114" s="2">
        <v>40.700000000000003</v>
      </c>
      <c r="I114" s="2">
        <f t="shared" si="16"/>
        <v>0</v>
      </c>
      <c r="J114" s="2">
        <f t="shared" si="14"/>
        <v>0</v>
      </c>
      <c r="K114" s="2">
        <f t="shared" si="19"/>
        <v>0</v>
      </c>
      <c r="L114" s="2">
        <f t="shared" si="17"/>
        <v>0</v>
      </c>
      <c r="M114" s="2">
        <f t="shared" si="18"/>
        <v>0</v>
      </c>
    </row>
    <row r="115" spans="1:13" x14ac:dyDescent="0.3">
      <c r="A115" s="1" t="s">
        <v>167</v>
      </c>
      <c r="B115" s="1" t="s">
        <v>14</v>
      </c>
      <c r="C115" s="1" t="s">
        <v>15</v>
      </c>
      <c r="D115" s="1" t="s">
        <v>11</v>
      </c>
      <c r="E115" s="2">
        <v>284.5</v>
      </c>
      <c r="F115" s="2">
        <v>292</v>
      </c>
      <c r="G115" s="2">
        <v>18.3</v>
      </c>
      <c r="H115" s="2">
        <v>25.2</v>
      </c>
      <c r="I115" s="2">
        <f t="shared" si="16"/>
        <v>0</v>
      </c>
      <c r="J115" s="2">
        <f t="shared" ref="J115:J120" si="20">IF(AND(G115&gt;=-30,G115&lt;=30,H115&gt;=-30,H115&lt;=30),1,0)</f>
        <v>1</v>
      </c>
      <c r="K115" s="2">
        <f t="shared" si="19"/>
        <v>1</v>
      </c>
      <c r="L115" s="2">
        <f t="shared" si="17"/>
        <v>0</v>
      </c>
      <c r="M115" s="2">
        <f t="shared" si="18"/>
        <v>0</v>
      </c>
    </row>
    <row r="116" spans="1:13" x14ac:dyDescent="0.3">
      <c r="A116" s="1" t="s">
        <v>214</v>
      </c>
      <c r="B116" s="1" t="s">
        <v>33</v>
      </c>
      <c r="C116" s="1" t="s">
        <v>34</v>
      </c>
      <c r="D116" s="1" t="s">
        <v>11</v>
      </c>
      <c r="E116" s="2">
        <v>175.7</v>
      </c>
      <c r="F116" s="2">
        <v>182.7</v>
      </c>
      <c r="G116" s="2">
        <v>-12</v>
      </c>
      <c r="H116" s="2">
        <v>-5</v>
      </c>
      <c r="I116" s="2">
        <f t="shared" si="16"/>
        <v>0</v>
      </c>
      <c r="J116" s="2">
        <f t="shared" si="20"/>
        <v>1</v>
      </c>
      <c r="K116" s="2">
        <f t="shared" si="19"/>
        <v>1</v>
      </c>
      <c r="L116" s="2">
        <f t="shared" si="17"/>
        <v>0</v>
      </c>
      <c r="M116" s="2">
        <f t="shared" si="18"/>
        <v>0</v>
      </c>
    </row>
    <row r="117" spans="1:13" x14ac:dyDescent="0.3">
      <c r="A117" s="1" t="s">
        <v>168</v>
      </c>
      <c r="B117" s="1" t="s">
        <v>9</v>
      </c>
      <c r="C117" s="1" t="s">
        <v>10</v>
      </c>
      <c r="D117" s="1" t="s">
        <v>11</v>
      </c>
      <c r="E117" s="2">
        <v>21.3</v>
      </c>
      <c r="F117" s="2">
        <v>49.2</v>
      </c>
      <c r="G117" s="2">
        <v>32.4</v>
      </c>
      <c r="H117" s="2">
        <v>45.5</v>
      </c>
      <c r="I117" s="2">
        <f t="shared" si="16"/>
        <v>0</v>
      </c>
      <c r="J117" s="2">
        <f t="shared" si="20"/>
        <v>0</v>
      </c>
      <c r="K117" s="2">
        <f t="shared" si="19"/>
        <v>0</v>
      </c>
      <c r="L117" s="2">
        <f t="shared" si="17"/>
        <v>0</v>
      </c>
      <c r="M117" s="2">
        <f t="shared" si="18"/>
        <v>0</v>
      </c>
    </row>
    <row r="118" spans="1:13" x14ac:dyDescent="0.3">
      <c r="A118" s="1" t="s">
        <v>169</v>
      </c>
      <c r="B118" s="1" t="s">
        <v>9</v>
      </c>
      <c r="C118" s="1" t="s">
        <v>10</v>
      </c>
      <c r="D118" s="1" t="s">
        <v>29</v>
      </c>
      <c r="E118" s="2">
        <v>17</v>
      </c>
      <c r="F118" s="2">
        <v>45.4</v>
      </c>
      <c r="G118" s="2">
        <v>34</v>
      </c>
      <c r="H118" s="2">
        <v>55.7</v>
      </c>
      <c r="I118" s="2">
        <f t="shared" si="16"/>
        <v>0</v>
      </c>
      <c r="J118" s="2">
        <f t="shared" si="20"/>
        <v>0</v>
      </c>
      <c r="K118" s="2">
        <f t="shared" si="19"/>
        <v>0</v>
      </c>
      <c r="L118" s="2">
        <f t="shared" si="17"/>
        <v>0</v>
      </c>
      <c r="M118" s="2">
        <f t="shared" si="18"/>
        <v>0</v>
      </c>
    </row>
    <row r="119" spans="1:13" x14ac:dyDescent="0.3">
      <c r="A119" s="1" t="s">
        <v>170</v>
      </c>
      <c r="B119" s="1" t="s">
        <v>24</v>
      </c>
      <c r="C119" s="1" t="s">
        <v>25</v>
      </c>
      <c r="D119" s="1" t="s">
        <v>29</v>
      </c>
      <c r="E119" s="2">
        <v>48</v>
      </c>
      <c r="F119" s="2">
        <v>60</v>
      </c>
      <c r="G119" s="2">
        <v>19.3</v>
      </c>
      <c r="H119" s="2">
        <v>29.4</v>
      </c>
      <c r="I119" s="2">
        <f t="shared" si="16"/>
        <v>0</v>
      </c>
      <c r="J119" s="2">
        <f t="shared" si="20"/>
        <v>1</v>
      </c>
      <c r="K119" s="2">
        <f t="shared" si="19"/>
        <v>1</v>
      </c>
      <c r="L119" s="2">
        <f t="shared" si="17"/>
        <v>0</v>
      </c>
      <c r="M119" s="2">
        <f t="shared" si="18"/>
        <v>0</v>
      </c>
    </row>
    <row r="120" spans="1:13" x14ac:dyDescent="0.3">
      <c r="A120" s="1" t="s">
        <v>171</v>
      </c>
      <c r="B120" s="1" t="s">
        <v>43</v>
      </c>
      <c r="C120" s="1" t="s">
        <v>44</v>
      </c>
      <c r="D120" s="1" t="s">
        <v>11</v>
      </c>
      <c r="E120" s="2">
        <v>7.3</v>
      </c>
      <c r="F120" s="2">
        <v>346</v>
      </c>
      <c r="G120" s="2">
        <v>46.5</v>
      </c>
      <c r="H120" s="2">
        <v>64</v>
      </c>
      <c r="I120" s="2">
        <f t="shared" si="16"/>
        <v>0</v>
      </c>
      <c r="J120" s="2">
        <f t="shared" si="20"/>
        <v>0</v>
      </c>
      <c r="K120" s="2">
        <f t="shared" si="19"/>
        <v>0</v>
      </c>
      <c r="L120" s="2">
        <f t="shared" si="17"/>
        <v>0</v>
      </c>
      <c r="M120" s="2">
        <f t="shared" si="18"/>
        <v>0</v>
      </c>
    </row>
    <row r="121" spans="1:13" x14ac:dyDescent="0.3">
      <c r="A121" s="1" t="s">
        <v>192</v>
      </c>
      <c r="B121" s="1" t="s">
        <v>172</v>
      </c>
      <c r="C121" s="1" t="s">
        <v>173</v>
      </c>
      <c r="D121" s="1" t="s">
        <v>29</v>
      </c>
      <c r="E121" s="2" t="s">
        <v>193</v>
      </c>
      <c r="F121" s="2" t="s">
        <v>194</v>
      </c>
      <c r="G121" s="2" t="s">
        <v>195</v>
      </c>
      <c r="H121" s="2" t="s">
        <v>196</v>
      </c>
      <c r="I121" s="2">
        <f t="shared" si="16"/>
        <v>0</v>
      </c>
      <c r="J121" s="2">
        <v>1</v>
      </c>
      <c r="K121" s="2">
        <v>1</v>
      </c>
      <c r="L121" s="2">
        <f t="shared" si="17"/>
        <v>0</v>
      </c>
      <c r="M121" s="2">
        <f t="shared" si="18"/>
        <v>0</v>
      </c>
    </row>
    <row r="122" spans="1:13" x14ac:dyDescent="0.3">
      <c r="A122" s="1" t="s">
        <v>174</v>
      </c>
      <c r="B122" s="1" t="s">
        <v>33</v>
      </c>
      <c r="C122" s="1" t="s">
        <v>34</v>
      </c>
      <c r="D122" s="1" t="s">
        <v>29</v>
      </c>
      <c r="E122" s="2">
        <v>163</v>
      </c>
      <c r="F122" s="2">
        <v>173</v>
      </c>
      <c r="G122" s="2">
        <v>-23</v>
      </c>
      <c r="H122" s="2">
        <v>-11.2</v>
      </c>
      <c r="I122" s="2">
        <f t="shared" si="16"/>
        <v>0</v>
      </c>
      <c r="J122" s="2">
        <f>IF(AND(G122&gt;=-30,G122&lt;=30,H122&gt;=-30,H122&lt;=30),1,0)</f>
        <v>1</v>
      </c>
      <c r="K122" s="2">
        <f>IF(AND(G122&gt;=-40,G122&lt;=40,H122&gt;=-40,H122&lt;=40),1,0)</f>
        <v>1</v>
      </c>
      <c r="L122" s="2">
        <f t="shared" si="17"/>
        <v>0</v>
      </c>
      <c r="M122" s="2">
        <f t="shared" si="18"/>
        <v>0</v>
      </c>
    </row>
    <row r="123" spans="1:13" x14ac:dyDescent="0.3">
      <c r="A123" s="1" t="s">
        <v>175</v>
      </c>
      <c r="B123" s="1" t="s">
        <v>14</v>
      </c>
      <c r="C123" s="1" t="s">
        <v>15</v>
      </c>
      <c r="D123" s="1" t="s">
        <v>11</v>
      </c>
      <c r="E123" s="2">
        <v>283.2</v>
      </c>
      <c r="F123" s="2">
        <v>303.60000000000002</v>
      </c>
      <c r="G123" s="2">
        <v>-2.8</v>
      </c>
      <c r="H123" s="2">
        <v>15.6</v>
      </c>
      <c r="I123" s="2">
        <f t="shared" si="16"/>
        <v>0</v>
      </c>
      <c r="J123" s="2">
        <f>IF(AND(G123&gt;=-30,G123&lt;=30,H123&gt;=-30,H123&lt;=30),1,0)</f>
        <v>1</v>
      </c>
      <c r="K123" s="2">
        <f>IF(AND(G123&gt;=-40,G123&lt;=40,H123&gt;=-40,H123&lt;=40),1,0)</f>
        <v>1</v>
      </c>
      <c r="L123" s="2">
        <f t="shared" si="17"/>
        <v>0</v>
      </c>
      <c r="M123" s="2">
        <f t="shared" si="18"/>
        <v>0</v>
      </c>
    </row>
    <row r="124" spans="1:13" x14ac:dyDescent="0.3">
      <c r="A124" s="1" t="s">
        <v>176</v>
      </c>
      <c r="B124" s="1" t="s">
        <v>33</v>
      </c>
      <c r="C124" s="1" t="s">
        <v>34</v>
      </c>
      <c r="D124" s="1" t="s">
        <v>29</v>
      </c>
      <c r="E124" s="2">
        <v>98.4</v>
      </c>
      <c r="F124" s="2">
        <v>113</v>
      </c>
      <c r="G124" s="2">
        <v>5.2</v>
      </c>
      <c r="H124" s="2">
        <v>26.7</v>
      </c>
      <c r="I124" s="2">
        <f t="shared" si="16"/>
        <v>0</v>
      </c>
      <c r="J124" s="2">
        <f>IF(AND(G124&gt;=-30,G124&lt;=30,H124&gt;=-30,H124&lt;=30),1,0)</f>
        <v>1</v>
      </c>
      <c r="K124" s="2">
        <f>IF(AND(G124&gt;=-40,G124&lt;=40,H124&gt;=-40,H124&lt;=40),1,0)</f>
        <v>1</v>
      </c>
      <c r="L124" s="2">
        <f t="shared" si="17"/>
        <v>0</v>
      </c>
      <c r="M124" s="2">
        <f t="shared" si="18"/>
        <v>0</v>
      </c>
    </row>
    <row r="125" spans="1:13" x14ac:dyDescent="0.3">
      <c r="A125" s="1" t="s">
        <v>177</v>
      </c>
      <c r="B125" s="1" t="s">
        <v>24</v>
      </c>
      <c r="C125" s="1" t="s">
        <v>25</v>
      </c>
      <c r="D125" s="1" t="s">
        <v>29</v>
      </c>
      <c r="E125" s="2">
        <v>39.200000000000003</v>
      </c>
      <c r="F125" s="2">
        <v>58</v>
      </c>
      <c r="G125" s="2">
        <v>9</v>
      </c>
      <c r="H125" s="2">
        <v>22.4</v>
      </c>
      <c r="I125" s="2">
        <f t="shared" si="16"/>
        <v>0</v>
      </c>
      <c r="J125" s="2">
        <f>IF(AND(G125&gt;=-30,G125&lt;=30,H125&gt;=-30,H125&lt;=30),1,0)</f>
        <v>1</v>
      </c>
      <c r="K125" s="2">
        <f>IF(AND(G125&gt;=-40,G125&lt;=40,H125&gt;=-40,H125&lt;=40),1,0)</f>
        <v>1</v>
      </c>
      <c r="L125" s="2">
        <f t="shared" si="17"/>
        <v>0</v>
      </c>
      <c r="M125" s="2">
        <f t="shared" si="18"/>
        <v>0</v>
      </c>
    </row>
  </sheetData>
  <autoFilter ref="A1:M125" xr:uid="{4B7A8BAB-157B-4FF4-870C-F15D35F0D990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Geographic coordinates</vt:lpstr>
      <vt:lpstr>Original selection of treatment</vt:lpstr>
      <vt:lpstr>Treat-select for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M</dc:creator>
  <cp:lastModifiedBy>lien M</cp:lastModifiedBy>
  <dcterms:created xsi:type="dcterms:W3CDTF">2024-02-15T13:40:23Z</dcterms:created>
  <dcterms:modified xsi:type="dcterms:W3CDTF">2025-04-14T15:08:40Z</dcterms:modified>
</cp:coreProperties>
</file>