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0.188.74.1\Backup\motohoshio\オペレーションマニュアル\国内分\STG・本番\"/>
    </mc:Choice>
  </mc:AlternateContent>
  <bookViews>
    <workbookView xWindow="0" yWindow="0" windowWidth="20490" windowHeight="8265" tabRatio="943"/>
  </bookViews>
  <sheets>
    <sheet name="表紙" sheetId="18" r:id="rId1"/>
    <sheet name="変更履歴" sheetId="19" r:id="rId2"/>
    <sheet name="10_LBのstatus確認" sheetId="25" r:id="rId3"/>
    <sheet name="20_apache設定ファイル再読み込み手順" sheetId="24" r:id="rId4"/>
    <sheet name="30_apache設定ファイル戻し手順" sheetId="30" r:id="rId5"/>
    <sheet name="定義" sheetId="26" r:id="rId6"/>
  </sheets>
  <definedNames>
    <definedName name="_Order1">255</definedName>
    <definedName name="HTML1_1" hidden="1">"'[MILLE999.xls]価格表（社外出力） (2)'!$A$1:$E$225"</definedName>
    <definedName name="HTML1_10" hidden="1">""</definedName>
    <definedName name="HTML1_11" hidden="1">1</definedName>
    <definedName name="HTML1_12" hidden="1">"J:\Ｎ技２\IWASHITA\MyHTML.htm"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"MILLE999.xls"</definedName>
    <definedName name="HTML1_4" hidden="1">"価格表（社外出力） (2)"</definedName>
    <definedName name="HTML1_5" hidden="1">""</definedName>
    <definedName name="HTML1_6" hidden="1">-4146</definedName>
    <definedName name="HTML1_7" hidden="1">-4146</definedName>
    <definedName name="HTML1_8" hidden="1">"98/03/13"</definedName>
    <definedName name="HTML1_9" hidden="1">"日立西部ソフトウェア(株)"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_xlnm.Print_Area" localSheetId="2">'10_LBのstatus確認'!$A$1:$BK$80</definedName>
    <definedName name="_xlnm.Print_Area" localSheetId="3">'20_apache設定ファイル再読み込み手順'!$A$1:$BK$260</definedName>
    <definedName name="_xlnm.Print_Area" localSheetId="4">'30_apache設定ファイル戻し手順'!$A$1:$BK$206</definedName>
    <definedName name="_xlnm.Print_Area" localSheetId="0">表紙!$A$1:$AU$39</definedName>
    <definedName name="_xlnm.Print_Area" localSheetId="1">変更履歴!$A$1:$AU$27</definedName>
    <definedName name="_xlnm.Print_Titles" localSheetId="2">'10_LBのstatus確認'!$1:$3</definedName>
    <definedName name="_xlnm.Print_Titles" localSheetId="3">'20_apache設定ファイル再読み込み手順'!$1:$3</definedName>
    <definedName name="_xlnm.Print_Titles" localSheetId="4">'30_apache設定ファイル戻し手順'!$1:$3</definedName>
    <definedName name="_xlnm.Print_Titles" localSheetId="0">表紙!$1:$3</definedName>
    <definedName name="_xlnm.Print_Titles" localSheetId="1">変更履歴!$1:$3</definedName>
    <definedName name="作業環境" localSheetId="4">#REF!</definedName>
    <definedName name="作業環境" localSheetId="5">#REF!</definedName>
    <definedName name="作業環境">#REF!</definedName>
  </definedNames>
  <calcPr calcId="152511"/>
</workbook>
</file>

<file path=xl/calcChain.xml><?xml version="1.0" encoding="utf-8"?>
<calcChain xmlns="http://schemas.openxmlformats.org/spreadsheetml/2006/main">
  <c r="B45" i="26" l="1"/>
  <c r="B44" i="26"/>
  <c r="E23" i="26"/>
  <c r="B23" i="26"/>
  <c r="E22" i="26"/>
  <c r="B22" i="26"/>
  <c r="E1" i="25"/>
  <c r="E41" i="26" l="1"/>
  <c r="B41" i="26"/>
  <c r="E40" i="26"/>
  <c r="B40" i="26"/>
  <c r="E39" i="26"/>
  <c r="B39" i="26"/>
  <c r="E38" i="26"/>
  <c r="B38" i="26"/>
  <c r="E35" i="26"/>
  <c r="B35" i="26"/>
  <c r="E34" i="26"/>
  <c r="B34" i="26"/>
  <c r="E33" i="26"/>
  <c r="B33" i="26"/>
  <c r="E32" i="26"/>
  <c r="B32" i="26"/>
  <c r="E29" i="26"/>
  <c r="B29" i="26"/>
  <c r="E28" i="26"/>
  <c r="B28" i="26"/>
  <c r="E27" i="26"/>
  <c r="B27" i="26"/>
  <c r="E26" i="26"/>
  <c r="B26" i="26"/>
  <c r="E15" i="26"/>
  <c r="B15" i="26"/>
  <c r="E14" i="26"/>
  <c r="B14" i="26"/>
  <c r="BC3" i="30" l="1"/>
  <c r="AV3" i="30"/>
  <c r="BC2" i="30"/>
  <c r="AV2" i="30"/>
  <c r="E2" i="30"/>
  <c r="BC1" i="30"/>
  <c r="AV1" i="30"/>
  <c r="H103" i="30"/>
  <c r="H157" i="24"/>
  <c r="E1" i="30"/>
  <c r="P1" i="30"/>
  <c r="E19" i="26" l="1"/>
  <c r="E18" i="26"/>
  <c r="B19" i="26"/>
  <c r="B18" i="26"/>
  <c r="AG8" i="30"/>
  <c r="E3" i="26"/>
  <c r="B3" i="26"/>
  <c r="E11" i="26"/>
  <c r="E10" i="26"/>
  <c r="B11" i="26"/>
  <c r="B10" i="26"/>
  <c r="E7" i="26"/>
  <c r="E6" i="26"/>
  <c r="B7" i="26"/>
  <c r="B6" i="26"/>
  <c r="P1" i="25"/>
  <c r="AA8" i="24" l="1"/>
  <c r="AA8" i="30"/>
  <c r="AN36" i="30"/>
  <c r="O29" i="30"/>
  <c r="AN142" i="30"/>
  <c r="O135" i="30"/>
  <c r="AM8" i="24"/>
  <c r="AM8" i="30"/>
  <c r="G139" i="30"/>
  <c r="G193" i="24"/>
  <c r="G33" i="30"/>
  <c r="G87" i="24"/>
  <c r="N33" i="24"/>
  <c r="H161" i="30"/>
  <c r="H159" i="30"/>
  <c r="H109" i="24"/>
  <c r="H107" i="24"/>
  <c r="AO99" i="24"/>
  <c r="H40" i="24"/>
  <c r="H55" i="30"/>
  <c r="H53" i="30"/>
  <c r="AO45" i="30"/>
  <c r="H215" i="24"/>
  <c r="AO205" i="24"/>
  <c r="AO151" i="30"/>
  <c r="H213" i="24"/>
  <c r="H203" i="30"/>
  <c r="H201" i="30"/>
  <c r="H97" i="30"/>
  <c r="H95" i="30"/>
  <c r="AO87" i="30"/>
  <c r="AO193" i="30"/>
  <c r="H255" i="24"/>
  <c r="H151" i="24"/>
  <c r="AO141" i="24"/>
  <c r="H257" i="24"/>
  <c r="AO247" i="24"/>
  <c r="H149" i="24"/>
  <c r="H67" i="24"/>
  <c r="AO47" i="30"/>
  <c r="AO153" i="30"/>
  <c r="AO207" i="24"/>
  <c r="AO101" i="24"/>
  <c r="AO143" i="24"/>
  <c r="AO89" i="30"/>
  <c r="AO249" i="24"/>
  <c r="AO195" i="30"/>
  <c r="AO46" i="30"/>
  <c r="AO209" i="24"/>
  <c r="AO155" i="30"/>
  <c r="AO100" i="24"/>
  <c r="AO88" i="30"/>
  <c r="AO194" i="30"/>
  <c r="AO248" i="24"/>
  <c r="AO142" i="24"/>
  <c r="AS8" i="30"/>
  <c r="AS8" i="24"/>
  <c r="M52" i="24" s="1"/>
  <c r="AY8" i="30"/>
  <c r="AY8" i="24"/>
  <c r="G181" i="30"/>
  <c r="G129" i="24"/>
  <c r="N60" i="24"/>
  <c r="G75" i="30"/>
  <c r="G235" i="24"/>
  <c r="H56" i="30"/>
  <c r="H54" i="30"/>
  <c r="AO48" i="30"/>
  <c r="AO152" i="30"/>
  <c r="H216" i="24"/>
  <c r="H214" i="24"/>
  <c r="AO206" i="24"/>
  <c r="AO102" i="24"/>
  <c r="H162" i="30"/>
  <c r="H160" i="30"/>
  <c r="H108" i="24"/>
  <c r="H41" i="24"/>
  <c r="H110" i="24"/>
  <c r="H98" i="30"/>
  <c r="H96" i="30"/>
  <c r="AO90" i="30"/>
  <c r="AO196" i="30"/>
  <c r="H258" i="24"/>
  <c r="H256" i="24"/>
  <c r="AO250" i="24"/>
  <c r="H152" i="24"/>
  <c r="H150" i="24"/>
  <c r="AO144" i="24"/>
  <c r="H68" i="24"/>
  <c r="H204" i="30"/>
  <c r="H202" i="30"/>
  <c r="AO50" i="30"/>
  <c r="AO154" i="30"/>
  <c r="AO208" i="24"/>
  <c r="AO104" i="24"/>
  <c r="AO92" i="30"/>
  <c r="AO198" i="30"/>
  <c r="AO252" i="24"/>
  <c r="AO146" i="24"/>
  <c r="AO156" i="30"/>
  <c r="AO210" i="24"/>
  <c r="AO49" i="30"/>
  <c r="AO103" i="24"/>
  <c r="AO251" i="24"/>
  <c r="AO91" i="30"/>
  <c r="AO197" i="30"/>
  <c r="AO145" i="24"/>
  <c r="D67" i="24"/>
  <c r="D25" i="24"/>
  <c r="AG8" i="24"/>
  <c r="M25" i="24" s="1"/>
  <c r="E2" i="25"/>
  <c r="H71" i="30" l="1"/>
  <c r="H177" i="30"/>
  <c r="G60" i="24"/>
  <c r="D52" i="24"/>
  <c r="H231" i="24" s="1"/>
  <c r="H125" i="24"/>
  <c r="H83" i="24"/>
  <c r="G33" i="24"/>
  <c r="H29" i="30"/>
  <c r="H135" i="30"/>
  <c r="D40" i="24"/>
  <c r="AN78" i="30"/>
  <c r="O71" i="30"/>
  <c r="AN184" i="30"/>
  <c r="O177" i="30"/>
  <c r="AN238" i="24"/>
  <c r="O231" i="24"/>
  <c r="O125" i="24"/>
  <c r="AN132" i="24"/>
  <c r="AN196" i="24"/>
  <c r="O189" i="24"/>
  <c r="AN90" i="24"/>
  <c r="O83" i="24"/>
  <c r="AV2" i="24"/>
  <c r="H189" i="24" l="1"/>
  <c r="AM8" i="19"/>
  <c r="AJ8" i="19"/>
  <c r="E8" i="19"/>
  <c r="E2" i="24" l="1"/>
  <c r="BC1" i="24" l="1"/>
  <c r="BC2" i="24"/>
  <c r="AV1" i="24"/>
  <c r="AR1" i="19"/>
  <c r="AR2" i="19"/>
  <c r="AK1" i="19"/>
  <c r="AK2" i="19"/>
  <c r="AR3" i="19"/>
  <c r="AK3" i="19"/>
  <c r="BC3" i="24"/>
  <c r="AV3" i="24"/>
  <c r="E1" i="24"/>
  <c r="P1" i="24"/>
  <c r="E2" i="19" l="1"/>
  <c r="E2" i="18"/>
  <c r="P1" i="19"/>
  <c r="E1" i="18"/>
  <c r="P1" i="18"/>
  <c r="E1" i="19"/>
</calcChain>
</file>

<file path=xl/sharedStrings.xml><?xml version="1.0" encoding="utf-8"?>
<sst xmlns="http://schemas.openxmlformats.org/spreadsheetml/2006/main" count="849" uniqueCount="222">
  <si>
    <t>作成者</t>
    <rPh sb="0" eb="3">
      <t>サクセイシャ</t>
    </rPh>
    <phoneticPr fontId="9"/>
  </si>
  <si>
    <t>更新日</t>
    <rPh sb="0" eb="2">
      <t>コウシン</t>
    </rPh>
    <rPh sb="2" eb="3">
      <t>ビ</t>
    </rPh>
    <phoneticPr fontId="9"/>
  </si>
  <si>
    <t>更新者</t>
    <rPh sb="0" eb="3">
      <t>コウシンシャ</t>
    </rPh>
    <phoneticPr fontId="9"/>
  </si>
  <si>
    <t>No</t>
    <phoneticPr fontId="9"/>
  </si>
  <si>
    <t>ドキュメント名</t>
    <rPh sb="6" eb="7">
      <t>メイ</t>
    </rPh>
    <phoneticPr fontId="9"/>
  </si>
  <si>
    <t>版</t>
    <rPh sb="0" eb="1">
      <t>ハン</t>
    </rPh>
    <phoneticPr fontId="9"/>
  </si>
  <si>
    <t>承認者</t>
    <rPh sb="0" eb="2">
      <t>ショウニン</t>
    </rPh>
    <rPh sb="2" eb="3">
      <t>シャ</t>
    </rPh>
    <phoneticPr fontId="9"/>
  </si>
  <si>
    <t>確認者</t>
    <rPh sb="0" eb="2">
      <t>カクニン</t>
    </rPh>
    <rPh sb="2" eb="3">
      <t>シャ</t>
    </rPh>
    <phoneticPr fontId="9"/>
  </si>
  <si>
    <t>変更履歴</t>
    <rPh sb="0" eb="2">
      <t>ヘンコウ</t>
    </rPh>
    <rPh sb="2" eb="4">
      <t>リレキ</t>
    </rPh>
    <phoneticPr fontId="9"/>
  </si>
  <si>
    <t>版番号</t>
    <rPh sb="0" eb="1">
      <t>ハン</t>
    </rPh>
    <rPh sb="1" eb="3">
      <t>バンゴウ</t>
    </rPh>
    <phoneticPr fontId="9"/>
  </si>
  <si>
    <t>日付</t>
    <rPh sb="0" eb="2">
      <t>ヒヅケ</t>
    </rPh>
    <phoneticPr fontId="9"/>
  </si>
  <si>
    <t>変更
区分</t>
    <rPh sb="0" eb="2">
      <t>ヘンコウ</t>
    </rPh>
    <rPh sb="3" eb="5">
      <t>クブン</t>
    </rPh>
    <phoneticPr fontId="9"/>
  </si>
  <si>
    <t>変更
箇所</t>
    <rPh sb="0" eb="2">
      <t>ヘンコウ</t>
    </rPh>
    <rPh sb="3" eb="5">
      <t>カショ</t>
    </rPh>
    <phoneticPr fontId="9"/>
  </si>
  <si>
    <t>変更内容
（変更理由）</t>
    <phoneticPr fontId="9"/>
  </si>
  <si>
    <t>承認日</t>
    <rPh sb="0" eb="2">
      <t>ショウニン</t>
    </rPh>
    <rPh sb="2" eb="3">
      <t>ビ</t>
    </rPh>
    <phoneticPr fontId="9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</si>
  <si>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9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</si>
  <si>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9"/>
  </si>
  <si>
    <t>承認者</t>
    <rPh sb="2" eb="3">
      <t>シャ</t>
    </rPh>
    <phoneticPr fontId="9"/>
  </si>
  <si>
    <t>名称</t>
    <rPh sb="0" eb="2">
      <t>メイショウ</t>
    </rPh>
    <phoneticPr fontId="9"/>
  </si>
  <si>
    <t>システム名</t>
    <rPh sb="4" eb="5">
      <t>メイ</t>
    </rPh>
    <phoneticPr fontId="9"/>
  </si>
  <si>
    <t>設計書種別</t>
    <rPh sb="0" eb="2">
      <t>セッケイ</t>
    </rPh>
    <rPh sb="2" eb="3">
      <t>ショ</t>
    </rPh>
    <rPh sb="3" eb="5">
      <t>シュベツ</t>
    </rPh>
    <phoneticPr fontId="9"/>
  </si>
  <si>
    <t>ID</t>
    <phoneticPr fontId="9"/>
  </si>
  <si>
    <t>作成日</t>
    <rPh sb="0" eb="2">
      <t>サクセイ</t>
    </rPh>
    <rPh sb="2" eb="3">
      <t>ビ</t>
    </rPh>
    <phoneticPr fontId="9"/>
  </si>
  <si>
    <t>作成者</t>
    <rPh sb="0" eb="2">
      <t>サクセイ</t>
    </rPh>
    <rPh sb="2" eb="3">
      <t>シャ</t>
    </rPh>
    <phoneticPr fontId="9"/>
  </si>
  <si>
    <t>フェーズ</t>
    <phoneticPr fontId="9"/>
  </si>
  <si>
    <t>1.0.0</t>
    <phoneticPr fontId="9"/>
  </si>
  <si>
    <t>Ver.1.0.0.</t>
    <phoneticPr fontId="9"/>
  </si>
  <si>
    <t>詳細設計</t>
    <rPh sb="0" eb="2">
      <t>ショウサイ</t>
    </rPh>
    <rPh sb="2" eb="4">
      <t>セッケイ</t>
    </rPh>
    <phoneticPr fontId="9"/>
  </si>
  <si>
    <t>ﾁｪｯｸ</t>
    <phoneticPr fontId="9"/>
  </si>
  <si>
    <t>□</t>
    <phoneticPr fontId="9"/>
  </si>
  <si>
    <t>■実施シーン</t>
    <rPh sb="1" eb="3">
      <t>ジッシ</t>
    </rPh>
    <phoneticPr fontId="9"/>
  </si>
  <si>
    <t>■作業の前提</t>
    <rPh sb="1" eb="3">
      <t>サギョウ</t>
    </rPh>
    <rPh sb="4" eb="6">
      <t>ゼンテイ</t>
    </rPh>
    <phoneticPr fontId="9"/>
  </si>
  <si>
    <t>■環境</t>
    <rPh sb="1" eb="3">
      <t>カンキョウ</t>
    </rPh>
    <phoneticPr fontId="9"/>
  </si>
  <si>
    <t>STG環境</t>
    <rPh sb="3" eb="5">
      <t>カンキョウ</t>
    </rPh>
    <phoneticPr fontId="9"/>
  </si>
  <si>
    <t>1.0.0</t>
    <phoneticPr fontId="9"/>
  </si>
  <si>
    <t>新規</t>
    <rPh sb="0" eb="2">
      <t>シンキ</t>
    </rPh>
    <phoneticPr fontId="9"/>
  </si>
  <si>
    <t>NSSOLxx</t>
    <phoneticPr fontId="9"/>
  </si>
  <si>
    <t>NSSOL
xx</t>
    <phoneticPr fontId="9"/>
  </si>
  <si>
    <t>apache設定ファイル再読み込み手順</t>
    <rPh sb="6" eb="8">
      <t>セッテイ</t>
    </rPh>
    <rPh sb="12" eb="14">
      <t>サイヨ</t>
    </rPh>
    <rPh sb="15" eb="16">
      <t>コ</t>
    </rPh>
    <rPh sb="17" eb="19">
      <t>テジュン</t>
    </rPh>
    <phoneticPr fontId="9"/>
  </si>
  <si>
    <t>・TeraTermを起動する。</t>
    <phoneticPr fontId="151"/>
  </si>
  <si>
    <t>・ホストにアクセス/アカウント(認証GW)のVIPを指定し、その他の項目は変更せずに「OK」を押下する。</t>
    <phoneticPr fontId="151"/>
  </si>
  <si>
    <t>ステージング/開発環境</t>
  </si>
  <si>
    <t>10.39.229.3</t>
  </si>
  <si>
    <t>・SSH認証画面でアクセス/アカウント(認証GW)のユーザーIDとパスワードを入力し「OK」を押下する。</t>
    <phoneticPr fontId="151"/>
  </si>
  <si>
    <t>ユーザID</t>
  </si>
  <si>
    <t>アクセス/アカウント(認証GW)の個人ユーザID</t>
    <phoneticPr fontId="151"/>
  </si>
  <si>
    <t>・正常に接続できたことを確認する。</t>
    <rPh sb="1" eb="3">
      <t>セイジョウ</t>
    </rPh>
    <rPh sb="4" eb="6">
      <t>セツゾク</t>
    </rPh>
    <rPh sb="12" eb="14">
      <t>カクニン</t>
    </rPh>
    <phoneticPr fontId="2"/>
  </si>
  <si>
    <t>パスワード</t>
  </si>
  <si>
    <t>アクセス/アカウント(認証GW)の個人パスワード</t>
    <phoneticPr fontId="151"/>
  </si>
  <si>
    <t>【サーバログイン】</t>
    <phoneticPr fontId="9"/>
  </si>
  <si>
    <t>・接続先のホスト名(ノード名)またはIPを入力する。</t>
    <rPh sb="13" eb="14">
      <t>メイ</t>
    </rPh>
    <phoneticPr fontId="2"/>
  </si>
  <si>
    <t>ユーザ名</t>
    <rPh sb="3" eb="4">
      <t>メイ</t>
    </rPh>
    <phoneticPr fontId="2"/>
  </si>
  <si>
    <t>・ログイン先とユーザ名が正しいことを確認する。</t>
    <rPh sb="10" eb="11">
      <t>メイ</t>
    </rPh>
    <phoneticPr fontId="2"/>
  </si>
  <si>
    <t>入力コマンド</t>
    <rPh sb="0" eb="2">
      <t>ニュウリョク</t>
    </rPh>
    <phoneticPr fontId="2"/>
  </si>
  <si>
    <t>hostname</t>
  </si>
  <si>
    <t>echo $USER</t>
  </si>
  <si>
    <t>パスワード</t>
    <phoneticPr fontId="9"/>
  </si>
  <si>
    <t>【サーバログイン後の操作】</t>
    <rPh sb="8" eb="9">
      <t>ゴ</t>
    </rPh>
    <rPh sb="10" eb="12">
      <t>ソウサ</t>
    </rPh>
    <phoneticPr fontId="9"/>
  </si>
  <si>
    <t>ls -l</t>
  </si>
  <si>
    <t>cd /apps/conf</t>
  </si>
  <si>
    <t>・設定ファイルをdiffで比較する。(オリジナル用と差異なし、メンテナンス用と差異があることを確認する)</t>
    <rPh sb="47" eb="49">
      <t>カクニン</t>
    </rPh>
    <phoneticPr fontId="9"/>
  </si>
  <si>
    <r>
      <t>・差異が</t>
    </r>
    <r>
      <rPr>
        <sz val="8"/>
        <color rgb="FFFF0000"/>
        <rFont val="Arial Unicode MS"/>
        <family val="3"/>
        <charset val="128"/>
      </rPr>
      <t>ない</t>
    </r>
    <r>
      <rPr>
        <sz val="8"/>
        <color theme="1"/>
        <rFont val="Arial Unicode MS"/>
        <family val="3"/>
        <charset val="128"/>
      </rPr>
      <t>こと。</t>
    </r>
    <rPh sb="1" eb="3">
      <t>サイ</t>
    </rPh>
    <phoneticPr fontId="9"/>
  </si>
  <si>
    <r>
      <t>・差異が</t>
    </r>
    <r>
      <rPr>
        <sz val="8"/>
        <color rgb="FFFF0000"/>
        <rFont val="Arial Unicode MS"/>
        <family val="3"/>
        <charset val="128"/>
      </rPr>
      <t>ある</t>
    </r>
    <r>
      <rPr>
        <sz val="8"/>
        <color theme="1"/>
        <rFont val="Arial Unicode MS"/>
        <family val="3"/>
        <charset val="128"/>
      </rPr>
      <t>こと。</t>
    </r>
    <rPh sb="1" eb="3">
      <t>サイ</t>
    </rPh>
    <phoneticPr fontId="9"/>
  </si>
  <si>
    <t>・接続先のOSユーザー名とパスワードを入力する。</t>
    <rPh sb="11" eb="12">
      <t>メイ</t>
    </rPh>
    <phoneticPr fontId="2"/>
  </si>
  <si>
    <t>・WinSCPを起動する。</t>
    <phoneticPr fontId="151"/>
  </si>
  <si>
    <t>・セッション情報を入力し、「ログイン」を押下する。</t>
    <rPh sb="6" eb="8">
      <t>ジョウホウ</t>
    </rPh>
    <rPh sb="9" eb="11">
      <t>ニュウリョク</t>
    </rPh>
    <rPh sb="20" eb="22">
      <t>オウカ</t>
    </rPh>
    <phoneticPr fontId="2"/>
  </si>
  <si>
    <t>プロトコル</t>
  </si>
  <si>
    <t>SCP</t>
  </si>
  <si>
    <t>ホスト(アクセス/アカウントのVIP)</t>
  </si>
  <si>
    <t>ポート番号(SCPの場合)</t>
    <rPh sb="3" eb="5">
      <t>バンゴウ</t>
    </rPh>
    <rPh sb="10" eb="12">
      <t>バアイ</t>
    </rPh>
    <phoneticPr fontId="2"/>
  </si>
  <si>
    <t>ユーザ名(※)</t>
    <rPh sb="3" eb="4">
      <t>メイ</t>
    </rPh>
    <phoneticPr fontId="2"/>
  </si>
  <si>
    <t>アクセス/アカウント(認証GW)の個人パスワード</t>
  </si>
  <si>
    <t>＃(※)アクセス/アカウント(認証GW)の個人ユーザID@接続先ユーザー名@接続先のホスト名(ノード名)またはIP</t>
  </si>
  <si>
    <t>・アクセス/アカウント(認証GW)の認証バナーが表示されるので、「続ける」を押下する。</t>
  </si>
  <si>
    <t>・メッセージが表示されるので、「続ける」を押下する。</t>
  </si>
  <si>
    <t>・対象サーバーにログインしたことを確認する。</t>
  </si>
  <si>
    <t>・対象ファイルをアップロードする。</t>
    <rPh sb="1" eb="3">
      <t>タイショウ</t>
    </rPh>
    <phoneticPr fontId="151"/>
  </si>
  <si>
    <t>・正常にアップロードできたことを確認する。</t>
    <rPh sb="1" eb="3">
      <t>セイジョウ</t>
    </rPh>
    <rPh sb="16" eb="18">
      <t>カクニン</t>
    </rPh>
    <phoneticPr fontId="2"/>
  </si>
  <si>
    <t>【アクセス/アカウント(認証GW)/サーバログイン】</t>
  </si>
  <si>
    <t>【アクセス/アカウント(認証GW)ログイン】</t>
  </si>
  <si>
    <t>atiwls01</t>
    <phoneticPr fontId="9"/>
  </si>
  <si>
    <t>・confファイル配置先ディレクトリへ移動する。</t>
    <rPh sb="9" eb="11">
      <t>ハイチ</t>
    </rPh>
    <rPh sb="11" eb="12">
      <t>サキ</t>
    </rPh>
    <phoneticPr fontId="151"/>
  </si>
  <si>
    <t>・対象のファイルが存在していることを確認する。</t>
    <rPh sb="1" eb="3">
      <t>タイショウ</t>
    </rPh>
    <rPh sb="9" eb="11">
      <t>ソンザイ</t>
    </rPh>
    <rPh sb="18" eb="20">
      <t>カクニン</t>
    </rPh>
    <phoneticPr fontId="149"/>
  </si>
  <si>
    <t>接続先ホスト名</t>
    <phoneticPr fontId="9"/>
  </si>
  <si>
    <t>●WinSCP</t>
    <phoneticPr fontId="9"/>
  </si>
  <si>
    <t>●TeraTerm</t>
    <phoneticPr fontId="9"/>
  </si>
  <si>
    <t>以下を入力する</t>
    <rPh sb="0" eb="2">
      <t>イカ</t>
    </rPh>
    <rPh sb="3" eb="5">
      <t>ニュウリョク</t>
    </rPh>
    <phoneticPr fontId="9"/>
  </si>
  <si>
    <t>実行後確認</t>
    <rPh sb="0" eb="2">
      <t>ジッコウ</t>
    </rPh>
    <rPh sb="2" eb="3">
      <t>ゴ</t>
    </rPh>
    <rPh sb="3" eb="5">
      <t>カクニン</t>
    </rPh>
    <phoneticPr fontId="9"/>
  </si>
  <si>
    <t>他系システムの定期メンテナンス時、ツアーの特定画面をメンテナンス画面にするとき</t>
    <rPh sb="0" eb="2">
      <t>タケイ</t>
    </rPh>
    <rPh sb="7" eb="9">
      <t>テイキ</t>
    </rPh>
    <rPh sb="15" eb="16">
      <t>ジ</t>
    </rPh>
    <rPh sb="21" eb="23">
      <t>トクテイ</t>
    </rPh>
    <rPh sb="23" eb="25">
      <t>ガメン</t>
    </rPh>
    <rPh sb="32" eb="34">
      <t>ガメン</t>
    </rPh>
    <phoneticPr fontId="9"/>
  </si>
  <si>
    <t>他系メンテナンス情報が提示されていること</t>
    <rPh sb="0" eb="2">
      <t>タケイ</t>
    </rPh>
    <rPh sb="8" eb="10">
      <t>ジョウホウ</t>
    </rPh>
    <rPh sb="11" eb="13">
      <t>テイジ</t>
    </rPh>
    <phoneticPr fontId="9"/>
  </si>
  <si>
    <t>フェーズ</t>
    <phoneticPr fontId="9"/>
  </si>
  <si>
    <t>ID</t>
    <phoneticPr fontId="9"/>
  </si>
  <si>
    <t>NSSOL</t>
    <phoneticPr fontId="156"/>
  </si>
  <si>
    <t>LB状態（LBが１面、２面どちらに向いているか）、OS状態（１面、２面のOSの起動状態）を確認するとき</t>
    <rPh sb="2" eb="4">
      <t>ジョウタイ</t>
    </rPh>
    <rPh sb="9" eb="10">
      <t>メン</t>
    </rPh>
    <rPh sb="12" eb="13">
      <t>メン</t>
    </rPh>
    <rPh sb="17" eb="18">
      <t>ム</t>
    </rPh>
    <rPh sb="27" eb="29">
      <t>ジョウタイ</t>
    </rPh>
    <rPh sb="31" eb="32">
      <t>メン</t>
    </rPh>
    <rPh sb="34" eb="35">
      <t>メン</t>
    </rPh>
    <rPh sb="39" eb="41">
      <t>キドウ</t>
    </rPh>
    <rPh sb="41" eb="43">
      <t>ジョウタイ</t>
    </rPh>
    <rPh sb="45" eb="47">
      <t>カクニン</t>
    </rPh>
    <phoneticPr fontId="9"/>
  </si>
  <si>
    <t>現在の稼働面</t>
    <rPh sb="0" eb="2">
      <t>ゲンザイ</t>
    </rPh>
    <rPh sb="3" eb="5">
      <t>カドウ</t>
    </rPh>
    <rPh sb="5" eb="6">
      <t>メン</t>
    </rPh>
    <phoneticPr fontId="156"/>
  </si>
  <si>
    <t>面</t>
    <rPh sb="0" eb="1">
      <t>メン</t>
    </rPh>
    <phoneticPr fontId="156"/>
  </si>
  <si>
    <t>↑本シート最後の手順で記入する。</t>
    <rPh sb="1" eb="2">
      <t>ホン</t>
    </rPh>
    <rPh sb="5" eb="7">
      <t>サイゴ</t>
    </rPh>
    <rPh sb="8" eb="10">
      <t>テジュン</t>
    </rPh>
    <rPh sb="11" eb="13">
      <t>キニュウ</t>
    </rPh>
    <phoneticPr fontId="9"/>
  </si>
  <si>
    <t>アプリケーション　リリース手順</t>
  </si>
  <si>
    <t>ﾁｪｯｸ</t>
    <phoneticPr fontId="9"/>
  </si>
  <si>
    <t>・パラメータ付きビルドジョブ実行ボタン(時計に緑色の三角がついたアイコン)を押下する。</t>
    <phoneticPr fontId="9"/>
  </si>
  <si>
    <t>□</t>
    <phoneticPr fontId="9"/>
  </si>
  <si>
    <t>　↓対象ジョブ</t>
    <rPh sb="2" eb="4">
      <t>タイショウ</t>
    </rPh>
    <phoneticPr fontId="156"/>
  </si>
  <si>
    <t>ジョブ実行時のパラメータを選択</t>
    <rPh sb="3" eb="5">
      <t>ジッコウ</t>
    </rPh>
    <rPh sb="5" eb="6">
      <t>ジ</t>
    </rPh>
    <rPh sb="13" eb="15">
      <t>センタク</t>
    </rPh>
    <phoneticPr fontId="9"/>
  </si>
  <si>
    <t>[lb]</t>
    <phoneticPr fontId="9"/>
  </si>
  <si>
    <t>[10.39.217.247] インサイドLB #1</t>
    <phoneticPr fontId="9"/>
  </si>
  <si>
    <t>[poolName]</t>
    <phoneticPr fontId="9"/>
  </si>
  <si>
    <t>・対象ジョブの「コンソール出力」を選択し、ジョブ実行ログを確認する。</t>
    <rPh sb="1" eb="3">
      <t>タイショウ</t>
    </rPh>
    <rPh sb="17" eb="19">
      <t>センタク</t>
    </rPh>
    <rPh sb="24" eb="26">
      <t>ジッコウ</t>
    </rPh>
    <rPh sb="29" eb="31">
      <t>カクニン</t>
    </rPh>
    <phoneticPr fontId="9"/>
  </si>
  <si>
    <r>
      <t>・現在の</t>
    </r>
    <r>
      <rPr>
        <b/>
        <u/>
        <sz val="8"/>
        <color rgb="FFFF0000"/>
        <rFont val="Arial Unicode MS"/>
        <family val="3"/>
        <charset val="128"/>
      </rPr>
      <t>稼働面</t>
    </r>
    <r>
      <rPr>
        <sz val="8"/>
        <color theme="1"/>
        <rFont val="Arial Unicode MS"/>
        <family val="3"/>
        <charset val="128"/>
      </rPr>
      <t>を判定する。</t>
    </r>
    <rPh sb="1" eb="3">
      <t>ゲンザイ</t>
    </rPh>
    <rPh sb="4" eb="6">
      <t>カドウ</t>
    </rPh>
    <rPh sb="6" eb="7">
      <t>メン</t>
    </rPh>
    <rPh sb="8" eb="10">
      <t>ハンテイ</t>
    </rPh>
    <phoneticPr fontId="9"/>
  </si>
  <si>
    <t>※稼働面の判断基準は下記参照</t>
    <rPh sb="1" eb="3">
      <t>カドウ</t>
    </rPh>
    <rPh sb="3" eb="4">
      <t>メン</t>
    </rPh>
    <rPh sb="5" eb="7">
      <t>ハンダン</t>
    </rPh>
    <rPh sb="7" eb="9">
      <t>キジュン</t>
    </rPh>
    <rPh sb="10" eb="12">
      <t>カキ</t>
    </rPh>
    <rPh sb="12" eb="14">
      <t>サンショウ</t>
    </rPh>
    <phoneticPr fontId="156"/>
  </si>
  <si>
    <t>▽1面が稼働している場合</t>
    <rPh sb="2" eb="3">
      <t>メン</t>
    </rPh>
    <rPh sb="4" eb="6">
      <t>カドウ</t>
    </rPh>
    <rPh sb="10" eb="12">
      <t>バアイ</t>
    </rPh>
    <phoneticPr fontId="156"/>
  </si>
  <si>
    <t>Pool_Menber_Name</t>
    <phoneticPr fontId="156"/>
  </si>
  <si>
    <t>Status</t>
    <phoneticPr fontId="156"/>
  </si>
  <si>
    <t>HealthCheck</t>
    <phoneticPr fontId="156"/>
  </si>
  <si>
    <t>１面</t>
    <rPh sb="1" eb="2">
      <t>メン</t>
    </rPh>
    <phoneticPr fontId="156"/>
  </si>
  <si>
    <t>Enable</t>
    <phoneticPr fontId="156"/>
  </si>
  <si>
    <t>True</t>
    <phoneticPr fontId="156"/>
  </si>
  <si>
    <t>２面</t>
    <rPh sb="1" eb="2">
      <t>メン</t>
    </rPh>
    <phoneticPr fontId="156"/>
  </si>
  <si>
    <t>Disable</t>
    <phoneticPr fontId="156"/>
  </si>
  <si>
    <t>False</t>
    <phoneticPr fontId="156"/>
  </si>
  <si>
    <t>▽2面が稼働している場合</t>
    <rPh sb="2" eb="3">
      <t>メン</t>
    </rPh>
    <rPh sb="4" eb="6">
      <t>カドウ</t>
    </rPh>
    <rPh sb="10" eb="12">
      <t>バアイ</t>
    </rPh>
    <phoneticPr fontId="156"/>
  </si>
  <si>
    <t>→LBの向き先</t>
    <rPh sb="4" eb="5">
      <t>ム</t>
    </rPh>
    <rPh sb="6" eb="7">
      <t>サキ</t>
    </rPh>
    <phoneticPr fontId="156"/>
  </si>
  <si>
    <t>→OSの起動状態</t>
    <rPh sb="4" eb="6">
      <t>キドウ</t>
    </rPh>
    <rPh sb="6" eb="8">
      <t>ジョウタイ</t>
    </rPh>
    <phoneticPr fontId="156"/>
  </si>
  <si>
    <t>False</t>
  </si>
  <si>
    <t>Disable</t>
  </si>
  <si>
    <t>Enable</t>
  </si>
  <si>
    <t>True</t>
  </si>
  <si>
    <t>※上記いずれにも当てはまらない場合は、リリースを中断しASW基盤へ問い合わせを行う。</t>
    <rPh sb="1" eb="3">
      <t>ジョウキ</t>
    </rPh>
    <rPh sb="8" eb="9">
      <t>ア</t>
    </rPh>
    <rPh sb="15" eb="17">
      <t>バアイ</t>
    </rPh>
    <rPh sb="24" eb="26">
      <t>チュウダン</t>
    </rPh>
    <rPh sb="30" eb="32">
      <t>キバン</t>
    </rPh>
    <rPh sb="33" eb="34">
      <t>ト</t>
    </rPh>
    <rPh sb="35" eb="36">
      <t>ア</t>
    </rPh>
    <rPh sb="39" eb="40">
      <t>オコナ</t>
    </rPh>
    <phoneticPr fontId="156"/>
  </si>
  <si>
    <t>・上記手順にて確認した、現在の稼働面をシート上部のピンクセルに記入する。</t>
    <rPh sb="1" eb="3">
      <t>ジョウキ</t>
    </rPh>
    <rPh sb="3" eb="5">
      <t>テジュン</t>
    </rPh>
    <rPh sb="7" eb="9">
      <t>カクニン</t>
    </rPh>
    <rPh sb="12" eb="14">
      <t>ゲンザイ</t>
    </rPh>
    <rPh sb="15" eb="17">
      <t>カドウ</t>
    </rPh>
    <rPh sb="17" eb="18">
      <t>メン</t>
    </rPh>
    <rPh sb="22" eb="23">
      <t>ジョウ</t>
    </rPh>
    <rPh sb="23" eb="24">
      <t>ブ</t>
    </rPh>
    <rPh sb="31" eb="33">
      <t>キニュウ</t>
    </rPh>
    <phoneticPr fontId="156"/>
  </si>
  <si>
    <t>　※その他のセルはいじらないでください。</t>
    <rPh sb="4" eb="5">
      <t>タ</t>
    </rPh>
    <phoneticPr fontId="156"/>
  </si>
  <si>
    <t>稼働面</t>
    <rPh sb="0" eb="2">
      <t>カドウ</t>
    </rPh>
    <rPh sb="2" eb="3">
      <t>メン</t>
    </rPh>
    <phoneticPr fontId="9"/>
  </si>
  <si>
    <t>待機面</t>
    <rPh sb="0" eb="2">
      <t>タイキ</t>
    </rPh>
    <rPh sb="2" eb="3">
      <t>メン</t>
    </rPh>
    <phoneticPr fontId="9"/>
  </si>
  <si>
    <t>LBのステータス</t>
    <phoneticPr fontId="156"/>
  </si>
  <si>
    <t>１面</t>
    <rPh sb="1" eb="2">
      <t>メン</t>
    </rPh>
    <phoneticPr fontId="9"/>
  </si>
  <si>
    <t>２面</t>
    <rPh sb="1" eb="2">
      <t>メン</t>
    </rPh>
    <phoneticPr fontId="9"/>
  </si>
  <si>
    <t>稼働面</t>
    <rPh sb="0" eb="2">
      <t>カドウ</t>
    </rPh>
    <rPh sb="2" eb="3">
      <t>メン</t>
    </rPh>
    <phoneticPr fontId="156"/>
  </si>
  <si>
    <t>サーバ名</t>
    <rPh sb="3" eb="4">
      <t>メイ</t>
    </rPh>
    <phoneticPr fontId="156"/>
  </si>
  <si>
    <t>#1</t>
    <phoneticPr fontId="9"/>
  </si>
  <si>
    <t>#2</t>
    <phoneticPr fontId="9"/>
  </si>
  <si>
    <t>作業対象サーバ</t>
    <rPh sb="0" eb="2">
      <t>サギョウ</t>
    </rPh>
    <rPh sb="2" eb="4">
      <t>タイショウ</t>
    </rPh>
    <phoneticPr fontId="156"/>
  </si>
  <si>
    <t>待機面</t>
    <rPh sb="0" eb="2">
      <t>タイキ</t>
    </rPh>
    <rPh sb="2" eb="3">
      <t>メン</t>
    </rPh>
    <phoneticPr fontId="156"/>
  </si>
  <si>
    <t>ホスト名</t>
    <rPh sb="3" eb="4">
      <t>メイ</t>
    </rPh>
    <phoneticPr fontId="156"/>
  </si>
  <si>
    <t>WLSユーザパスワード</t>
    <phoneticPr fontId="156"/>
  </si>
  <si>
    <t>メンテ対象サービスのメンテ用confファイル作成済みであること。</t>
    <rPh sb="3" eb="5">
      <t>タイショウ</t>
    </rPh>
    <rPh sb="13" eb="14">
      <t>ヨウ</t>
    </rPh>
    <rPh sb="22" eb="24">
      <t>サクセイ</t>
    </rPh>
    <rPh sb="24" eb="25">
      <t>ズ</t>
    </rPh>
    <phoneticPr fontId="9"/>
  </si>
  <si>
    <t>confファイル名</t>
    <rPh sb="8" eb="9">
      <t>メイ</t>
    </rPh>
    <phoneticPr fontId="156"/>
  </si>
  <si>
    <t>上書きOK</t>
    <rPh sb="0" eb="2">
      <t>ウワガ</t>
    </rPh>
    <phoneticPr fontId="9"/>
  </si>
  <si>
    <t>confファイル名(org)</t>
    <rPh sb="8" eb="9">
      <t>メイ</t>
    </rPh>
    <phoneticPr fontId="156"/>
  </si>
  <si>
    <t>confファイル名(maint)</t>
    <rPh sb="8" eb="9">
      <t>メイ</t>
    </rPh>
    <phoneticPr fontId="156"/>
  </si>
  <si>
    <t>・下記ファイルが存在すること。</t>
    <rPh sb="1" eb="3">
      <t>カキ</t>
    </rPh>
    <rPh sb="8" eb="10">
      <t>ソンザイ</t>
    </rPh>
    <phoneticPr fontId="9"/>
  </si>
  <si>
    <t>・設定ファイルをdiffで比較する。(オリジナル用と差異あり、メンテナンス用と差異がないことを確認する)</t>
    <rPh sb="47" eb="49">
      <t>カクニン</t>
    </rPh>
    <phoneticPr fontId="9"/>
  </si>
  <si>
    <t>運用ジョブサーバ</t>
    <rPh sb="0" eb="2">
      <t>ウンヨウ</t>
    </rPh>
    <phoneticPr fontId="9"/>
  </si>
  <si>
    <t>●JP1</t>
    <phoneticPr fontId="9"/>
  </si>
  <si>
    <t>・スケジュール設定</t>
    <rPh sb="7" eb="9">
      <t>セッテイ</t>
    </rPh>
    <phoneticPr fontId="9"/>
  </si>
  <si>
    <t>ASWツアー_バッチ操作手順書（JP1操作手順）.xlsx</t>
    <phoneticPr fontId="9"/>
  </si>
  <si>
    <t>└</t>
    <phoneticPr fontId="9"/>
  </si>
  <si>
    <t>バッチスケジュール登録　シート参照</t>
    <rPh sb="9" eb="11">
      <t>トウロク</t>
    </rPh>
    <rPh sb="15" eb="17">
      <t>サンショウ</t>
    </rPh>
    <phoneticPr fontId="9"/>
  </si>
  <si>
    <t>※スケジュール定義</t>
    <rPh sb="7" eb="9">
      <t>テイギ</t>
    </rPh>
    <phoneticPr fontId="9"/>
  </si>
  <si>
    <t>種別</t>
    <rPh sb="0" eb="2">
      <t>シュベツ</t>
    </rPh>
    <phoneticPr fontId="9"/>
  </si>
  <si>
    <t>開始年月</t>
    <rPh sb="0" eb="2">
      <t>カイシ</t>
    </rPh>
    <rPh sb="2" eb="4">
      <t>ネンゲツ</t>
    </rPh>
    <phoneticPr fontId="9"/>
  </si>
  <si>
    <t>開始日</t>
    <rPh sb="0" eb="3">
      <t>カイシビ</t>
    </rPh>
    <phoneticPr fontId="9"/>
  </si>
  <si>
    <t>開始時刻</t>
    <rPh sb="0" eb="2">
      <t>カイシ</t>
    </rPh>
    <rPh sb="2" eb="4">
      <t>ジコク</t>
    </rPh>
    <phoneticPr fontId="9"/>
  </si>
  <si>
    <t>処理サイクル</t>
    <rPh sb="0" eb="2">
      <t>ショリ</t>
    </rPh>
    <phoneticPr fontId="9"/>
  </si>
  <si>
    <t>休業日の振り替え</t>
    <rPh sb="0" eb="3">
      <t>キュウギョウビ</t>
    </rPh>
    <rPh sb="4" eb="5">
      <t>フ</t>
    </rPh>
    <rPh sb="6" eb="7">
      <t>カ</t>
    </rPh>
    <phoneticPr fontId="9"/>
  </si>
  <si>
    <t>起動条件</t>
    <rPh sb="0" eb="2">
      <t>キドウ</t>
    </rPh>
    <rPh sb="2" eb="4">
      <t>ジョウケン</t>
    </rPh>
    <phoneticPr fontId="9"/>
  </si>
  <si>
    <t>：絶対日指定</t>
    <rPh sb="1" eb="3">
      <t>ゼッタイ</t>
    </rPh>
    <rPh sb="3" eb="4">
      <t>ビ</t>
    </rPh>
    <rPh sb="4" eb="6">
      <t>シテイ</t>
    </rPh>
    <phoneticPr fontId="9"/>
  </si>
  <si>
    <t>：YYYY年MM月</t>
    <rPh sb="5" eb="6">
      <t>ネン</t>
    </rPh>
    <rPh sb="8" eb="9">
      <t>ガツ</t>
    </rPh>
    <phoneticPr fontId="9"/>
  </si>
  <si>
    <t>：DD日</t>
    <rPh sb="3" eb="4">
      <t>ニチ</t>
    </rPh>
    <phoneticPr fontId="9"/>
  </si>
  <si>
    <t>：絶対時刻</t>
    <rPh sb="1" eb="3">
      <t>ゼッタイ</t>
    </rPh>
    <rPh sb="3" eb="5">
      <t>ジコク</t>
    </rPh>
    <phoneticPr fontId="9"/>
  </si>
  <si>
    <t>HH：MM</t>
    <phoneticPr fontId="9"/>
  </si>
  <si>
    <t>：サイクル実行なし</t>
    <rPh sb="5" eb="7">
      <t>ジッコウ</t>
    </rPh>
    <phoneticPr fontId="9"/>
  </si>
  <si>
    <t>：実行しない</t>
    <rPh sb="1" eb="3">
      <t>ジッコウ</t>
    </rPh>
    <phoneticPr fontId="9"/>
  </si>
  <si>
    <t>：使用しない</t>
    <rPh sb="1" eb="3">
      <t>シヨウ</t>
    </rPh>
    <phoneticPr fontId="9"/>
  </si>
  <si>
    <t>・実行登録（計画実行）</t>
    <rPh sb="1" eb="3">
      <t>ジッコウ</t>
    </rPh>
    <rPh sb="3" eb="5">
      <t>トウロク</t>
    </rPh>
    <rPh sb="6" eb="8">
      <t>ケイカク</t>
    </rPh>
    <rPh sb="8" eb="10">
      <t>ジッコウ</t>
    </rPh>
    <phoneticPr fontId="9"/>
  </si>
  <si>
    <t>バッチ実行登録（計画実行）　シート参照</t>
    <rPh sb="3" eb="5">
      <t>ジッコウ</t>
    </rPh>
    <rPh sb="5" eb="7">
      <t>トウロク</t>
    </rPh>
    <rPh sb="8" eb="10">
      <t>ケイカク</t>
    </rPh>
    <rPh sb="10" eb="12">
      <t>ジッコウ</t>
    </rPh>
    <rPh sb="17" eb="19">
      <t>サンショウ</t>
    </rPh>
    <phoneticPr fontId="9"/>
  </si>
  <si>
    <t>※接続先URLは運用ジョブサーバ</t>
    <rPh sb="1" eb="3">
      <t>セツゾク</t>
    </rPh>
    <rPh sb="3" eb="4">
      <t>サキ</t>
    </rPh>
    <rPh sb="8" eb="10">
      <t>ウンヨウ</t>
    </rPh>
    <phoneticPr fontId="9"/>
  </si>
  <si>
    <t>・スケジュール定義が正常に完了すること。</t>
    <rPh sb="7" eb="9">
      <t>テイギ</t>
    </rPh>
    <rPh sb="10" eb="12">
      <t>セイジョウ</t>
    </rPh>
    <rPh sb="13" eb="15">
      <t>カンリョウ</t>
    </rPh>
    <phoneticPr fontId="9"/>
  </si>
  <si>
    <t>・計画実行登録が正常に完了すること。</t>
    <rPh sb="1" eb="3">
      <t>ケイカク</t>
    </rPh>
    <rPh sb="3" eb="5">
      <t>ジッコウ</t>
    </rPh>
    <rPh sb="5" eb="7">
      <t>トウロク</t>
    </rPh>
    <rPh sb="8" eb="10">
      <t>セイジョウ</t>
    </rPh>
    <rPh sb="11" eb="13">
      <t>カンリョウ</t>
    </rPh>
    <phoneticPr fontId="9"/>
  </si>
  <si>
    <t>・マンスリースケジュールが計画メンテのタイミングになっていること。</t>
    <rPh sb="13" eb="15">
      <t>ケイカク</t>
    </rPh>
    <phoneticPr fontId="9"/>
  </si>
  <si>
    <t>メンテ日の前日以前に設定しておくこと。</t>
    <rPh sb="3" eb="4">
      <t>ビ</t>
    </rPh>
    <rPh sb="5" eb="7">
      <t>ゼンジツ</t>
    </rPh>
    <rPh sb="7" eb="9">
      <t>イゼン</t>
    </rPh>
    <rPh sb="10" eb="12">
      <t>セッテイ</t>
    </rPh>
    <phoneticPr fontId="9"/>
  </si>
  <si>
    <t>・本手順で作業対象となるジョブ</t>
    <rPh sb="1" eb="2">
      <t>ホン</t>
    </rPh>
    <rPh sb="2" eb="4">
      <t>テジュン</t>
    </rPh>
    <rPh sb="5" eb="7">
      <t>サギョウ</t>
    </rPh>
    <rPh sb="7" eb="9">
      <t>タイショウ</t>
    </rPh>
    <phoneticPr fontId="9"/>
  </si>
  <si>
    <t>ジョブ名称</t>
    <rPh sb="3" eb="5">
      <t>メイショウ</t>
    </rPh>
    <phoneticPr fontId="9"/>
  </si>
  <si>
    <t>/apps/conf</t>
  </si>
  <si>
    <t>/apps/conf</t>
    <phoneticPr fontId="9"/>
  </si>
  <si>
    <t>#1_confファイル配置</t>
    <rPh sb="11" eb="13">
      <t>ハイチ</t>
    </rPh>
    <phoneticPr fontId="9"/>
  </si>
  <si>
    <t>#2_confファイル配置</t>
    <rPh sb="11" eb="13">
      <t>ハイチ</t>
    </rPh>
    <phoneticPr fontId="9"/>
  </si>
  <si>
    <t>●WinSCP</t>
  </si>
  <si>
    <t>・WinSCPを起動する。</t>
  </si>
  <si>
    <t>・セッション情報を入力し、「ログイン」を押下する。</t>
  </si>
  <si>
    <t>ポート番号(SCPの場合)</t>
  </si>
  <si>
    <t>ユーザ名(※)</t>
  </si>
  <si>
    <t>以下を入力する</t>
  </si>
  <si>
    <t>【サーバログイン後の操作】</t>
  </si>
  <si>
    <t>・confファイル配置先ディレクトリへ移動する。</t>
  </si>
  <si>
    <t>入力コマンド</t>
  </si>
  <si>
    <t>・対象ファイルをアップロードする。</t>
  </si>
  <si>
    <t>上書きOK</t>
  </si>
  <si>
    <t>・正常にアップロードできたことを確認する。</t>
  </si>
  <si>
    <t>#1_confファイル最終確認</t>
    <rPh sb="11" eb="13">
      <t>サイシュウ</t>
    </rPh>
    <rPh sb="13" eb="15">
      <t>カクニン</t>
    </rPh>
    <phoneticPr fontId="9"/>
  </si>
  <si>
    <t>#2_confファイル最終確認</t>
    <rPh sb="11" eb="13">
      <t>サイシュウ</t>
    </rPh>
    <rPh sb="13" eb="15">
      <t>カクニン</t>
    </rPh>
    <phoneticPr fontId="9"/>
  </si>
  <si>
    <t>#1/#2_confファイル設定反映</t>
    <rPh sb="14" eb="16">
      <t>セッテイ</t>
    </rPh>
    <rPh sb="16" eb="18">
      <t>ハンエイ</t>
    </rPh>
    <phoneticPr fontId="9"/>
  </si>
  <si>
    <t>実行ジョブ</t>
    <rPh sb="0" eb="2">
      <t>ジッコウ</t>
    </rPh>
    <phoneticPr fontId="156"/>
  </si>
  <si>
    <t>メンテ反映</t>
    <rPh sb="3" eb="5">
      <t>ハンエイ</t>
    </rPh>
    <phoneticPr fontId="9"/>
  </si>
  <si>
    <t>戻し反映</t>
    <rPh sb="0" eb="1">
      <t>モド</t>
    </rPh>
    <rPh sb="2" eb="4">
      <t>ハンエイ</t>
    </rPh>
    <phoneticPr fontId="9"/>
  </si>
  <si>
    <t>#1_confファイル設定反映後確認</t>
    <rPh sb="11" eb="13">
      <t>セッテイ</t>
    </rPh>
    <rPh sb="13" eb="15">
      <t>ハンエイ</t>
    </rPh>
    <rPh sb="15" eb="16">
      <t>アト</t>
    </rPh>
    <rPh sb="16" eb="18">
      <t>カクニン</t>
    </rPh>
    <phoneticPr fontId="9"/>
  </si>
  <si>
    <t>#2_confファイル設定反映後確認</t>
    <rPh sb="11" eb="13">
      <t>セッテイ</t>
    </rPh>
    <rPh sb="13" eb="15">
      <t>ハンエイ</t>
    </rPh>
    <rPh sb="15" eb="16">
      <t>アト</t>
    </rPh>
    <rPh sb="16" eb="18">
      <t>カクニン</t>
    </rPh>
    <phoneticPr fontId="9"/>
  </si>
  <si>
    <t>STG_DOM_LB</t>
    <phoneticPr fontId="9"/>
  </si>
  <si>
    <t>STG-ATD-LB-getStatus</t>
    <phoneticPr fontId="156"/>
  </si>
  <si>
    <t>[/atd/atd_1_1st_80_ap_p]</t>
  </si>
  <si>
    <t>/atd/atdaap1a:8001</t>
  </si>
  <si>
    <t>/atd/atdaap1a:8002</t>
  </si>
  <si>
    <t>/atd/atdaap1b:8001</t>
  </si>
  <si>
    <t>/atd/atdaap1b:8002</t>
  </si>
  <si>
    <t>/atd/atdaap2a:8001</t>
  </si>
  <si>
    <t>/atd/atdaap2a:8002</t>
  </si>
  <si>
    <t>/atd/atdaap2b:8001</t>
  </si>
  <si>
    <t>/atd/atdaap2b:8002</t>
  </si>
  <si>
    <t>・接続先のOSユーザー(atdwls01)のパスワードを入力し、「OK」を押下する。</t>
    <phoneticPr fontId="9"/>
  </si>
  <si>
    <t>・接続先のOSユーザー(atdwls01)のパスワードを入力し、「OK」を押下する。</t>
    <phoneticPr fontId="9"/>
  </si>
  <si>
    <t>atdwls01</t>
  </si>
  <si>
    <r>
      <t>・接続先ユーザ名「</t>
    </r>
    <r>
      <rPr>
        <sz val="8"/>
        <color rgb="FFFF0000"/>
        <rFont val="Arial Unicode MS"/>
        <family val="3"/>
        <charset val="128"/>
      </rPr>
      <t>atdwls01</t>
    </r>
    <r>
      <rPr>
        <sz val="8"/>
        <color theme="1"/>
        <rFont val="Arial Unicode MS"/>
        <family val="3"/>
        <charset val="128"/>
      </rPr>
      <t>」が表示されること。</t>
    </r>
    <rPh sb="1" eb="3">
      <t>セツゾク</t>
    </rPh>
    <rPh sb="3" eb="4">
      <t>サキ</t>
    </rPh>
    <rPh sb="7" eb="8">
      <t>メイ</t>
    </rPh>
    <rPh sb="19" eb="21">
      <t>ヒョウジ</t>
    </rPh>
    <phoneticPr fontId="2"/>
  </si>
  <si>
    <t>atdwls01</t>
    <phoneticPr fontId="9"/>
  </si>
  <si>
    <t>ASWツアー国内</t>
    <phoneticPr fontId="9"/>
  </si>
  <si>
    <t>１面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</si>
</sst>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  <numFmt numFmtId="189" formatCode="#,##0;&quot;-&quot;#,##0;&quot;-&quot;"/>
    <numFmt numFmtId="190" formatCode="[$-411]#,##0;[$-411]&quot;-&quot;#,##0"/>
    <numFmt numFmtId="191" formatCode="&quot;$&quot;#,##0&quot; &quot;;[Red]&quot;($&quot;#,##0&quot;)&quot;"/>
    <numFmt numFmtId="192" formatCode="0%&quot;)&quot;;[Red]&quot;(&quot;0%&quot;)&quot;"/>
    <numFmt numFmtId="193" formatCode="[$￥-411]#,##0;[Red]&quot;-&quot;[$￥-411]#,##0"/>
    <numFmt numFmtId="194" formatCode="[$-411]#,##0;[Red][$-411]&quot;-&quot;#,##0"/>
    <numFmt numFmtId="195" formatCode="#,##0.0;[Red]&quot;-&quot;#,##0.0"/>
    <numFmt numFmtId="196" formatCode="#,##0%;[Red]&quot;-&quot;#,##0%"/>
  </numFmts>
  <fonts count="160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color theme="1"/>
      <name val="Arial Unicode MS"/>
      <family val="2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Arial Unicode MS"/>
      <family val="2"/>
      <charset val="128"/>
    </font>
    <font>
      <b/>
      <sz val="13"/>
      <color theme="3"/>
      <name val="Arial Unicode MS"/>
      <family val="2"/>
      <charset val="128"/>
    </font>
    <font>
      <b/>
      <sz val="11"/>
      <color theme="3"/>
      <name val="Arial Unicode MS"/>
      <family val="2"/>
      <charset val="128"/>
    </font>
    <font>
      <sz val="10"/>
      <color rgb="FF006100"/>
      <name val="Arial Unicode MS"/>
      <family val="2"/>
      <charset val="128"/>
    </font>
    <font>
      <sz val="10"/>
      <color rgb="FF9C0006"/>
      <name val="Arial Unicode MS"/>
      <family val="2"/>
      <charset val="128"/>
    </font>
    <font>
      <sz val="10"/>
      <color rgb="FF9C6500"/>
      <name val="Arial Unicode MS"/>
      <family val="2"/>
      <charset val="128"/>
    </font>
    <font>
      <sz val="10"/>
      <color rgb="FF3F3F76"/>
      <name val="Arial Unicode MS"/>
      <family val="2"/>
      <charset val="128"/>
    </font>
    <font>
      <b/>
      <sz val="10"/>
      <color rgb="FF3F3F3F"/>
      <name val="Arial Unicode MS"/>
      <family val="2"/>
      <charset val="128"/>
    </font>
    <font>
      <b/>
      <sz val="10"/>
      <color rgb="FFFA7D00"/>
      <name val="Arial Unicode MS"/>
      <family val="2"/>
      <charset val="128"/>
    </font>
    <font>
      <sz val="10"/>
      <color rgb="FFFA7D00"/>
      <name val="Arial Unicode MS"/>
      <family val="2"/>
      <charset val="128"/>
    </font>
    <font>
      <b/>
      <sz val="10"/>
      <color theme="0"/>
      <name val="Arial Unicode MS"/>
      <family val="2"/>
      <charset val="128"/>
    </font>
    <font>
      <sz val="10"/>
      <color rgb="FFFF0000"/>
      <name val="Arial Unicode MS"/>
      <family val="2"/>
      <charset val="128"/>
    </font>
    <font>
      <i/>
      <sz val="10"/>
      <color rgb="FF7F7F7F"/>
      <name val="Arial Unicode MS"/>
      <family val="2"/>
      <charset val="128"/>
    </font>
    <font>
      <b/>
      <sz val="10"/>
      <color theme="1"/>
      <name val="Arial Unicode MS"/>
      <family val="2"/>
      <charset val="128"/>
    </font>
    <font>
      <sz val="10"/>
      <color theme="0"/>
      <name val="Arial Unicode MS"/>
      <family val="2"/>
      <charset val="128"/>
    </font>
    <font>
      <b/>
      <sz val="14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11"/>
      <color theme="1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0"/>
      <color rgb="FF333399"/>
      <name val="ＭＳ Ｐ明朝"/>
      <family val="1"/>
      <charset val="128"/>
    </font>
    <font>
      <i/>
      <sz val="11"/>
      <color rgb="FFFF00FF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11"/>
      <color rgb="FFFFFFFF"/>
      <name val="ＭＳ Ｐゴシック"/>
      <family val="3"/>
      <charset val="128"/>
    </font>
    <font>
      <sz val="10"/>
      <color rgb="FFFFFFFF"/>
      <name val="Arial Unicode MS"/>
      <family val="3"/>
      <charset val="128"/>
    </font>
    <font>
      <sz val="11"/>
      <color rgb="FF800080"/>
      <name val="ＭＳ Ｐゴシック"/>
      <family val="3"/>
      <charset val="128"/>
    </font>
    <font>
      <sz val="10"/>
      <color rgb="FF000000"/>
      <name val="Arial1"/>
      <family val="2"/>
    </font>
    <font>
      <b/>
      <sz val="11"/>
      <color rgb="FFFF9900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0"/>
      <color theme="1"/>
      <name val="BERNHARD"/>
      <family val="2"/>
    </font>
    <font>
      <sz val="10"/>
      <color theme="1"/>
      <name val="Helv"/>
      <family val="2"/>
    </font>
    <font>
      <sz val="1"/>
      <color rgb="FF000000"/>
      <name val="Courier"/>
      <family val="3"/>
    </font>
    <font>
      <b/>
      <sz val="1"/>
      <color rgb="FF000000"/>
      <name val="Courier"/>
      <family val="3"/>
    </font>
    <font>
      <i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3"/>
      <color rgb="FF003366"/>
      <name val="ＭＳ Ｐゴシック"/>
      <family val="3"/>
      <charset val="128"/>
    </font>
    <font>
      <b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8"/>
      <color rgb="FF003366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2"/>
      <color theme="1"/>
      <name val="Arial1"/>
      <family val="2"/>
    </font>
    <font>
      <b/>
      <i/>
      <sz val="16"/>
      <color theme="1"/>
      <name val="ＭＳ Ｐゴシック"/>
      <family val="3"/>
      <charset val="128"/>
    </font>
    <font>
      <sz val="7"/>
      <color theme="1"/>
      <name val="Small Fonts"/>
      <family val="3"/>
      <charset val="128"/>
    </font>
    <font>
      <sz val="11"/>
      <color theme="1"/>
      <name val="ＭＳ 明朝"/>
      <family val="1"/>
      <charset val="128"/>
    </font>
    <font>
      <b/>
      <i/>
      <u/>
      <sz val="11"/>
      <color theme="1"/>
      <name val="ＭＳ Ｐゴシック"/>
      <family val="3"/>
      <charset val="128"/>
    </font>
    <font>
      <sz val="8"/>
      <color theme="1"/>
      <name val="Helv"/>
      <family val="2"/>
    </font>
    <font>
      <b/>
      <sz val="18"/>
      <color rgb="FF1F497D"/>
      <name val="ＭＳ Ｐゴシック1"/>
      <family val="2"/>
      <charset val="128"/>
    </font>
    <font>
      <b/>
      <sz val="10"/>
      <color rgb="FFFFFFFF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10"/>
      <color rgb="FF9C6500"/>
      <name val="Arial Unicode MS"/>
      <family val="3"/>
      <charset val="128"/>
    </font>
    <font>
      <u/>
      <sz val="5.5"/>
      <color rgb="FF0000FF"/>
      <name val="ＭＳ 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FA7D00"/>
      <name val="Arial Unicode MS"/>
      <family val="3"/>
      <charset val="128"/>
    </font>
    <font>
      <sz val="10"/>
      <color rgb="FF9C0006"/>
      <name val="Arial Unicode MS"/>
      <family val="3"/>
      <charset val="128"/>
    </font>
    <font>
      <sz val="12"/>
      <color theme="1"/>
      <name val="ＭＳ ゴシック"/>
      <family val="3"/>
      <charset val="128"/>
    </font>
    <font>
      <b/>
      <sz val="10"/>
      <color rgb="FFFA7D00"/>
      <name val="Arial Unicode MS"/>
      <family val="3"/>
      <charset val="128"/>
    </font>
    <font>
      <sz val="10"/>
      <color rgb="FFFF0000"/>
      <name val="Arial Unicode MS"/>
      <family val="3"/>
      <charset val="128"/>
    </font>
    <font>
      <sz val="11"/>
      <color theme="1"/>
      <name val="明朝"/>
      <family val="1"/>
      <charset val="128"/>
    </font>
    <font>
      <b/>
      <sz val="15"/>
      <color rgb="FF1F497D"/>
      <name val="Arial Unicode MS"/>
      <family val="3"/>
      <charset val="128"/>
    </font>
    <font>
      <b/>
      <sz val="13"/>
      <color rgb="FF1F497D"/>
      <name val="Arial Unicode MS"/>
      <family val="3"/>
      <charset val="128"/>
    </font>
    <font>
      <b/>
      <sz val="11"/>
      <color rgb="FF1F497D"/>
      <name val="Arial Unicode MS"/>
      <family val="3"/>
      <charset val="128"/>
    </font>
    <font>
      <sz val="9"/>
      <color rgb="FF000080"/>
      <name val="ＭＳ 明朝"/>
      <family val="1"/>
      <charset val="128"/>
    </font>
    <font>
      <b/>
      <sz val="10"/>
      <color rgb="FF000000"/>
      <name val="Arial Unicode MS"/>
      <family val="3"/>
      <charset val="128"/>
    </font>
    <font>
      <b/>
      <sz val="10"/>
      <color rgb="FF3F3F3F"/>
      <name val="Arial Unicode MS"/>
      <family val="3"/>
      <charset val="128"/>
    </font>
    <font>
      <i/>
      <sz val="10"/>
      <color rgb="FF7F7F7F"/>
      <name val="Arial Unicode MS"/>
      <family val="3"/>
      <charset val="128"/>
    </font>
    <font>
      <sz val="10"/>
      <color theme="1"/>
      <name val="ＭＳ ゴシック"/>
      <family val="3"/>
      <charset val="128"/>
    </font>
    <font>
      <sz val="11"/>
      <color theme="1"/>
      <name val="標準明朝"/>
      <family val="1"/>
      <charset val="128"/>
    </font>
    <font>
      <sz val="10"/>
      <color rgb="FF3F3F76"/>
      <name val="Arial Unicode MS"/>
      <family val="3"/>
      <charset val="128"/>
    </font>
    <font>
      <sz val="11"/>
      <color rgb="FF000000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6100"/>
      <name val="Arial Unicode MS"/>
      <family val="3"/>
      <charset val="128"/>
    </font>
    <font>
      <sz val="9"/>
      <color indexed="8"/>
      <name val="Arial Unicode MS"/>
      <family val="3"/>
      <charset val="128"/>
    </font>
    <font>
      <sz val="9"/>
      <name val="Arial Unicode MS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Arial Unicode MS"/>
      <family val="3"/>
      <charset val="128"/>
    </font>
    <font>
      <sz val="8"/>
      <color indexed="8"/>
      <name val="Arial Unicode MS"/>
      <family val="3"/>
      <charset val="128"/>
    </font>
    <font>
      <sz val="8"/>
      <color theme="1"/>
      <name val="Arial Unicode MS"/>
      <family val="3"/>
      <charset val="128"/>
    </font>
    <font>
      <sz val="8"/>
      <color indexed="8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0"/>
      <name val="ＭＳ ゴシック"/>
      <family val="3"/>
      <charset val="128"/>
    </font>
    <font>
      <sz val="20"/>
      <name val="Arial Unicode MS"/>
      <family val="3"/>
      <charset val="128"/>
    </font>
    <font>
      <b/>
      <sz val="8"/>
      <color theme="1"/>
      <name val="Arial Unicode MS"/>
      <family val="3"/>
      <charset val="128"/>
    </font>
    <font>
      <sz val="6"/>
      <name val="ＭＳ Ｐゴシック"/>
      <family val="2"/>
      <charset val="128"/>
      <scheme val="minor"/>
    </font>
    <font>
      <sz val="8"/>
      <color rgb="FFFF0000"/>
      <name val="Arial Unicode MS"/>
      <family val="3"/>
      <charset val="128"/>
    </font>
    <font>
      <b/>
      <sz val="8"/>
      <color rgb="FFFF0000"/>
      <name val="Arial Unicode MS"/>
      <family val="3"/>
      <charset val="128"/>
    </font>
    <font>
      <sz val="8"/>
      <color rgb="FF000000"/>
      <name val="Arial Unicode MS"/>
      <family val="3"/>
      <charset val="128"/>
    </font>
    <font>
      <b/>
      <sz val="8"/>
      <name val="Arial Unicode MS"/>
      <family val="3"/>
      <charset val="128"/>
    </font>
    <font>
      <sz val="6"/>
      <name val="ＭＳ Ｐゴシック"/>
      <family val="3"/>
      <charset val="128"/>
      <scheme val="minor"/>
    </font>
    <font>
      <b/>
      <u/>
      <sz val="8"/>
      <color rgb="FFFF0000"/>
      <name val="Arial Unicode MS"/>
      <family val="3"/>
      <charset val="128"/>
    </font>
    <font>
      <sz val="11"/>
      <color theme="1"/>
      <name val="ＭＳ Ｐゴシック"/>
      <family val="2"/>
      <scheme val="minor"/>
    </font>
    <font>
      <u/>
      <sz val="8"/>
      <name val="Arial Unicode MS"/>
      <family val="3"/>
      <charset val="128"/>
    </font>
  </fonts>
  <fills count="12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184"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176" fontId="3" fillId="0" borderId="0" applyFill="0" applyBorder="0" applyAlignment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9" fillId="0" borderId="0"/>
    <xf numFmtId="0" fontId="30" fillId="0" borderId="0"/>
    <xf numFmtId="0" fontId="29" fillId="0" borderId="0"/>
    <xf numFmtId="0" fontId="30" fillId="0" borderId="0"/>
    <xf numFmtId="185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0" fontId="31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33" fillId="16" borderId="0" applyNumberFormat="0" applyFont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0" fontId="31" fillId="0" borderId="0">
      <protection locked="0"/>
    </xf>
    <xf numFmtId="37" fontId="34" fillId="0" borderId="0"/>
    <xf numFmtId="180" fontId="35" fillId="0" borderId="0"/>
    <xf numFmtId="0" fontId="5" fillId="0" borderId="0"/>
    <xf numFmtId="0" fontId="36" fillId="0" borderId="0"/>
    <xf numFmtId="184" fontId="5" fillId="0" borderId="0" applyFont="0" applyFill="0" applyBorder="0" applyAlignment="0" applyProtection="0">
      <alignment horizontal="center"/>
      <protection locked="0"/>
    </xf>
    <xf numFmtId="0" fontId="31" fillId="0" borderId="0">
      <protection locked="0"/>
    </xf>
    <xf numFmtId="38" fontId="37" fillId="0" borderId="0"/>
    <xf numFmtId="0" fontId="31" fillId="0" borderId="3">
      <protection locked="0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0" fillId="0" borderId="0">
      <alignment vertical="top" wrapText="1"/>
    </xf>
    <xf numFmtId="0" fontId="15" fillId="22" borderId="0" applyNumberFormat="0" applyBorder="0" applyAlignment="0" applyProtection="0">
      <alignment vertical="center"/>
    </xf>
    <xf numFmtId="0" fontId="6" fillId="23" borderId="5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178" fontId="18" fillId="0" borderId="0" applyFont="0" applyFill="0" applyBorder="0" applyAlignment="0" applyProtection="0"/>
    <xf numFmtId="0" fontId="19" fillId="24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38" fontId="33" fillId="0" borderId="0"/>
    <xf numFmtId="0" fontId="38" fillId="0" borderId="0"/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 applyBorder="0">
      <alignment vertical="center"/>
    </xf>
    <xf numFmtId="0" fontId="24" fillId="0" borderId="11" applyNumberFormat="0" applyFill="0" applyAlignment="0" applyProtection="0">
      <alignment vertical="center"/>
    </xf>
    <xf numFmtId="0" fontId="25" fillId="24" borderId="12" applyNumberFormat="0" applyAlignment="0" applyProtection="0">
      <alignment vertical="center"/>
    </xf>
    <xf numFmtId="179" fontId="18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177" fontId="18" fillId="0" borderId="0" applyFont="0" applyFill="0" applyBorder="0" applyAlignment="0" applyProtection="0"/>
    <xf numFmtId="0" fontId="27" fillId="7" borderId="7" applyNumberFormat="0" applyAlignment="0" applyProtection="0">
      <alignment vertical="center"/>
    </xf>
    <xf numFmtId="0" fontId="39" fillId="0" borderId="0"/>
    <xf numFmtId="0" fontId="8" fillId="0" borderId="0" applyNumberFormat="0"/>
    <xf numFmtId="0" fontId="28" fillId="4" borderId="0" applyNumberFormat="0" applyBorder="0" applyAlignment="0" applyProtection="0">
      <alignment vertical="center"/>
    </xf>
    <xf numFmtId="49" fontId="40" fillId="0" borderId="31" applyNumberFormat="0" applyFill="0" applyBorder="0" applyAlignment="0" applyProtection="0">
      <protection locked="0"/>
    </xf>
    <xf numFmtId="49" fontId="41" fillId="0" borderId="0" applyNumberFormat="0" applyFill="0" applyBorder="0" applyAlignment="0" applyProtection="0">
      <alignment wrapText="1"/>
      <protection locked="0"/>
    </xf>
    <xf numFmtId="49" fontId="42" fillId="0" borderId="31" applyNumberFormat="0" applyFill="0" applyBorder="0" applyAlignment="0" applyProtection="0">
      <alignment wrapText="1"/>
      <protection locked="0"/>
    </xf>
    <xf numFmtId="187" fontId="43" fillId="0" borderId="20" applyNumberFormat="0" applyFill="0" applyBorder="0" applyAlignment="0" applyProtection="0">
      <alignment wrapText="1"/>
      <protection locked="0"/>
    </xf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7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23" borderId="5" applyNumberFormat="0" applyFont="0" applyAlignment="0" applyProtection="0">
      <alignment vertical="center"/>
    </xf>
    <xf numFmtId="0" fontId="25" fillId="24" borderId="1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6" fillId="23" borderId="5" applyNumberFormat="0" applyFont="0" applyAlignment="0" applyProtection="0">
      <alignment vertical="center"/>
    </xf>
    <xf numFmtId="0" fontId="6" fillId="23" borderId="5" applyNumberFormat="0" applyFont="0" applyAlignment="0" applyProtection="0">
      <alignment vertical="center"/>
    </xf>
    <xf numFmtId="49" fontId="45" fillId="0" borderId="25" applyFont="0" applyBorder="0">
      <alignment horizontal="center" vertical="center"/>
    </xf>
    <xf numFmtId="0" fontId="46" fillId="0" borderId="25" applyNumberFormat="0" applyBorder="0">
      <alignment vertical="center"/>
    </xf>
    <xf numFmtId="0" fontId="47" fillId="0" borderId="0"/>
    <xf numFmtId="49" fontId="45" fillId="0" borderId="25" applyBorder="0">
      <alignment horizontal="center" vertical="center"/>
    </xf>
    <xf numFmtId="188" fontId="48" fillId="0" borderId="0" applyFill="0" applyBorder="0" applyProtection="0">
      <alignment horizontal="center" vertical="center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55" fillId="8" borderId="41">
      <alignment vertical="center"/>
    </xf>
    <xf numFmtId="3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6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6" fillId="0" borderId="0"/>
    <xf numFmtId="0" fontId="11" fillId="0" borderId="0">
      <alignment vertical="center"/>
    </xf>
    <xf numFmtId="0" fontId="5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0" fillId="0" borderId="0">
      <alignment vertical="center"/>
    </xf>
    <xf numFmtId="0" fontId="59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9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6" fillId="0" borderId="0"/>
    <xf numFmtId="0" fontId="56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42" applyNumberFormat="0" applyFill="0" applyAlignment="0" applyProtection="0">
      <alignment vertical="center"/>
    </xf>
    <xf numFmtId="0" fontId="63" fillId="0" borderId="43" applyNumberFormat="0" applyFill="0" applyAlignment="0" applyProtection="0">
      <alignment vertical="center"/>
    </xf>
    <xf numFmtId="0" fontId="64" fillId="0" borderId="44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8" fillId="32" borderId="45" applyNumberFormat="0" applyAlignment="0" applyProtection="0">
      <alignment vertical="center"/>
    </xf>
    <xf numFmtId="0" fontId="69" fillId="33" borderId="46" applyNumberFormat="0" applyAlignment="0" applyProtection="0">
      <alignment vertical="center"/>
    </xf>
    <xf numFmtId="0" fontId="70" fillId="33" borderId="45" applyNumberFormat="0" applyAlignment="0" applyProtection="0">
      <alignment vertical="center"/>
    </xf>
    <xf numFmtId="0" fontId="71" fillId="0" borderId="47" applyNumberFormat="0" applyFill="0" applyAlignment="0" applyProtection="0">
      <alignment vertical="center"/>
    </xf>
    <xf numFmtId="0" fontId="72" fillId="34" borderId="48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2" fillId="35" borderId="49" applyNumberFormat="0" applyFon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50" applyNumberFormat="0" applyFill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76" fillId="47" borderId="0" applyNumberFormat="0" applyBorder="0" applyAlignment="0" applyProtection="0">
      <alignment vertical="center"/>
    </xf>
    <xf numFmtId="0" fontId="76" fillId="4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76" fillId="51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76" fillId="55" borderId="0" applyNumberFormat="0" applyBorder="0" applyAlignment="0" applyProtection="0">
      <alignment vertical="center"/>
    </xf>
    <xf numFmtId="0" fontId="76" fillId="56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9" fillId="0" borderId="0">
      <alignment vertical="center"/>
    </xf>
    <xf numFmtId="0" fontId="80" fillId="0" borderId="0">
      <alignment vertical="center"/>
    </xf>
    <xf numFmtId="0" fontId="81" fillId="0" borderId="0">
      <alignment vertical="center"/>
    </xf>
    <xf numFmtId="0" fontId="82" fillId="0" borderId="0">
      <alignment vertical="center"/>
    </xf>
    <xf numFmtId="0" fontId="83" fillId="0" borderId="0">
      <alignment vertical="center"/>
    </xf>
    <xf numFmtId="0" fontId="84" fillId="62" borderId="0">
      <alignment vertical="center"/>
    </xf>
    <xf numFmtId="0" fontId="84" fillId="63" borderId="0">
      <alignment vertical="center"/>
    </xf>
    <xf numFmtId="0" fontId="84" fillId="64" borderId="0">
      <alignment vertical="center"/>
    </xf>
    <xf numFmtId="0" fontId="84" fillId="65" borderId="0">
      <alignment vertical="center"/>
    </xf>
    <xf numFmtId="0" fontId="84" fillId="66" borderId="0">
      <alignment vertical="center"/>
    </xf>
    <xf numFmtId="0" fontId="84" fillId="67" borderId="0">
      <alignment vertical="center"/>
    </xf>
    <xf numFmtId="0" fontId="85" fillId="68" borderId="0">
      <alignment vertical="center"/>
    </xf>
    <xf numFmtId="0" fontId="85" fillId="69" borderId="0">
      <alignment vertical="center"/>
    </xf>
    <xf numFmtId="0" fontId="85" fillId="70" borderId="0">
      <alignment vertical="center"/>
    </xf>
    <xf numFmtId="0" fontId="85" fillId="71" borderId="0">
      <alignment vertical="center"/>
    </xf>
    <xf numFmtId="0" fontId="85" fillId="72" borderId="0">
      <alignment vertical="center"/>
    </xf>
    <xf numFmtId="0" fontId="85" fillId="73" borderId="0">
      <alignment vertical="center"/>
    </xf>
    <xf numFmtId="0" fontId="84" fillId="74" borderId="0">
      <alignment vertical="center"/>
    </xf>
    <xf numFmtId="0" fontId="84" fillId="75" borderId="0">
      <alignment vertical="center"/>
    </xf>
    <xf numFmtId="0" fontId="84" fillId="76" borderId="0">
      <alignment vertical="center"/>
    </xf>
    <xf numFmtId="0" fontId="84" fillId="65" borderId="0">
      <alignment vertical="center"/>
    </xf>
    <xf numFmtId="0" fontId="84" fillId="74" borderId="0">
      <alignment vertical="center"/>
    </xf>
    <xf numFmtId="0" fontId="84" fillId="77" borderId="0">
      <alignment vertical="center"/>
    </xf>
    <xf numFmtId="0" fontId="85" fillId="78" borderId="0">
      <alignment vertical="center"/>
    </xf>
    <xf numFmtId="0" fontId="85" fillId="79" borderId="0">
      <alignment vertical="center"/>
    </xf>
    <xf numFmtId="0" fontId="85" fillId="80" borderId="0">
      <alignment vertical="center"/>
    </xf>
    <xf numFmtId="0" fontId="85" fillId="81" borderId="0">
      <alignment vertical="center"/>
    </xf>
    <xf numFmtId="0" fontId="85" fillId="82" borderId="0">
      <alignment vertical="center"/>
    </xf>
    <xf numFmtId="0" fontId="85" fillId="83" borderId="0">
      <alignment vertical="center"/>
    </xf>
    <xf numFmtId="0" fontId="86" fillId="84" borderId="0">
      <alignment vertical="center"/>
    </xf>
    <xf numFmtId="0" fontId="86" fillId="75" borderId="0">
      <alignment vertical="center"/>
    </xf>
    <xf numFmtId="0" fontId="86" fillId="76" borderId="0">
      <alignment vertical="center"/>
    </xf>
    <xf numFmtId="0" fontId="86" fillId="85" borderId="0">
      <alignment vertical="center"/>
    </xf>
    <xf numFmtId="0" fontId="86" fillId="86" borderId="0">
      <alignment vertical="center"/>
    </xf>
    <xf numFmtId="0" fontId="86" fillId="87" borderId="0">
      <alignment vertical="center"/>
    </xf>
    <xf numFmtId="0" fontId="87" fillId="88" borderId="0">
      <alignment vertical="center"/>
    </xf>
    <xf numFmtId="0" fontId="87" fillId="89" borderId="0">
      <alignment vertical="center"/>
    </xf>
    <xf numFmtId="0" fontId="87" fillId="90" borderId="0">
      <alignment vertical="center"/>
    </xf>
    <xf numFmtId="0" fontId="87" fillId="91" borderId="0">
      <alignment vertical="center"/>
    </xf>
    <xf numFmtId="0" fontId="87" fillId="92" borderId="0">
      <alignment vertical="center"/>
    </xf>
    <xf numFmtId="0" fontId="87" fillId="93" borderId="0">
      <alignment vertical="center"/>
    </xf>
    <xf numFmtId="0" fontId="86" fillId="94" borderId="0">
      <alignment vertical="center"/>
    </xf>
    <xf numFmtId="0" fontId="86" fillId="95" borderId="0">
      <alignment vertical="center"/>
    </xf>
    <xf numFmtId="0" fontId="86" fillId="96" borderId="0">
      <alignment vertical="center"/>
    </xf>
    <xf numFmtId="0" fontId="86" fillId="85" borderId="0">
      <alignment vertical="center"/>
    </xf>
    <xf numFmtId="0" fontId="86" fillId="86" borderId="0">
      <alignment vertical="center"/>
    </xf>
    <xf numFmtId="0" fontId="86" fillId="97" borderId="0">
      <alignment vertical="center"/>
    </xf>
    <xf numFmtId="0" fontId="88" fillId="63" borderId="0">
      <alignment vertical="center"/>
    </xf>
    <xf numFmtId="189" fontId="89" fillId="0" borderId="0">
      <alignment vertical="center"/>
    </xf>
    <xf numFmtId="0" fontId="90" fillId="98" borderId="54">
      <alignment vertical="center"/>
    </xf>
    <xf numFmtId="0" fontId="91" fillId="99" borderId="55">
      <alignment vertical="center"/>
    </xf>
    <xf numFmtId="0" fontId="92" fillId="0" borderId="0"/>
    <xf numFmtId="0" fontId="93" fillId="0" borderId="0"/>
    <xf numFmtId="0" fontId="92" fillId="0" borderId="0"/>
    <xf numFmtId="0" fontId="93" fillId="0" borderId="0"/>
    <xf numFmtId="0" fontId="94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0" fontId="84" fillId="62" borderId="0">
      <alignment vertical="center"/>
    </xf>
    <xf numFmtId="0" fontId="84" fillId="63" borderId="0">
      <alignment vertical="center"/>
    </xf>
    <xf numFmtId="0" fontId="84" fillId="64" borderId="0">
      <alignment vertical="center"/>
    </xf>
    <xf numFmtId="0" fontId="84" fillId="65" borderId="0">
      <alignment vertical="center"/>
    </xf>
    <xf numFmtId="0" fontId="84" fillId="66" borderId="0">
      <alignment vertical="center"/>
    </xf>
    <xf numFmtId="0" fontId="84" fillId="67" borderId="0">
      <alignment vertical="center"/>
    </xf>
    <xf numFmtId="0" fontId="84" fillId="74" borderId="0">
      <alignment vertical="center"/>
    </xf>
    <xf numFmtId="0" fontId="84" fillId="75" borderId="0">
      <alignment vertical="center"/>
    </xf>
    <xf numFmtId="0" fontId="84" fillId="76" borderId="0">
      <alignment vertical="center"/>
    </xf>
    <xf numFmtId="0" fontId="84" fillId="65" borderId="0">
      <alignment vertical="center"/>
    </xf>
    <xf numFmtId="0" fontId="84" fillId="74" borderId="0">
      <alignment vertical="center"/>
    </xf>
    <xf numFmtId="0" fontId="84" fillId="77" borderId="0">
      <alignment vertical="center"/>
    </xf>
    <xf numFmtId="0" fontId="86" fillId="84" borderId="0">
      <alignment vertical="center"/>
    </xf>
    <xf numFmtId="0" fontId="86" fillId="75" borderId="0">
      <alignment vertical="center"/>
    </xf>
    <xf numFmtId="0" fontId="86" fillId="76" borderId="0">
      <alignment vertical="center"/>
    </xf>
    <xf numFmtId="0" fontId="86" fillId="85" borderId="0">
      <alignment vertical="center"/>
    </xf>
    <xf numFmtId="0" fontId="86" fillId="86" borderId="0">
      <alignment vertical="center"/>
    </xf>
    <xf numFmtId="0" fontId="86" fillId="87" borderId="0">
      <alignment vertical="center"/>
    </xf>
    <xf numFmtId="0" fontId="86" fillId="94" borderId="0">
      <alignment vertical="center"/>
    </xf>
    <xf numFmtId="0" fontId="86" fillId="95" borderId="0">
      <alignment vertical="center"/>
    </xf>
    <xf numFmtId="0" fontId="86" fillId="96" borderId="0">
      <alignment vertical="center"/>
    </xf>
    <xf numFmtId="0" fontId="86" fillId="85" borderId="0">
      <alignment vertical="center"/>
    </xf>
    <xf numFmtId="0" fontId="86" fillId="86" borderId="0">
      <alignment vertical="center"/>
    </xf>
    <xf numFmtId="0" fontId="86" fillId="97" borderId="0">
      <alignment vertical="center"/>
    </xf>
    <xf numFmtId="0" fontId="88" fillId="63" borderId="0">
      <alignment vertical="center"/>
    </xf>
    <xf numFmtId="0" fontId="90" fillId="98" borderId="54">
      <alignment vertical="center"/>
    </xf>
    <xf numFmtId="0" fontId="91" fillId="99" borderId="55">
      <alignment vertical="center"/>
    </xf>
    <xf numFmtId="0" fontId="96" fillId="0" borderId="0">
      <alignment vertical="center"/>
    </xf>
    <xf numFmtId="0" fontId="97" fillId="64" borderId="0">
      <alignment vertical="center"/>
    </xf>
    <xf numFmtId="0" fontId="98" fillId="0" borderId="56">
      <alignment vertical="center"/>
    </xf>
    <xf numFmtId="0" fontId="99" fillId="0" borderId="57">
      <alignment vertical="center"/>
    </xf>
    <xf numFmtId="0" fontId="100" fillId="0" borderId="58">
      <alignment vertical="center"/>
    </xf>
    <xf numFmtId="0" fontId="100" fillId="0" borderId="0">
      <alignment vertical="center"/>
    </xf>
    <xf numFmtId="0" fontId="101" fillId="67" borderId="54">
      <alignment vertical="center"/>
    </xf>
    <xf numFmtId="0" fontId="102" fillId="0" borderId="33">
      <alignment vertical="center"/>
    </xf>
    <xf numFmtId="0" fontId="103" fillId="100" borderId="0">
      <alignment vertical="center"/>
    </xf>
    <xf numFmtId="0" fontId="79" fillId="101" borderId="59">
      <alignment vertical="center"/>
    </xf>
    <xf numFmtId="0" fontId="104" fillId="98" borderId="60">
      <alignment vertical="center"/>
    </xf>
    <xf numFmtId="0" fontId="105" fillId="0" borderId="0">
      <alignment vertical="center"/>
    </xf>
    <xf numFmtId="0" fontId="106" fillId="0" borderId="61">
      <alignment vertical="center"/>
    </xf>
    <xf numFmtId="0" fontId="107" fillId="0" borderId="0">
      <alignment vertical="center"/>
    </xf>
    <xf numFmtId="0" fontId="96" fillId="0" borderId="0">
      <alignment vertical="center"/>
    </xf>
    <xf numFmtId="0" fontId="94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97" fillId="64" borderId="0">
      <alignment vertical="center"/>
    </xf>
    <xf numFmtId="0" fontId="108" fillId="0" borderId="62">
      <alignment vertical="center"/>
    </xf>
    <xf numFmtId="0" fontId="108" fillId="0" borderId="62">
      <alignment horizontal="left" vertical="center"/>
    </xf>
    <xf numFmtId="0" fontId="109" fillId="0" borderId="0">
      <alignment horizontal="center" vertical="center"/>
    </xf>
    <xf numFmtId="0" fontId="98" fillId="0" borderId="56">
      <alignment vertical="center"/>
    </xf>
    <xf numFmtId="0" fontId="99" fillId="0" borderId="57">
      <alignment vertical="center"/>
    </xf>
    <xf numFmtId="0" fontId="100" fillId="0" borderId="58">
      <alignment vertical="center"/>
    </xf>
    <xf numFmtId="0" fontId="100" fillId="0" borderId="0">
      <alignment vertical="center"/>
    </xf>
    <xf numFmtId="0" fontId="109" fillId="0" borderId="0">
      <alignment horizontal="center" vertical="center" textRotation="90"/>
    </xf>
    <xf numFmtId="0" fontId="101" fillId="67" borderId="54">
      <alignment vertical="center"/>
    </xf>
    <xf numFmtId="0" fontId="102" fillId="0" borderId="33">
      <alignment vertical="center"/>
    </xf>
    <xf numFmtId="0" fontId="94" fillId="0" borderId="0">
      <protection locked="0"/>
    </xf>
    <xf numFmtId="0" fontId="103" fillId="100" borderId="0">
      <alignment vertical="center"/>
    </xf>
    <xf numFmtId="190" fontId="110" fillId="0" borderId="0"/>
    <xf numFmtId="191" fontId="111" fillId="0" borderId="0"/>
    <xf numFmtId="0" fontId="79" fillId="101" borderId="59">
      <alignment vertical="center"/>
    </xf>
    <xf numFmtId="192" fontId="79" fillId="0" borderId="0">
      <alignment vertical="center"/>
    </xf>
    <xf numFmtId="0" fontId="104" fillId="98" borderId="60">
      <alignment vertical="center"/>
    </xf>
    <xf numFmtId="0" fontId="94" fillId="0" borderId="0">
      <protection locked="0"/>
    </xf>
    <xf numFmtId="0" fontId="112" fillId="0" borderId="0">
      <alignment vertical="center"/>
    </xf>
    <xf numFmtId="193" fontId="112" fillId="0" borderId="0">
      <alignment vertical="center"/>
    </xf>
    <xf numFmtId="194" fontId="113" fillId="0" borderId="0"/>
    <xf numFmtId="0" fontId="105" fillId="0" borderId="0">
      <alignment vertical="center"/>
    </xf>
    <xf numFmtId="0" fontId="94" fillId="0" borderId="63">
      <protection locked="0"/>
    </xf>
    <xf numFmtId="0" fontId="107" fillId="0" borderId="0">
      <alignment vertical="center"/>
    </xf>
    <xf numFmtId="0" fontId="87" fillId="102" borderId="0">
      <alignment vertical="center"/>
    </xf>
    <xf numFmtId="0" fontId="87" fillId="103" borderId="0">
      <alignment vertical="center"/>
    </xf>
    <xf numFmtId="0" fontId="87" fillId="104" borderId="0">
      <alignment vertical="center"/>
    </xf>
    <xf numFmtId="0" fontId="87" fillId="105" borderId="0">
      <alignment vertical="center"/>
    </xf>
    <xf numFmtId="0" fontId="87" fillId="106" borderId="0">
      <alignment vertical="center"/>
    </xf>
    <xf numFmtId="0" fontId="87" fillId="107" borderId="0">
      <alignment vertical="center"/>
    </xf>
    <xf numFmtId="0" fontId="114" fillId="0" borderId="0">
      <alignment vertical="center"/>
    </xf>
    <xf numFmtId="0" fontId="115" fillId="108" borderId="55">
      <alignment vertical="center"/>
    </xf>
    <xf numFmtId="0" fontId="116" fillId="0" borderId="0">
      <alignment vertical="top" wrapText="1"/>
    </xf>
    <xf numFmtId="0" fontId="117" fillId="109" borderId="0">
      <alignment vertical="center"/>
    </xf>
    <xf numFmtId="0" fontId="118" fillId="0" borderId="0">
      <alignment vertical="center"/>
    </xf>
    <xf numFmtId="0" fontId="119" fillId="0" borderId="0">
      <alignment vertical="center"/>
    </xf>
    <xf numFmtId="0" fontId="79" fillId="101" borderId="59">
      <alignment vertical="center"/>
    </xf>
    <xf numFmtId="0" fontId="79" fillId="101" borderId="59">
      <alignment vertical="center"/>
    </xf>
    <xf numFmtId="0" fontId="79" fillId="101" borderId="49">
      <alignment vertical="center"/>
    </xf>
    <xf numFmtId="0" fontId="120" fillId="0" borderId="33">
      <alignment vertical="center"/>
    </xf>
    <xf numFmtId="0" fontId="121" fillId="110" borderId="0">
      <alignment vertical="center"/>
    </xf>
    <xf numFmtId="195" fontId="79" fillId="0" borderId="0">
      <alignment vertical="center"/>
    </xf>
    <xf numFmtId="49" fontId="79" fillId="0" borderId="0">
      <alignment horizontal="center" vertical="center"/>
    </xf>
    <xf numFmtId="0" fontId="122" fillId="0" borderId="0">
      <alignment vertical="center"/>
    </xf>
    <xf numFmtId="0" fontId="123" fillId="111" borderId="45">
      <alignment vertical="center"/>
    </xf>
    <xf numFmtId="0" fontId="124" fillId="0" borderId="0">
      <alignment vertical="center"/>
    </xf>
    <xf numFmtId="194" fontId="125" fillId="0" borderId="0"/>
    <xf numFmtId="194" fontId="79" fillId="0" borderId="0">
      <alignment vertical="center"/>
    </xf>
    <xf numFmtId="0" fontId="126" fillId="0" borderId="64">
      <alignment vertical="center"/>
    </xf>
    <xf numFmtId="0" fontId="127" fillId="0" borderId="65">
      <alignment vertical="center"/>
    </xf>
    <xf numFmtId="0" fontId="128" fillId="0" borderId="66">
      <alignment vertical="center"/>
    </xf>
    <xf numFmtId="0" fontId="128" fillId="0" borderId="0">
      <alignment vertical="center"/>
    </xf>
    <xf numFmtId="0" fontId="129" fillId="0" borderId="0">
      <alignment vertical="center"/>
    </xf>
    <xf numFmtId="0" fontId="130" fillId="0" borderId="67">
      <alignment vertical="center"/>
    </xf>
    <xf numFmtId="0" fontId="131" fillId="111" borderId="46">
      <alignment vertical="center"/>
    </xf>
    <xf numFmtId="196" fontId="79" fillId="0" borderId="0">
      <alignment vertical="center"/>
    </xf>
    <xf numFmtId="0" fontId="132" fillId="0" borderId="0">
      <alignment vertical="center"/>
    </xf>
    <xf numFmtId="49" fontId="133" fillId="0" borderId="0">
      <alignment horizontal="center" vertical="center"/>
    </xf>
    <xf numFmtId="177" fontId="79" fillId="0" borderId="0">
      <alignment vertical="center"/>
    </xf>
    <xf numFmtId="188" fontId="134" fillId="0" borderId="0">
      <alignment horizontal="center" vertical="center"/>
    </xf>
    <xf numFmtId="0" fontId="135" fillId="67" borderId="45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84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79" fillId="0" borderId="0">
      <alignment vertical="center"/>
    </xf>
    <xf numFmtId="0" fontId="79" fillId="0" borderId="0"/>
    <xf numFmtId="0" fontId="84" fillId="0" borderId="0">
      <alignment vertical="center"/>
    </xf>
    <xf numFmtId="0" fontId="79" fillId="0" borderId="0">
      <alignment vertical="center"/>
    </xf>
    <xf numFmtId="0" fontId="137" fillId="0" borderId="0"/>
    <xf numFmtId="0" fontId="84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79" fillId="0" borderId="0"/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84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79" fillId="0" borderId="0"/>
    <xf numFmtId="0" fontId="79" fillId="0" borderId="0"/>
    <xf numFmtId="0" fontId="136" fillId="0" borderId="0">
      <alignment vertical="center"/>
    </xf>
    <xf numFmtId="0" fontId="136" fillId="0" borderId="0">
      <alignment vertical="center"/>
    </xf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5" fillId="0" borderId="0">
      <alignment vertical="center"/>
    </xf>
    <xf numFmtId="0" fontId="8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8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79" fillId="0" borderId="0"/>
    <xf numFmtId="0" fontId="136" fillId="0" borderId="0">
      <alignment vertical="center"/>
    </xf>
    <xf numFmtId="0" fontId="138" fillId="0" borderId="0">
      <alignment vertical="center"/>
    </xf>
    <xf numFmtId="0" fontId="84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79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9" fillId="112" borderId="0">
      <alignment vertical="center"/>
    </xf>
    <xf numFmtId="0" fontId="79" fillId="0" borderId="0"/>
    <xf numFmtId="0" fontId="79" fillId="0" borderId="0"/>
    <xf numFmtId="0" fontId="14" fillId="21" borderId="68" applyNumberFormat="0" applyAlignment="0" applyProtection="0">
      <alignment vertical="center"/>
    </xf>
    <xf numFmtId="0" fontId="14" fillId="21" borderId="68" applyNumberFormat="0" applyAlignment="0" applyProtection="0">
      <alignment vertical="center"/>
    </xf>
    <xf numFmtId="0" fontId="142" fillId="0" borderId="0">
      <alignment vertical="center"/>
    </xf>
    <xf numFmtId="0" fontId="158" fillId="0" borderId="0"/>
    <xf numFmtId="0" fontId="1" fillId="0" borderId="0">
      <alignment vertical="center"/>
    </xf>
  </cellStyleXfs>
  <cellXfs count="291">
    <xf numFmtId="0" fontId="0" fillId="0" borderId="0" xfId="0">
      <alignment vertical="center"/>
    </xf>
    <xf numFmtId="0" fontId="8" fillId="0" borderId="0" xfId="86" applyFont="1" applyAlignment="1"/>
    <xf numFmtId="0" fontId="0" fillId="0" borderId="0" xfId="0" applyAlignment="1"/>
    <xf numFmtId="0" fontId="8" fillId="0" borderId="0" xfId="86" applyFont="1" applyAlignment="1">
      <alignment vertical="center"/>
    </xf>
    <xf numFmtId="0" fontId="0" fillId="0" borderId="0" xfId="0" applyAlignment="1">
      <alignment vertical="center"/>
    </xf>
    <xf numFmtId="0" fontId="11" fillId="0" borderId="26" xfId="0" applyFont="1" applyBorder="1">
      <alignment vertical="center"/>
    </xf>
    <xf numFmtId="0" fontId="11" fillId="0" borderId="0" xfId="0" applyFont="1" applyBorder="1">
      <alignment vertical="center"/>
    </xf>
    <xf numFmtId="0" fontId="49" fillId="0" borderId="0" xfId="86" applyFont="1" applyBorder="1" applyAlignment="1"/>
    <xf numFmtId="0" fontId="51" fillId="0" borderId="0" xfId="0" applyFont="1" applyBorder="1" applyAlignment="1"/>
    <xf numFmtId="0" fontId="11" fillId="0" borderId="0" xfId="0" applyFont="1">
      <alignment vertical="center"/>
    </xf>
    <xf numFmtId="0" fontId="49" fillId="0" borderId="0" xfId="86" applyFont="1" applyAlignment="1"/>
    <xf numFmtId="0" fontId="49" fillId="0" borderId="0" xfId="86" applyFont="1" applyFill="1" applyBorder="1" applyAlignment="1"/>
    <xf numFmtId="0" fontId="49" fillId="0" borderId="26" xfId="86" applyFont="1" applyBorder="1" applyAlignment="1">
      <alignment horizontal="center" vertical="center"/>
    </xf>
    <xf numFmtId="0" fontId="49" fillId="0" borderId="0" xfId="86" applyFont="1" applyAlignment="1">
      <alignment vertical="center"/>
    </xf>
    <xf numFmtId="0" fontId="49" fillId="0" borderId="0" xfId="86" applyFont="1" applyFill="1" applyBorder="1" applyAlignment="1">
      <alignment vertical="center"/>
    </xf>
    <xf numFmtId="0" fontId="49" fillId="0" borderId="0" xfId="86" applyFont="1" applyBorder="1" applyAlignment="1">
      <alignment vertical="center"/>
    </xf>
    <xf numFmtId="49" fontId="49" fillId="0" borderId="26" xfId="86" applyNumberFormat="1" applyFont="1" applyFill="1" applyBorder="1" applyAlignment="1">
      <alignment vertical="center"/>
    </xf>
    <xf numFmtId="0" fontId="77" fillId="0" borderId="0" xfId="603" applyFont="1">
      <alignment vertical="center"/>
    </xf>
    <xf numFmtId="0" fontId="78" fillId="0" borderId="0" xfId="603" applyFont="1">
      <alignment vertical="center"/>
    </xf>
    <xf numFmtId="49" fontId="140" fillId="0" borderId="0" xfId="86" applyNumberFormat="1" applyFont="1" applyFill="1" applyBorder="1" applyAlignment="1">
      <alignment vertical="center"/>
    </xf>
    <xf numFmtId="0" fontId="141" fillId="0" borderId="0" xfId="86" applyFont="1" applyAlignment="1"/>
    <xf numFmtId="0" fontId="143" fillId="0" borderId="0" xfId="86" applyFont="1" applyAlignment="1"/>
    <xf numFmtId="49" fontId="144" fillId="0" borderId="0" xfId="86" applyNumberFormat="1" applyFont="1" applyFill="1" applyBorder="1" applyAlignment="1">
      <alignment vertical="center"/>
    </xf>
    <xf numFmtId="0" fontId="145" fillId="0" borderId="0" xfId="603" applyFont="1" applyBorder="1">
      <alignment vertical="center"/>
    </xf>
    <xf numFmtId="0" fontId="145" fillId="0" borderId="26" xfId="603" applyFont="1" applyBorder="1">
      <alignment vertical="center"/>
    </xf>
    <xf numFmtId="0" fontId="145" fillId="0" borderId="27" xfId="603" applyFont="1" applyBorder="1">
      <alignment vertical="center"/>
    </xf>
    <xf numFmtId="0" fontId="145" fillId="0" borderId="18" xfId="603" applyFont="1" applyBorder="1">
      <alignment vertical="center"/>
    </xf>
    <xf numFmtId="0" fontId="145" fillId="0" borderId="19" xfId="603" applyFont="1" applyBorder="1">
      <alignment vertical="center"/>
    </xf>
    <xf numFmtId="0" fontId="145" fillId="0" borderId="29" xfId="603" applyFont="1" applyBorder="1">
      <alignment vertical="center"/>
    </xf>
    <xf numFmtId="0" fontId="145" fillId="0" borderId="30" xfId="603" applyFont="1" applyBorder="1">
      <alignment vertical="center"/>
    </xf>
    <xf numFmtId="0" fontId="145" fillId="0" borderId="18" xfId="560" applyFont="1" applyBorder="1">
      <alignment vertical="center"/>
    </xf>
    <xf numFmtId="0" fontId="145" fillId="0" borderId="28" xfId="603" applyFont="1" applyBorder="1">
      <alignment vertical="center"/>
    </xf>
    <xf numFmtId="0" fontId="145" fillId="0" borderId="0" xfId="603" applyFont="1">
      <alignment vertical="center"/>
    </xf>
    <xf numFmtId="0" fontId="144" fillId="0" borderId="0" xfId="86" applyFont="1" applyAlignment="1"/>
    <xf numFmtId="0" fontId="146" fillId="0" borderId="0" xfId="86" applyFont="1" applyAlignment="1"/>
    <xf numFmtId="0" fontId="147" fillId="0" borderId="0" xfId="86" applyFont="1" applyAlignment="1"/>
    <xf numFmtId="49" fontId="10" fillId="0" borderId="0" xfId="0" applyNumberFormat="1" applyFont="1" applyFill="1" applyBorder="1" applyAlignment="1">
      <alignment horizontal="right"/>
    </xf>
    <xf numFmtId="49" fontId="10" fillId="0" borderId="0" xfId="0" applyNumberFormat="1" applyFont="1" applyFill="1" applyBorder="1" applyAlignment="1">
      <alignment horizontal="center"/>
    </xf>
    <xf numFmtId="49" fontId="0" fillId="0" borderId="0" xfId="0" applyNumberFormat="1" applyBorder="1" applyAlignment="1"/>
    <xf numFmtId="49" fontId="0" fillId="114" borderId="0" xfId="0" applyNumberFormat="1" applyFill="1" applyBorder="1" applyAlignment="1"/>
    <xf numFmtId="0" fontId="0" fillId="0" borderId="0" xfId="0" applyBorder="1" applyAlignment="1"/>
    <xf numFmtId="49" fontId="49" fillId="0" borderId="0" xfId="86" applyNumberFormat="1" applyFont="1" applyFill="1" applyBorder="1" applyAlignment="1">
      <alignment vertic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43" fillId="0" borderId="25" xfId="86" applyFont="1" applyBorder="1" applyAlignment="1">
      <alignment horizontal="center"/>
    </xf>
    <xf numFmtId="0" fontId="143" fillId="0" borderId="26" xfId="86" applyFont="1" applyBorder="1" applyAlignment="1">
      <alignment horizontal="center"/>
    </xf>
    <xf numFmtId="0" fontId="143" fillId="0" borderId="27" xfId="86" applyFont="1" applyBorder="1" applyAlignment="1">
      <alignment horizont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45" fillId="0" borderId="25" xfId="603" applyFont="1" applyBorder="1">
      <alignment vertical="center"/>
    </xf>
    <xf numFmtId="0" fontId="145" fillId="0" borderId="15" xfId="603" applyFont="1" applyBorder="1">
      <alignment vertical="center"/>
    </xf>
    <xf numFmtId="0" fontId="145" fillId="0" borderId="2" xfId="603" applyFont="1" applyBorder="1">
      <alignment vertical="center"/>
    </xf>
    <xf numFmtId="0" fontId="145" fillId="0" borderId="16" xfId="603" applyFont="1" applyBorder="1">
      <alignment vertical="center"/>
    </xf>
    <xf numFmtId="0" fontId="150" fillId="0" borderId="18" xfId="603" applyFont="1" applyBorder="1">
      <alignment vertical="center"/>
    </xf>
    <xf numFmtId="0" fontId="149" fillId="0" borderId="25" xfId="86" applyFont="1" applyBorder="1" applyAlignment="1">
      <alignment horizontal="center" vertical="center"/>
    </xf>
    <xf numFmtId="0" fontId="149" fillId="0" borderId="26" xfId="86" applyFont="1" applyBorder="1" applyAlignment="1">
      <alignment horizontal="center" vertical="center"/>
    </xf>
    <xf numFmtId="0" fontId="149" fillId="0" borderId="27" xfId="86" applyFont="1" applyBorder="1" applyAlignment="1">
      <alignment horizontal="center" vertical="center"/>
    </xf>
    <xf numFmtId="0" fontId="143" fillId="0" borderId="0" xfId="603" applyFont="1" applyBorder="1">
      <alignment vertical="center"/>
    </xf>
    <xf numFmtId="0" fontId="149" fillId="0" borderId="25" xfId="86" applyFont="1" applyBorder="1" applyAlignment="1">
      <alignment horizontal="center" vertical="center"/>
    </xf>
    <xf numFmtId="0" fontId="149" fillId="0" borderId="26" xfId="86" applyFont="1" applyBorder="1" applyAlignment="1">
      <alignment horizontal="center" vertical="center"/>
    </xf>
    <xf numFmtId="0" fontId="149" fillId="0" borderId="27" xfId="86" applyFont="1" applyBorder="1" applyAlignment="1">
      <alignment horizontal="center" vertical="center"/>
    </xf>
    <xf numFmtId="0" fontId="154" fillId="0" borderId="0" xfId="603" applyFont="1">
      <alignment vertical="center"/>
    </xf>
    <xf numFmtId="0" fontId="143" fillId="0" borderId="18" xfId="603" applyFont="1" applyBorder="1">
      <alignment vertical="center"/>
    </xf>
    <xf numFmtId="0" fontId="149" fillId="0" borderId="15" xfId="86" applyFont="1" applyBorder="1" applyAlignment="1">
      <alignment vertical="center"/>
    </xf>
    <xf numFmtId="0" fontId="149" fillId="0" borderId="2" xfId="86" applyFont="1" applyBorder="1" applyAlignment="1">
      <alignment vertical="center"/>
    </xf>
    <xf numFmtId="0" fontId="149" fillId="0" borderId="16" xfId="86" applyFont="1" applyBorder="1" applyAlignment="1">
      <alignment vertical="center"/>
    </xf>
    <xf numFmtId="0" fontId="155" fillId="0" borderId="0" xfId="603" applyFont="1">
      <alignment vertical="center"/>
    </xf>
    <xf numFmtId="0" fontId="143" fillId="0" borderId="15" xfId="603" applyFont="1" applyBorder="1">
      <alignment vertical="center"/>
    </xf>
    <xf numFmtId="0" fontId="155" fillId="0" borderId="26" xfId="603" applyFont="1" applyBorder="1">
      <alignment vertical="center"/>
    </xf>
    <xf numFmtId="0" fontId="153" fillId="0" borderId="25" xfId="603" applyFont="1" applyBorder="1">
      <alignment vertical="center"/>
    </xf>
    <xf numFmtId="0" fontId="153" fillId="0" borderId="18" xfId="603" applyFont="1" applyBorder="1">
      <alignment vertical="center"/>
    </xf>
    <xf numFmtId="0" fontId="155" fillId="0" borderId="18" xfId="603" applyFont="1" applyBorder="1">
      <alignment vertical="center"/>
    </xf>
    <xf numFmtId="0" fontId="145" fillId="0" borderId="0" xfId="603" applyFont="1" applyFill="1">
      <alignment vertical="center"/>
    </xf>
    <xf numFmtId="0" fontId="145" fillId="0" borderId="18" xfId="603" applyFont="1" applyFill="1" applyBorder="1">
      <alignment vertical="center"/>
    </xf>
    <xf numFmtId="0" fontId="143" fillId="0" borderId="0" xfId="603" applyFont="1">
      <alignment vertical="center"/>
    </xf>
    <xf numFmtId="0" fontId="152" fillId="0" borderId="2" xfId="603" applyFont="1" applyBorder="1">
      <alignment vertical="center"/>
    </xf>
    <xf numFmtId="0" fontId="6" fillId="0" borderId="0" xfId="140" applyAlignment="1">
      <alignment vertical="center"/>
    </xf>
    <xf numFmtId="49" fontId="10" fillId="0" borderId="0" xfId="140" applyNumberFormat="1" applyFont="1" applyFill="1" applyBorder="1" applyAlignment="1">
      <alignment horizontal="right"/>
    </xf>
    <xf numFmtId="49" fontId="10" fillId="0" borderId="0" xfId="140" applyNumberFormat="1" applyFont="1" applyFill="1" applyBorder="1" applyAlignment="1">
      <alignment horizontal="center"/>
    </xf>
    <xf numFmtId="0" fontId="145" fillId="60" borderId="52" xfId="603" applyFont="1" applyFill="1" applyBorder="1" applyAlignment="1">
      <alignment vertical="center" textRotation="255"/>
    </xf>
    <xf numFmtId="0" fontId="150" fillId="0" borderId="0" xfId="603" applyFont="1" applyBorder="1">
      <alignment vertical="center"/>
    </xf>
    <xf numFmtId="0" fontId="143" fillId="0" borderId="69" xfId="603" applyFont="1" applyBorder="1">
      <alignment vertical="center"/>
    </xf>
    <xf numFmtId="0" fontId="143" fillId="0" borderId="3" xfId="603" applyFont="1" applyBorder="1">
      <alignment vertical="center"/>
    </xf>
    <xf numFmtId="0" fontId="143" fillId="0" borderId="70" xfId="603" applyFont="1" applyBorder="1">
      <alignment vertical="center"/>
    </xf>
    <xf numFmtId="0" fontId="145" fillId="0" borderId="3" xfId="603" applyFont="1" applyBorder="1">
      <alignment vertical="center"/>
    </xf>
    <xf numFmtId="0" fontId="145" fillId="0" borderId="70" xfId="603" applyFont="1" applyBorder="1">
      <alignment vertical="center"/>
    </xf>
    <xf numFmtId="0" fontId="145" fillId="0" borderId="71" xfId="603" applyFont="1" applyBorder="1">
      <alignment vertical="center"/>
    </xf>
    <xf numFmtId="0" fontId="143" fillId="0" borderId="72" xfId="603" applyFont="1" applyBorder="1">
      <alignment vertical="center"/>
    </xf>
    <xf numFmtId="0" fontId="145" fillId="0" borderId="72" xfId="603" applyFont="1" applyBorder="1">
      <alignment vertical="center"/>
    </xf>
    <xf numFmtId="0" fontId="145" fillId="0" borderId="0" xfId="603" quotePrefix="1" applyFont="1" applyBorder="1">
      <alignment vertical="center"/>
    </xf>
    <xf numFmtId="0" fontId="143" fillId="0" borderId="29" xfId="603" applyFont="1" applyBorder="1">
      <alignment vertical="center"/>
    </xf>
    <xf numFmtId="0" fontId="145" fillId="0" borderId="73" xfId="603" applyFont="1" applyBorder="1">
      <alignment vertical="center"/>
    </xf>
    <xf numFmtId="0" fontId="145" fillId="0" borderId="29" xfId="603" quotePrefix="1" applyFont="1" applyBorder="1">
      <alignment vertical="center"/>
    </xf>
    <xf numFmtId="0" fontId="143" fillId="0" borderId="25" xfId="86" applyFont="1" applyBorder="1" applyAlignment="1">
      <alignment horizontal="center"/>
    </xf>
    <xf numFmtId="0" fontId="143" fillId="0" borderId="26" xfId="86" applyFont="1" applyBorder="1" applyAlignment="1">
      <alignment horizontal="center"/>
    </xf>
    <xf numFmtId="0" fontId="143" fillId="0" borderId="27" xfId="86" applyFont="1" applyBorder="1" applyAlignment="1">
      <alignment horizontal="center"/>
    </xf>
    <xf numFmtId="0" fontId="153" fillId="0" borderId="26" xfId="603" applyFont="1" applyBorder="1">
      <alignment vertical="center"/>
    </xf>
    <xf numFmtId="0" fontId="145" fillId="60" borderId="53" xfId="603" applyFont="1" applyFill="1" applyBorder="1" applyAlignment="1">
      <alignment vertical="center" textRotation="255"/>
    </xf>
    <xf numFmtId="49" fontId="6" fillId="0" borderId="0" xfId="140" applyNumberFormat="1" applyBorder="1" applyAlignment="1"/>
    <xf numFmtId="49" fontId="6" fillId="114" borderId="0" xfId="140" applyNumberFormat="1" applyFill="1" applyBorder="1" applyAlignment="1"/>
    <xf numFmtId="0" fontId="6" fillId="0" borderId="0" xfId="140" applyBorder="1" applyAlignment="1"/>
    <xf numFmtId="0" fontId="158" fillId="0" borderId="0" xfId="1182"/>
    <xf numFmtId="0" fontId="78" fillId="115" borderId="17" xfId="603" applyFont="1" applyFill="1" applyBorder="1" applyAlignment="1">
      <alignment horizontal="center" vertical="center"/>
    </xf>
    <xf numFmtId="0" fontId="49" fillId="117" borderId="17" xfId="86" applyNumberFormat="1" applyFont="1" applyFill="1" applyBorder="1" applyAlignment="1">
      <alignment vertical="center"/>
    </xf>
    <xf numFmtId="0" fontId="78" fillId="115" borderId="17" xfId="603" applyFont="1" applyFill="1" applyBorder="1" applyAlignment="1">
      <alignment horizontal="center" vertical="center"/>
    </xf>
    <xf numFmtId="0" fontId="159" fillId="0" borderId="0" xfId="603" applyFont="1" applyBorder="1">
      <alignment vertical="center"/>
    </xf>
    <xf numFmtId="0" fontId="143" fillId="0" borderId="2" xfId="603" applyFont="1" applyBorder="1">
      <alignment vertical="center"/>
    </xf>
    <xf numFmtId="0" fontId="143" fillId="0" borderId="16" xfId="603" applyFont="1" applyBorder="1">
      <alignment vertical="center"/>
    </xf>
    <xf numFmtId="0" fontId="143" fillId="0" borderId="30" xfId="603" applyFont="1" applyBorder="1">
      <alignment vertical="center"/>
    </xf>
    <xf numFmtId="0" fontId="143" fillId="0" borderId="26" xfId="603" applyFont="1" applyBorder="1">
      <alignment vertical="center"/>
    </xf>
    <xf numFmtId="0" fontId="143" fillId="0" borderId="27" xfId="603" applyFont="1" applyBorder="1">
      <alignment vertical="center"/>
    </xf>
    <xf numFmtId="0" fontId="154" fillId="0" borderId="28" xfId="603" applyFont="1" applyBorder="1">
      <alignment vertical="center"/>
    </xf>
    <xf numFmtId="0" fontId="153" fillId="0" borderId="0" xfId="603" applyFont="1">
      <alignment vertical="center"/>
    </xf>
    <xf numFmtId="0" fontId="150" fillId="0" borderId="15" xfId="603" applyFont="1" applyBorder="1">
      <alignment vertical="center"/>
    </xf>
    <xf numFmtId="0" fontId="153" fillId="0" borderId="0" xfId="603" applyFont="1" applyBorder="1">
      <alignment vertical="center"/>
    </xf>
    <xf numFmtId="0" fontId="8" fillId="0" borderId="0" xfId="86" applyFont="1" applyAlignment="1"/>
    <xf numFmtId="0" fontId="0" fillId="0" borderId="0" xfId="0" applyAlignment="1">
      <alignment vertical="center"/>
    </xf>
    <xf numFmtId="0" fontId="143" fillId="0" borderId="0" xfId="86" applyFont="1" applyAlignment="1"/>
    <xf numFmtId="49" fontId="144" fillId="0" borderId="0" xfId="86" applyNumberFormat="1" applyFont="1" applyFill="1" applyBorder="1" applyAlignment="1">
      <alignment vertical="center"/>
    </xf>
    <xf numFmtId="0" fontId="145" fillId="0" borderId="0" xfId="603" applyFont="1" applyBorder="1">
      <alignment vertical="center"/>
    </xf>
    <xf numFmtId="0" fontId="145" fillId="0" borderId="26" xfId="603" applyFont="1" applyBorder="1">
      <alignment vertical="center"/>
    </xf>
    <xf numFmtId="0" fontId="145" fillId="0" borderId="18" xfId="603" applyFont="1" applyBorder="1">
      <alignment vertical="center"/>
    </xf>
    <xf numFmtId="0" fontId="145" fillId="0" borderId="19" xfId="603" applyFont="1" applyBorder="1">
      <alignment vertical="center"/>
    </xf>
    <xf numFmtId="0" fontId="145" fillId="0" borderId="0" xfId="603" applyFont="1">
      <alignment vertical="center"/>
    </xf>
    <xf numFmtId="0" fontId="150" fillId="0" borderId="18" xfId="603" applyFont="1" applyBorder="1">
      <alignment vertical="center"/>
    </xf>
    <xf numFmtId="0" fontId="145" fillId="0" borderId="0" xfId="603" applyFont="1" applyFill="1">
      <alignment vertical="center"/>
    </xf>
    <xf numFmtId="49" fontId="10" fillId="0" borderId="0" xfId="0" applyNumberFormat="1" applyFont="1" applyFill="1" applyBorder="1" applyAlignment="1">
      <alignment horizontal="center"/>
    </xf>
    <xf numFmtId="49" fontId="49" fillId="0" borderId="0" xfId="86" applyNumberFormat="1" applyFont="1" applyFill="1" applyBorder="1" applyAlignment="1">
      <alignment vertic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49" fillId="0" borderId="25" xfId="86" applyFont="1" applyBorder="1" applyAlignment="1">
      <alignment horizontal="center" vertical="center"/>
    </xf>
    <xf numFmtId="0" fontId="149" fillId="0" borderId="26" xfId="86" applyFont="1" applyBorder="1" applyAlignment="1">
      <alignment horizontal="center" vertical="center"/>
    </xf>
    <xf numFmtId="0" fontId="149" fillId="0" borderId="27" xfId="86" applyFont="1" applyBorder="1" applyAlignment="1">
      <alignment horizontal="center" vertical="center"/>
    </xf>
    <xf numFmtId="0" fontId="145" fillId="0" borderId="29" xfId="603" applyFont="1" applyFill="1" applyBorder="1">
      <alignment vertical="center"/>
    </xf>
    <xf numFmtId="0" fontId="145" fillId="0" borderId="25" xfId="603" applyFont="1" applyBorder="1">
      <alignment vertical="center"/>
    </xf>
    <xf numFmtId="0" fontId="145" fillId="0" borderId="18" xfId="603" applyFont="1" applyFill="1" applyBorder="1">
      <alignment vertical="center"/>
    </xf>
    <xf numFmtId="0" fontId="149" fillId="0" borderId="28" xfId="86" applyFont="1" applyBorder="1" applyAlignment="1">
      <alignment horizontal="center" vertical="center"/>
    </xf>
    <xf numFmtId="0" fontId="149" fillId="0" borderId="29" xfId="86" applyFont="1" applyBorder="1" applyAlignment="1">
      <alignment horizontal="center" vertical="center"/>
    </xf>
    <xf numFmtId="0" fontId="149" fillId="0" borderId="30" xfId="86" applyFont="1" applyBorder="1" applyAlignment="1">
      <alignment horizontal="center" vertical="center"/>
    </xf>
    <xf numFmtId="0" fontId="145" fillId="61" borderId="51" xfId="603" applyFont="1" applyFill="1" applyBorder="1" applyAlignment="1">
      <alignment vertical="center" textRotation="255"/>
    </xf>
    <xf numFmtId="0" fontId="145" fillId="61" borderId="52" xfId="603" applyFont="1" applyFill="1" applyBorder="1" applyAlignment="1">
      <alignment vertical="center" textRotation="255"/>
    </xf>
    <xf numFmtId="0" fontId="152" fillId="0" borderId="0" xfId="603" applyFont="1" applyBorder="1">
      <alignment vertical="center"/>
    </xf>
    <xf numFmtId="0" fontId="152" fillId="0" borderId="29" xfId="603" applyFont="1" applyBorder="1">
      <alignment vertical="center"/>
    </xf>
    <xf numFmtId="0" fontId="152" fillId="0" borderId="18" xfId="603" applyFont="1" applyBorder="1">
      <alignment vertical="center"/>
    </xf>
    <xf numFmtId="0" fontId="152" fillId="0" borderId="28" xfId="603" applyFont="1" applyBorder="1">
      <alignment vertical="center"/>
    </xf>
    <xf numFmtId="0" fontId="152" fillId="0" borderId="15" xfId="603" applyFont="1" applyBorder="1">
      <alignment vertical="center"/>
    </xf>
    <xf numFmtId="0" fontId="49" fillId="27" borderId="17" xfId="0" applyFont="1" applyFill="1" applyBorder="1" applyAlignment="1">
      <alignment horizontal="center" vertical="center"/>
    </xf>
    <xf numFmtId="0" fontId="49" fillId="0" borderId="17" xfId="0" applyFont="1" applyBorder="1" applyAlignment="1">
      <alignment horizontal="center" vertical="center" wrapText="1"/>
    </xf>
    <xf numFmtId="0" fontId="49" fillId="27" borderId="17" xfId="0" applyFont="1" applyFill="1" applyBorder="1" applyAlignment="1">
      <alignment horizontal="center" vertical="center" wrapText="1"/>
    </xf>
    <xf numFmtId="0" fontId="49" fillId="0" borderId="17" xfId="0" applyFont="1" applyBorder="1" applyAlignment="1">
      <alignment horizontal="center" vertical="center"/>
    </xf>
    <xf numFmtId="0" fontId="49" fillId="28" borderId="17" xfId="0" applyFont="1" applyFill="1" applyBorder="1" applyAlignment="1">
      <alignment horizontal="center" vertical="center"/>
    </xf>
    <xf numFmtId="14" fontId="49" fillId="0" borderId="17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52" fillId="0" borderId="0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11" fillId="25" borderId="25" xfId="0" applyFont="1" applyFill="1" applyBorder="1" applyAlignment="1">
      <alignment horizontal="center" vertical="center"/>
    </xf>
    <xf numFmtId="0" fontId="11" fillId="25" borderId="26" xfId="0" applyFont="1" applyFill="1" applyBorder="1" applyAlignment="1">
      <alignment horizontal="center" vertical="center"/>
    </xf>
    <xf numFmtId="0" fontId="11" fillId="25" borderId="27" xfId="0" applyFont="1" applyFill="1" applyBorder="1" applyAlignment="1">
      <alignment horizontal="center" vertical="center"/>
    </xf>
    <xf numFmtId="0" fontId="11" fillId="25" borderId="32" xfId="0" applyFont="1" applyFill="1" applyBorder="1" applyAlignment="1">
      <alignment horizontal="center" vertical="center"/>
    </xf>
    <xf numFmtId="0" fontId="11" fillId="25" borderId="33" xfId="0" applyFont="1" applyFill="1" applyBorder="1" applyAlignment="1">
      <alignment horizontal="center" vertical="center"/>
    </xf>
    <xf numFmtId="0" fontId="11" fillId="25" borderId="34" xfId="0" applyFont="1" applyFill="1" applyBorder="1" applyAlignment="1">
      <alignment horizontal="center" vertical="center"/>
    </xf>
    <xf numFmtId="0" fontId="49" fillId="0" borderId="13" xfId="86" applyFont="1" applyFill="1" applyBorder="1" applyAlignment="1">
      <alignment horizontal="center" vertical="center" wrapText="1"/>
    </xf>
    <xf numFmtId="0" fontId="49" fillId="0" borderId="21" xfId="86" applyFont="1" applyFill="1" applyBorder="1" applyAlignment="1">
      <alignment horizontal="center" vertical="center" wrapText="1"/>
    </xf>
    <xf numFmtId="0" fontId="49" fillId="0" borderId="22" xfId="86" applyFont="1" applyFill="1" applyBorder="1" applyAlignment="1">
      <alignment horizontal="center" vertical="center" wrapText="1"/>
    </xf>
    <xf numFmtId="0" fontId="49" fillId="0" borderId="38" xfId="86" applyFont="1" applyFill="1" applyBorder="1" applyAlignment="1">
      <alignment horizontal="center" vertical="center" wrapText="1"/>
    </xf>
    <xf numFmtId="0" fontId="49" fillId="0" borderId="40" xfId="86" applyFont="1" applyFill="1" applyBorder="1" applyAlignment="1">
      <alignment horizontal="center" vertical="center" wrapText="1"/>
    </xf>
    <xf numFmtId="0" fontId="49" fillId="0" borderId="39" xfId="86" applyFont="1" applyFill="1" applyBorder="1" applyAlignment="1">
      <alignment horizontal="center" vertical="center" wrapText="1"/>
    </xf>
    <xf numFmtId="0" fontId="49" fillId="0" borderId="14" xfId="86" applyFont="1" applyFill="1" applyBorder="1" applyAlignment="1">
      <alignment vertical="top"/>
    </xf>
    <xf numFmtId="0" fontId="49" fillId="0" borderId="23" xfId="86" applyFont="1" applyFill="1" applyBorder="1" applyAlignment="1">
      <alignment vertical="top"/>
    </xf>
    <xf numFmtId="0" fontId="49" fillId="0" borderId="24" xfId="86" applyFont="1" applyFill="1" applyBorder="1" applyAlignment="1">
      <alignment vertical="top"/>
    </xf>
    <xf numFmtId="0" fontId="49" fillId="0" borderId="13" xfId="86" applyFont="1" applyFill="1" applyBorder="1" applyAlignment="1">
      <alignment vertical="top" wrapText="1"/>
    </xf>
    <xf numFmtId="0" fontId="49" fillId="0" borderId="21" xfId="86" applyFont="1" applyFill="1" applyBorder="1" applyAlignment="1">
      <alignment vertical="top" wrapText="1"/>
    </xf>
    <xf numFmtId="0" fontId="49" fillId="0" borderId="22" xfId="86" applyFont="1" applyFill="1" applyBorder="1" applyAlignment="1">
      <alignment vertical="top" wrapText="1"/>
    </xf>
    <xf numFmtId="0" fontId="49" fillId="26" borderId="25" xfId="86" applyFont="1" applyFill="1" applyBorder="1" applyAlignment="1">
      <alignment horizontal="center" vertical="center" wrapText="1"/>
    </xf>
    <xf numFmtId="0" fontId="49" fillId="26" borderId="26" xfId="86" applyFont="1" applyFill="1" applyBorder="1" applyAlignment="1">
      <alignment horizontal="center" vertical="center" wrapText="1"/>
    </xf>
    <xf numFmtId="0" fontId="49" fillId="26" borderId="27" xfId="86" applyFont="1" applyFill="1" applyBorder="1" applyAlignment="1">
      <alignment horizontal="center" vertical="center" wrapText="1"/>
    </xf>
    <xf numFmtId="0" fontId="49" fillId="26" borderId="32" xfId="86" applyFont="1" applyFill="1" applyBorder="1" applyAlignment="1">
      <alignment horizontal="center" vertical="center" wrapText="1"/>
    </xf>
    <xf numFmtId="0" fontId="49" fillId="26" borderId="33" xfId="86" applyFont="1" applyFill="1" applyBorder="1" applyAlignment="1">
      <alignment horizontal="center" vertical="center" wrapText="1"/>
    </xf>
    <xf numFmtId="0" fontId="49" fillId="26" borderId="34" xfId="86" applyFont="1" applyFill="1" applyBorder="1" applyAlignment="1">
      <alignment horizontal="center" vertical="center" wrapText="1"/>
    </xf>
    <xf numFmtId="14" fontId="49" fillId="0" borderId="38" xfId="86" applyNumberFormat="1" applyFont="1" applyFill="1" applyBorder="1" applyAlignment="1">
      <alignment horizontal="center" vertical="center" wrapText="1"/>
    </xf>
    <xf numFmtId="0" fontId="49" fillId="0" borderId="38" xfId="86" applyFont="1" applyFill="1" applyBorder="1" applyAlignment="1">
      <alignment vertical="top"/>
    </xf>
    <xf numFmtId="0" fontId="49" fillId="0" borderId="40" xfId="86" applyFont="1" applyFill="1" applyBorder="1" applyAlignment="1">
      <alignment vertical="top"/>
    </xf>
    <xf numFmtId="0" fontId="49" fillId="0" borderId="39" xfId="86" applyFont="1" applyFill="1" applyBorder="1" applyAlignment="1">
      <alignment vertical="top"/>
    </xf>
    <xf numFmtId="0" fontId="49" fillId="0" borderId="13" xfId="86" applyFont="1" applyFill="1" applyBorder="1" applyAlignment="1">
      <alignment vertical="top"/>
    </xf>
    <xf numFmtId="0" fontId="49" fillId="0" borderId="21" xfId="86" applyFont="1" applyFill="1" applyBorder="1" applyAlignment="1">
      <alignment vertical="top"/>
    </xf>
    <xf numFmtId="0" fontId="49" fillId="0" borderId="22" xfId="86" applyFont="1" applyFill="1" applyBorder="1" applyAlignment="1">
      <alignment vertical="top"/>
    </xf>
    <xf numFmtId="0" fontId="49" fillId="0" borderId="14" xfId="86" applyFont="1" applyFill="1" applyBorder="1" applyAlignment="1">
      <alignment horizontal="center" vertical="center" wrapText="1"/>
    </xf>
    <xf numFmtId="0" fontId="49" fillId="0" borderId="23" xfId="86" applyFont="1" applyFill="1" applyBorder="1" applyAlignment="1">
      <alignment horizontal="center" vertical="center" wrapText="1"/>
    </xf>
    <xf numFmtId="0" fontId="49" fillId="0" borderId="24" xfId="86" applyFont="1" applyFill="1" applyBorder="1" applyAlignment="1">
      <alignment horizontal="center" vertical="center" wrapText="1"/>
    </xf>
    <xf numFmtId="0" fontId="49" fillId="0" borderId="13" xfId="86" applyFont="1" applyBorder="1" applyAlignment="1">
      <alignment horizontal="center" vertical="center"/>
    </xf>
    <xf numFmtId="0" fontId="49" fillId="0" borderId="22" xfId="86" applyFont="1" applyBorder="1" applyAlignment="1">
      <alignment horizontal="center" vertical="center"/>
    </xf>
    <xf numFmtId="14" fontId="49" fillId="0" borderId="13" xfId="86" applyNumberFormat="1" applyFont="1" applyBorder="1" applyAlignment="1">
      <alignment horizontal="center" vertical="center"/>
    </xf>
    <xf numFmtId="14" fontId="49" fillId="0" borderId="21" xfId="86" applyNumberFormat="1" applyFont="1" applyBorder="1" applyAlignment="1">
      <alignment horizontal="center" vertical="center"/>
    </xf>
    <xf numFmtId="14" fontId="49" fillId="0" borderId="22" xfId="86" applyNumberFormat="1" applyFont="1" applyBorder="1" applyAlignment="1">
      <alignment horizontal="center" vertical="center"/>
    </xf>
    <xf numFmtId="0" fontId="49" fillId="0" borderId="13" xfId="86" applyFont="1" applyBorder="1" applyAlignment="1">
      <alignment horizontal="center" vertical="center" wrapText="1"/>
    </xf>
    <xf numFmtId="0" fontId="49" fillId="0" borderId="22" xfId="86" applyFont="1" applyBorder="1" applyAlignment="1">
      <alignment horizontal="center" vertical="center" wrapText="1"/>
    </xf>
    <xf numFmtId="0" fontId="49" fillId="0" borderId="21" xfId="86" applyFont="1" applyBorder="1" applyAlignment="1">
      <alignment horizontal="center" vertical="center"/>
    </xf>
    <xf numFmtId="0" fontId="49" fillId="26" borderId="15" xfId="86" applyFont="1" applyFill="1" applyBorder="1" applyAlignment="1">
      <alignment horizontal="center" vertical="center"/>
    </xf>
    <xf numFmtId="0" fontId="49" fillId="26" borderId="2" xfId="86" applyFont="1" applyFill="1" applyBorder="1" applyAlignment="1">
      <alignment horizontal="center" vertical="center"/>
    </xf>
    <xf numFmtId="0" fontId="49" fillId="26" borderId="16" xfId="86" applyFont="1" applyFill="1" applyBorder="1" applyAlignment="1">
      <alignment horizontal="center" vertical="center"/>
    </xf>
    <xf numFmtId="0" fontId="49" fillId="26" borderId="25" xfId="86" applyFont="1" applyFill="1" applyBorder="1" applyAlignment="1">
      <alignment horizontal="center" vertical="center"/>
    </xf>
    <xf numFmtId="0" fontId="49" fillId="26" borderId="27" xfId="86" applyFont="1" applyFill="1" applyBorder="1" applyAlignment="1">
      <alignment horizontal="center" vertical="center"/>
    </xf>
    <xf numFmtId="0" fontId="49" fillId="26" borderId="32" xfId="86" applyFont="1" applyFill="1" applyBorder="1" applyAlignment="1">
      <alignment horizontal="center" vertical="center"/>
    </xf>
    <xf numFmtId="0" fontId="49" fillId="26" borderId="34" xfId="86" applyFont="1" applyFill="1" applyBorder="1" applyAlignment="1">
      <alignment horizontal="center" vertical="center"/>
    </xf>
    <xf numFmtId="0" fontId="49" fillId="26" borderId="26" xfId="86" applyFont="1" applyFill="1" applyBorder="1" applyAlignment="1">
      <alignment horizontal="center" vertical="center"/>
    </xf>
    <xf numFmtId="0" fontId="49" fillId="26" borderId="33" xfId="86" applyFont="1" applyFill="1" applyBorder="1" applyAlignment="1">
      <alignment horizontal="center" vertical="center"/>
    </xf>
    <xf numFmtId="0" fontId="49" fillId="0" borderId="38" xfId="86" applyFont="1" applyBorder="1" applyAlignment="1">
      <alignment horizontal="center" vertical="center"/>
    </xf>
    <xf numFmtId="0" fontId="49" fillId="0" borderId="39" xfId="86" applyFont="1" applyBorder="1" applyAlignment="1">
      <alignment horizontal="center" vertical="center"/>
    </xf>
    <xf numFmtId="14" fontId="49" fillId="0" borderId="38" xfId="86" applyNumberFormat="1" applyFont="1" applyBorder="1" applyAlignment="1">
      <alignment horizontal="center" vertical="center"/>
    </xf>
    <xf numFmtId="14" fontId="49" fillId="0" borderId="40" xfId="86" applyNumberFormat="1" applyFont="1" applyBorder="1" applyAlignment="1">
      <alignment horizontal="center" vertical="center"/>
    </xf>
    <xf numFmtId="14" fontId="49" fillId="0" borderId="39" xfId="86" applyNumberFormat="1" applyFont="1" applyBorder="1" applyAlignment="1">
      <alignment horizontal="center" vertical="center"/>
    </xf>
    <xf numFmtId="0" fontId="49" fillId="0" borderId="38" xfId="86" applyFont="1" applyBorder="1" applyAlignment="1">
      <alignment horizontal="center" vertical="center" wrapText="1"/>
    </xf>
    <xf numFmtId="0" fontId="49" fillId="0" borderId="39" xfId="86" applyFont="1" applyBorder="1" applyAlignment="1">
      <alignment horizontal="center" vertical="center" wrapText="1"/>
    </xf>
    <xf numFmtId="0" fontId="49" fillId="0" borderId="40" xfId="86" applyFont="1" applyBorder="1" applyAlignment="1">
      <alignment horizontal="center" vertical="center"/>
    </xf>
    <xf numFmtId="0" fontId="49" fillId="0" borderId="14" xfId="86" applyFont="1" applyBorder="1" applyAlignment="1">
      <alignment horizontal="center" vertical="center"/>
    </xf>
    <xf numFmtId="0" fontId="49" fillId="0" borderId="24" xfId="86" applyFont="1" applyBorder="1" applyAlignment="1">
      <alignment horizontal="center" vertical="center"/>
    </xf>
    <xf numFmtId="14" fontId="49" fillId="0" borderId="14" xfId="86" applyNumberFormat="1" applyFont="1" applyBorder="1" applyAlignment="1">
      <alignment horizontal="center" vertical="center"/>
    </xf>
    <xf numFmtId="14" fontId="49" fillId="0" borderId="23" xfId="86" applyNumberFormat="1" applyFont="1" applyBorder="1" applyAlignment="1">
      <alignment horizontal="center" vertical="center"/>
    </xf>
    <xf numFmtId="14" fontId="49" fillId="0" borderId="24" xfId="86" applyNumberFormat="1" applyFont="1" applyBorder="1" applyAlignment="1">
      <alignment horizontal="center" vertical="center"/>
    </xf>
    <xf numFmtId="0" fontId="49" fillId="0" borderId="14" xfId="86" applyFont="1" applyBorder="1" applyAlignment="1">
      <alignment horizontal="center" vertical="center" wrapText="1"/>
    </xf>
    <xf numFmtId="0" fontId="49" fillId="0" borderId="24" xfId="86" applyFont="1" applyBorder="1" applyAlignment="1">
      <alignment horizontal="center" vertical="center" wrapText="1"/>
    </xf>
    <xf numFmtId="0" fontId="49" fillId="0" borderId="23" xfId="86" applyFont="1" applyBorder="1" applyAlignment="1">
      <alignment horizontal="center" vertical="center"/>
    </xf>
    <xf numFmtId="0" fontId="143" fillId="0" borderId="25" xfId="86" applyFont="1" applyBorder="1" applyAlignment="1">
      <alignment horizontal="center"/>
    </xf>
    <xf numFmtId="0" fontId="143" fillId="0" borderId="26" xfId="86" applyFont="1" applyBorder="1" applyAlignment="1">
      <alignment horizontal="center"/>
    </xf>
    <xf numFmtId="0" fontId="143" fillId="0" borderId="27" xfId="86" applyFont="1" applyBorder="1" applyAlignment="1">
      <alignment horizont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45" fillId="0" borderId="52" xfId="603" applyFont="1" applyBorder="1" applyAlignment="1">
      <alignment horizontal="center" vertical="center" textRotation="255"/>
    </xf>
    <xf numFmtId="0" fontId="145" fillId="0" borderId="53" xfId="603" applyFont="1" applyBorder="1" applyAlignment="1">
      <alignment horizontal="center" vertical="center" textRotation="255"/>
    </xf>
    <xf numFmtId="0" fontId="143" fillId="0" borderId="51" xfId="603" applyFont="1" applyBorder="1" applyAlignment="1">
      <alignment horizontal="center" vertical="center" textRotation="255"/>
    </xf>
    <xf numFmtId="0" fontId="143" fillId="0" borderId="52" xfId="603" applyFont="1" applyBorder="1" applyAlignment="1">
      <alignment horizontal="center" vertical="center" textRotation="255"/>
    </xf>
    <xf numFmtId="0" fontId="143" fillId="0" borderId="53" xfId="603" applyFont="1" applyBorder="1" applyAlignment="1">
      <alignment horizontal="center" vertical="center" textRotation="255"/>
    </xf>
    <xf numFmtId="0" fontId="149" fillId="0" borderId="28" xfId="86" applyFont="1" applyBorder="1" applyAlignment="1">
      <alignment horizontal="center" vertical="center"/>
    </xf>
    <xf numFmtId="0" fontId="149" fillId="0" borderId="29" xfId="86" applyFont="1" applyBorder="1" applyAlignment="1">
      <alignment horizontal="center" vertical="center"/>
    </xf>
    <xf numFmtId="0" fontId="149" fillId="0" borderId="30" xfId="86" applyFont="1" applyBorder="1" applyAlignment="1">
      <alignment horizontal="center" vertical="center"/>
    </xf>
    <xf numFmtId="0" fontId="78" fillId="115" borderId="15" xfId="603" applyFont="1" applyFill="1" applyBorder="1" applyAlignment="1">
      <alignment horizontal="center" vertical="center"/>
    </xf>
    <xf numFmtId="0" fontId="78" fillId="115" borderId="2" xfId="603" applyFont="1" applyFill="1" applyBorder="1" applyAlignment="1">
      <alignment horizontal="center" vertical="center"/>
    </xf>
    <xf numFmtId="0" fontId="78" fillId="115" borderId="16" xfId="603" applyFont="1" applyFill="1" applyBorder="1" applyAlignment="1">
      <alignment horizontal="center" vertical="center"/>
    </xf>
    <xf numFmtId="0" fontId="78" fillId="116" borderId="17" xfId="603" applyFont="1" applyFill="1" applyBorder="1" applyAlignment="1">
      <alignment horizontal="center" vertical="center"/>
    </xf>
    <xf numFmtId="0" fontId="145" fillId="27" borderId="15" xfId="603" applyFont="1" applyFill="1" applyBorder="1" applyAlignment="1">
      <alignment horizontal="center" vertical="center"/>
    </xf>
    <xf numFmtId="0" fontId="145" fillId="27" borderId="2" xfId="603" applyFont="1" applyFill="1" applyBorder="1" applyAlignment="1">
      <alignment horizontal="center" vertical="center"/>
    </xf>
    <xf numFmtId="0" fontId="145" fillId="27" borderId="16" xfId="603" applyFont="1" applyFill="1" applyBorder="1" applyAlignment="1">
      <alignment horizontal="center" vertical="center"/>
    </xf>
    <xf numFmtId="49" fontId="148" fillId="113" borderId="15" xfId="140" applyNumberFormat="1" applyFont="1" applyFill="1" applyBorder="1" applyAlignment="1">
      <alignment horizontal="center"/>
    </xf>
    <xf numFmtId="49" fontId="148" fillId="113" borderId="16" xfId="140" applyNumberFormat="1" applyFont="1" applyFill="1" applyBorder="1" applyAlignment="1">
      <alignment horizontal="center"/>
    </xf>
    <xf numFmtId="0" fontId="49" fillId="27" borderId="17" xfId="140" applyFont="1" applyFill="1" applyBorder="1" applyAlignment="1">
      <alignment horizontal="center" vertical="center"/>
    </xf>
    <xf numFmtId="0" fontId="49" fillId="28" borderId="17" xfId="140" applyFont="1" applyFill="1" applyBorder="1" applyAlignment="1">
      <alignment horizontal="center" vertical="center"/>
    </xf>
    <xf numFmtId="14" fontId="49" fillId="0" borderId="17" xfId="140" applyNumberFormat="1" applyFont="1" applyBorder="1" applyAlignment="1">
      <alignment horizontal="center" vertical="center"/>
    </xf>
    <xf numFmtId="0" fontId="49" fillId="0" borderId="17" xfId="140" applyFont="1" applyBorder="1" applyAlignment="1">
      <alignment horizontal="center" vertical="center" wrapText="1"/>
    </xf>
    <xf numFmtId="0" fontId="49" fillId="27" borderId="17" xfId="140" applyFont="1" applyFill="1" applyBorder="1" applyAlignment="1">
      <alignment horizontal="center" vertical="center" wrapText="1"/>
    </xf>
    <xf numFmtId="0" fontId="49" fillId="0" borderId="17" xfId="140" applyFont="1" applyBorder="1" applyAlignment="1">
      <alignment horizontal="center" vertical="center"/>
    </xf>
    <xf numFmtId="0" fontId="145" fillId="61" borderId="51" xfId="603" applyFont="1" applyFill="1" applyBorder="1" applyAlignment="1">
      <alignment horizontal="center" vertical="center" textRotation="255"/>
    </xf>
    <xf numFmtId="0" fontId="145" fillId="61" borderId="52" xfId="603" applyFont="1" applyFill="1" applyBorder="1" applyAlignment="1">
      <alignment horizontal="center" vertical="center" textRotation="255"/>
    </xf>
    <xf numFmtId="0" fontId="145" fillId="61" borderId="53" xfId="603" applyFont="1" applyFill="1" applyBorder="1" applyAlignment="1">
      <alignment horizontal="center" vertical="center" textRotation="255"/>
    </xf>
    <xf numFmtId="0" fontId="149" fillId="0" borderId="25" xfId="86" applyFont="1" applyBorder="1" applyAlignment="1">
      <alignment horizontal="center" vertical="center"/>
    </xf>
    <xf numFmtId="0" fontId="149" fillId="0" borderId="26" xfId="86" applyFont="1" applyBorder="1" applyAlignment="1">
      <alignment horizontal="center" vertical="center"/>
    </xf>
    <xf numFmtId="0" fontId="149" fillId="0" borderId="27" xfId="86" applyFont="1" applyBorder="1" applyAlignment="1">
      <alignment horizontal="center" vertical="center"/>
    </xf>
    <xf numFmtId="0" fontId="143" fillId="0" borderId="15" xfId="86" applyFont="1" applyBorder="1" applyAlignment="1">
      <alignment horizontal="center"/>
    </xf>
    <xf numFmtId="0" fontId="143" fillId="0" borderId="2" xfId="86" applyFont="1" applyBorder="1" applyAlignment="1">
      <alignment horizontal="center"/>
    </xf>
    <xf numFmtId="0" fontId="143" fillId="0" borderId="16" xfId="86" applyFont="1" applyBorder="1" applyAlignment="1">
      <alignment horizontal="center"/>
    </xf>
    <xf numFmtId="49" fontId="148" fillId="113" borderId="15" xfId="0" applyNumberFormat="1" applyFont="1" applyFill="1" applyBorder="1" applyAlignment="1">
      <alignment horizontal="center"/>
    </xf>
    <xf numFmtId="49" fontId="148" fillId="113" borderId="16" xfId="0" applyNumberFormat="1" applyFont="1" applyFill="1" applyBorder="1" applyAlignment="1">
      <alignment horizontal="center"/>
    </xf>
    <xf numFmtId="0" fontId="145" fillId="60" borderId="51" xfId="603" applyFont="1" applyFill="1" applyBorder="1" applyAlignment="1">
      <alignment horizontal="center" vertical="center" textRotation="255"/>
    </xf>
    <xf numFmtId="0" fontId="145" fillId="60" borderId="52" xfId="603" applyFont="1" applyFill="1" applyBorder="1" applyAlignment="1">
      <alignment horizontal="center" vertical="center" textRotation="255"/>
    </xf>
    <xf numFmtId="0" fontId="145" fillId="118" borderId="15" xfId="603" applyFont="1" applyFill="1" applyBorder="1" applyAlignment="1">
      <alignment horizontal="center" vertical="center"/>
    </xf>
    <xf numFmtId="0" fontId="145" fillId="118" borderId="2" xfId="603" applyFont="1" applyFill="1" applyBorder="1" applyAlignment="1">
      <alignment horizontal="center" vertical="center"/>
    </xf>
    <xf numFmtId="0" fontId="145" fillId="118" borderId="16" xfId="603" applyFont="1" applyFill="1" applyBorder="1" applyAlignment="1">
      <alignment horizontal="center" vertical="center"/>
    </xf>
    <xf numFmtId="0" fontId="78" fillId="115" borderId="17" xfId="603" applyFont="1" applyFill="1" applyBorder="1" applyAlignment="1">
      <alignment horizontal="center" vertical="center"/>
    </xf>
    <xf numFmtId="0" fontId="78" fillId="117" borderId="17" xfId="603" applyFont="1" applyFill="1" applyBorder="1" applyAlignment="1">
      <alignment horizontal="center" vertical="center"/>
    </xf>
    <xf numFmtId="49" fontId="148" fillId="113" borderId="2" xfId="0" applyNumberFormat="1" applyFont="1" applyFill="1" applyBorder="1" applyAlignment="1">
      <alignment horizontal="center"/>
    </xf>
    <xf numFmtId="0" fontId="145" fillId="119" borderId="15" xfId="603" applyFont="1" applyFill="1" applyBorder="1" applyAlignment="1">
      <alignment horizontal="center" vertical="center"/>
    </xf>
    <xf numFmtId="0" fontId="145" fillId="119" borderId="2" xfId="603" applyFont="1" applyFill="1" applyBorder="1" applyAlignment="1">
      <alignment horizontal="center" vertical="center"/>
    </xf>
    <xf numFmtId="0" fontId="145" fillId="119" borderId="16" xfId="603" applyFont="1" applyFill="1" applyBorder="1" applyAlignment="1">
      <alignment horizontal="center" vertical="center"/>
    </xf>
    <xf numFmtId="0" fontId="145" fillId="120" borderId="15" xfId="603" applyFont="1" applyFill="1" applyBorder="1" applyAlignment="1">
      <alignment horizontal="center" vertical="center"/>
    </xf>
    <xf numFmtId="0" fontId="145" fillId="120" borderId="2" xfId="603" applyFont="1" applyFill="1" applyBorder="1" applyAlignment="1">
      <alignment horizontal="center" vertical="center"/>
    </xf>
    <xf numFmtId="0" fontId="145" fillId="120" borderId="16" xfId="603" applyFont="1" applyFill="1" applyBorder="1" applyAlignment="1">
      <alignment horizontal="center" vertical="center"/>
    </xf>
  </cellXfs>
  <cellStyles count="1184">
    <cellStyle name="・１－装置区分" xfId="88"/>
    <cellStyle name="・１－装置区分 2" xfId="605"/>
    <cellStyle name="・２－部　品" xfId="89"/>
    <cellStyle name="・２－部　品 2" xfId="606"/>
    <cellStyle name="・３－付属品 内蔵品" xfId="90"/>
    <cellStyle name="・３－付属品 内蔵品 2" xfId="607"/>
    <cellStyle name="・未決品" xfId="91"/>
    <cellStyle name="・未決品 2" xfId="608"/>
    <cellStyle name="20% - Accent1" xfId="92"/>
    <cellStyle name="20% - Accent1 2" xfId="609"/>
    <cellStyle name="20% - Accent2" xfId="93"/>
    <cellStyle name="20% - Accent2 2" xfId="610"/>
    <cellStyle name="20% - Accent3" xfId="94"/>
    <cellStyle name="20% - Accent3 2" xfId="611"/>
    <cellStyle name="20% - Accent4" xfId="95"/>
    <cellStyle name="20% - Accent4 2" xfId="612"/>
    <cellStyle name="20% - Accent5" xfId="96"/>
    <cellStyle name="20% - Accent5 2" xfId="613"/>
    <cellStyle name="20% - Accent6" xfId="97"/>
    <cellStyle name="20% - Accent6 2" xfId="614"/>
    <cellStyle name="20% - アクセント 1" xfId="1" builtinId="30" customBuiltin="1"/>
    <cellStyle name="20% - アクセント 1 2" xfId="579"/>
    <cellStyle name="20% - アクセント 1 2 2" xfId="615"/>
    <cellStyle name="20% - アクセント 2" xfId="2" builtinId="34" customBuiltin="1"/>
    <cellStyle name="20% - アクセント 2 2" xfId="583"/>
    <cellStyle name="20% - アクセント 2 2 2" xfId="616"/>
    <cellStyle name="20% - アクセント 3" xfId="3" builtinId="38" customBuiltin="1"/>
    <cellStyle name="20% - アクセント 3 2" xfId="587"/>
    <cellStyle name="20% - アクセント 3 2 2" xfId="617"/>
    <cellStyle name="20% - アクセント 4" xfId="4" builtinId="42" customBuiltin="1"/>
    <cellStyle name="20% - アクセント 4 2" xfId="591"/>
    <cellStyle name="20% - アクセント 4 2 2" xfId="618"/>
    <cellStyle name="20% - アクセント 5" xfId="5" builtinId="46" customBuiltin="1"/>
    <cellStyle name="20% - アクセント 5 2" xfId="595"/>
    <cellStyle name="20% - アクセント 5 2 2" xfId="619"/>
    <cellStyle name="20% - アクセント 6" xfId="6" builtinId="50" customBuiltin="1"/>
    <cellStyle name="20% - アクセント 6 2" xfId="599"/>
    <cellStyle name="20% - アクセント 6 2 2" xfId="620"/>
    <cellStyle name="40% - Accent1" xfId="98"/>
    <cellStyle name="40% - Accent1 2" xfId="621"/>
    <cellStyle name="40% - Accent2" xfId="99"/>
    <cellStyle name="40% - Accent2 2" xfId="622"/>
    <cellStyle name="40% - Accent3" xfId="100"/>
    <cellStyle name="40% - Accent3 2" xfId="623"/>
    <cellStyle name="40% - Accent4" xfId="101"/>
    <cellStyle name="40% - Accent4 2" xfId="624"/>
    <cellStyle name="40% - Accent5" xfId="102"/>
    <cellStyle name="40% - Accent5 2" xfId="625"/>
    <cellStyle name="40% - Accent6" xfId="103"/>
    <cellStyle name="40% - Accent6 2" xfId="626"/>
    <cellStyle name="40% - アクセント 1" xfId="7" builtinId="31" customBuiltin="1"/>
    <cellStyle name="40% - アクセント 1 2" xfId="580"/>
    <cellStyle name="40% - アクセント 1 2 2" xfId="627"/>
    <cellStyle name="40% - アクセント 2" xfId="8" builtinId="35" customBuiltin="1"/>
    <cellStyle name="40% - アクセント 2 2" xfId="584"/>
    <cellStyle name="40% - アクセント 2 2 2" xfId="628"/>
    <cellStyle name="40% - アクセント 3" xfId="9" builtinId="39" customBuiltin="1"/>
    <cellStyle name="40% - アクセント 3 2" xfId="588"/>
    <cellStyle name="40% - アクセント 3 2 2" xfId="629"/>
    <cellStyle name="40% - アクセント 4" xfId="10" builtinId="43" customBuiltin="1"/>
    <cellStyle name="40% - アクセント 4 2" xfId="592"/>
    <cellStyle name="40% - アクセント 4 2 2" xfId="630"/>
    <cellStyle name="40% - アクセント 5" xfId="11" builtinId="47" customBuiltin="1"/>
    <cellStyle name="40% - アクセント 5 2" xfId="596"/>
    <cellStyle name="40% - アクセント 5 2 2" xfId="631"/>
    <cellStyle name="40% - アクセント 6" xfId="12" builtinId="51" customBuiltin="1"/>
    <cellStyle name="40% - アクセント 6 2" xfId="600"/>
    <cellStyle name="40% - アクセント 6 2 2" xfId="632"/>
    <cellStyle name="60% - Accent1" xfId="104"/>
    <cellStyle name="60% - Accent1 2" xfId="633"/>
    <cellStyle name="60% - Accent2" xfId="105"/>
    <cellStyle name="60% - Accent2 2" xfId="634"/>
    <cellStyle name="60% - Accent3" xfId="106"/>
    <cellStyle name="60% - Accent3 2" xfId="635"/>
    <cellStyle name="60% - Accent4" xfId="107"/>
    <cellStyle name="60% - Accent4 2" xfId="636"/>
    <cellStyle name="60% - Accent5" xfId="108"/>
    <cellStyle name="60% - Accent5 2" xfId="637"/>
    <cellStyle name="60% - Accent6" xfId="109"/>
    <cellStyle name="60% - Accent6 2" xfId="638"/>
    <cellStyle name="60% - アクセント 1" xfId="13" builtinId="32" customBuiltin="1"/>
    <cellStyle name="60% - アクセント 1 2" xfId="581"/>
    <cellStyle name="60% - アクセント 1 2 2" xfId="639"/>
    <cellStyle name="60% - アクセント 2" xfId="14" builtinId="36" customBuiltin="1"/>
    <cellStyle name="60% - アクセント 2 2" xfId="585"/>
    <cellStyle name="60% - アクセント 2 2 2" xfId="640"/>
    <cellStyle name="60% - アクセント 3" xfId="15" builtinId="40" customBuiltin="1"/>
    <cellStyle name="60% - アクセント 3 2" xfId="589"/>
    <cellStyle name="60% - アクセント 3 2 2" xfId="641"/>
    <cellStyle name="60% - アクセント 4" xfId="16" builtinId="44" customBuiltin="1"/>
    <cellStyle name="60% - アクセント 4 2" xfId="593"/>
    <cellStyle name="60% - アクセント 4 2 2" xfId="642"/>
    <cellStyle name="60% - アクセント 5" xfId="17" builtinId="48" customBuiltin="1"/>
    <cellStyle name="60% - アクセント 5 2" xfId="597"/>
    <cellStyle name="60% - アクセント 5 2 2" xfId="643"/>
    <cellStyle name="60% - アクセント 6" xfId="18" builtinId="52" customBuiltin="1"/>
    <cellStyle name="60% - アクセント 6 2" xfId="601"/>
    <cellStyle name="60% - アクセント 6 2 2" xfId="644"/>
    <cellStyle name="Accent1" xfId="110"/>
    <cellStyle name="Accent1 2" xfId="645"/>
    <cellStyle name="Accent2" xfId="111"/>
    <cellStyle name="Accent2 2" xfId="646"/>
    <cellStyle name="Accent3" xfId="112"/>
    <cellStyle name="Accent3 2" xfId="647"/>
    <cellStyle name="Accent4" xfId="113"/>
    <cellStyle name="Accent4 2" xfId="648"/>
    <cellStyle name="Accent5" xfId="114"/>
    <cellStyle name="Accent5 2" xfId="649"/>
    <cellStyle name="Accent6" xfId="115"/>
    <cellStyle name="Accent6 2" xfId="650"/>
    <cellStyle name="Bad" xfId="116"/>
    <cellStyle name="Bad 2" xfId="651"/>
    <cellStyle name="Calc Currency (0)" xfId="19"/>
    <cellStyle name="Calc Currency (0) 2" xfId="652"/>
    <cellStyle name="Calculation" xfId="117"/>
    <cellStyle name="Calculation 2" xfId="653"/>
    <cellStyle name="Check Cell" xfId="118"/>
    <cellStyle name="Check Cell 2" xfId="654"/>
    <cellStyle name="Check Cell 3" xfId="1180"/>
    <cellStyle name="Comma [0]_1995" xfId="20"/>
    <cellStyle name="Comma_1995" xfId="21"/>
    <cellStyle name="Comma0 - Modelo1" xfId="22"/>
    <cellStyle name="Comma0 - Modelo1 2" xfId="655"/>
    <cellStyle name="Comma0 - Style1" xfId="23"/>
    <cellStyle name="Comma0 - Style1 2" xfId="656"/>
    <cellStyle name="Comma1 - Modelo2" xfId="24"/>
    <cellStyle name="Comma1 - Modelo2 2" xfId="657"/>
    <cellStyle name="Comma1 - Style2" xfId="25"/>
    <cellStyle name="Comma1 - Style2 2" xfId="658"/>
    <cellStyle name="Currency [0]_1995" xfId="26"/>
    <cellStyle name="Currency_1995" xfId="27"/>
    <cellStyle name="Dia" xfId="28"/>
    <cellStyle name="Dia 2" xfId="659"/>
    <cellStyle name="Encabez1" xfId="29"/>
    <cellStyle name="Encabez1 2" xfId="660"/>
    <cellStyle name="Encabez2" xfId="30"/>
    <cellStyle name="Encabez2 2" xfId="661"/>
    <cellStyle name="Excel Built-in 20% - Accent1" xfId="662"/>
    <cellStyle name="Excel Built-in 20% - Accent2" xfId="663"/>
    <cellStyle name="Excel Built-in 20% - Accent3" xfId="664"/>
    <cellStyle name="Excel Built-in 20% - Accent4" xfId="665"/>
    <cellStyle name="Excel Built-in 20% - Accent5" xfId="666"/>
    <cellStyle name="Excel Built-in 20% - Accent6" xfId="667"/>
    <cellStyle name="Excel Built-in 40% - Accent1" xfId="668"/>
    <cellStyle name="Excel Built-in 40% - Accent2" xfId="669"/>
    <cellStyle name="Excel Built-in 40% - Accent3" xfId="670"/>
    <cellStyle name="Excel Built-in 40% - Accent4" xfId="671"/>
    <cellStyle name="Excel Built-in 40% - Accent5" xfId="672"/>
    <cellStyle name="Excel Built-in 40% - Accent6" xfId="673"/>
    <cellStyle name="Excel Built-in 60% - Accent1" xfId="674"/>
    <cellStyle name="Excel Built-in 60% - Accent2" xfId="675"/>
    <cellStyle name="Excel Built-in 60% - Accent3" xfId="676"/>
    <cellStyle name="Excel Built-in 60% - Accent4" xfId="677"/>
    <cellStyle name="Excel Built-in 60% - Accent5" xfId="678"/>
    <cellStyle name="Excel Built-in 60% - Accent6" xfId="679"/>
    <cellStyle name="Excel Built-in Accent1" xfId="680"/>
    <cellStyle name="Excel Built-in Accent2" xfId="681"/>
    <cellStyle name="Excel Built-in Accent3" xfId="682"/>
    <cellStyle name="Excel Built-in Accent4" xfId="683"/>
    <cellStyle name="Excel Built-in Accent5" xfId="684"/>
    <cellStyle name="Excel Built-in Accent6" xfId="685"/>
    <cellStyle name="Excel Built-in Bad" xfId="686"/>
    <cellStyle name="Excel Built-in Calculation" xfId="687"/>
    <cellStyle name="Excel Built-in Check Cell" xfId="688"/>
    <cellStyle name="Excel Built-in Explanatory Text" xfId="689"/>
    <cellStyle name="Excel Built-in Good" xfId="690"/>
    <cellStyle name="Excel Built-in Heading 1" xfId="691"/>
    <cellStyle name="Excel Built-in Heading 2" xfId="692"/>
    <cellStyle name="Excel Built-in Heading 3" xfId="693"/>
    <cellStyle name="Excel Built-in Heading 4" xfId="694"/>
    <cellStyle name="Excel Built-in Input" xfId="695"/>
    <cellStyle name="Excel Built-in Linked Cell" xfId="696"/>
    <cellStyle name="Excel Built-in Neutral" xfId="697"/>
    <cellStyle name="Excel Built-in Note" xfId="698"/>
    <cellStyle name="Excel Built-in Output" xfId="699"/>
    <cellStyle name="Excel Built-in Title" xfId="700"/>
    <cellStyle name="Excel Built-in Total" xfId="701"/>
    <cellStyle name="Excel Built-in Warning Text" xfId="702"/>
    <cellStyle name="Explanatory Text" xfId="119"/>
    <cellStyle name="Explanatory Text 2" xfId="703"/>
    <cellStyle name="F2" xfId="31"/>
    <cellStyle name="F2 2" xfId="704"/>
    <cellStyle name="F3" xfId="32"/>
    <cellStyle name="F3 2" xfId="705"/>
    <cellStyle name="F4" xfId="33"/>
    <cellStyle name="F4 2" xfId="706"/>
    <cellStyle name="F5" xfId="34"/>
    <cellStyle name="F5 2" xfId="707"/>
    <cellStyle name="F6" xfId="35"/>
    <cellStyle name="F6 2" xfId="708"/>
    <cellStyle name="F7" xfId="36"/>
    <cellStyle name="F7 2" xfId="709"/>
    <cellStyle name="F8" xfId="37"/>
    <cellStyle name="F8 2" xfId="710"/>
    <cellStyle name="Fijo" xfId="38"/>
    <cellStyle name="Fijo 2" xfId="711"/>
    <cellStyle name="Financiero" xfId="39"/>
    <cellStyle name="Financiero 2" xfId="712"/>
    <cellStyle name="Good" xfId="120"/>
    <cellStyle name="Good 2" xfId="713"/>
    <cellStyle name="Header1" xfId="40"/>
    <cellStyle name="Header1 2" xfId="714"/>
    <cellStyle name="Header2" xfId="41"/>
    <cellStyle name="Header2 2" xfId="715"/>
    <cellStyle name="Heading" xfId="716"/>
    <cellStyle name="Heading 1" xfId="121"/>
    <cellStyle name="Heading 1 2" xfId="717"/>
    <cellStyle name="Heading 2" xfId="122"/>
    <cellStyle name="Heading 2 2" xfId="718"/>
    <cellStyle name="Heading 3" xfId="123"/>
    <cellStyle name="Heading 3 2" xfId="719"/>
    <cellStyle name="Heading 4" xfId="124"/>
    <cellStyle name="Heading 4 2" xfId="720"/>
    <cellStyle name="Heading1" xfId="721"/>
    <cellStyle name="Input" xfId="125"/>
    <cellStyle name="Input 2" xfId="722"/>
    <cellStyle name="Linked Cell" xfId="126"/>
    <cellStyle name="Linked Cell 2" xfId="723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Monetario 2" xfId="724"/>
    <cellStyle name="Neutral" xfId="127"/>
    <cellStyle name="Neutral 2" xfId="725"/>
    <cellStyle name="no dec" xfId="48"/>
    <cellStyle name="no dec 2" xfId="726"/>
    <cellStyle name="Normal - Style1" xfId="49"/>
    <cellStyle name="Normal - Style1 2" xfId="727"/>
    <cellStyle name="Normal_#18-Internet" xfId="50"/>
    <cellStyle name="Normale_2000S TPI TARIFF" xfId="51"/>
    <cellStyle name="Note" xfId="128"/>
    <cellStyle name="Note 2" xfId="728"/>
    <cellStyle name="NUMERO" xfId="52"/>
    <cellStyle name="NUMERO 2" xfId="729"/>
    <cellStyle name="Output" xfId="129"/>
    <cellStyle name="Output 2" xfId="730"/>
    <cellStyle name="Porcentaje" xfId="53"/>
    <cellStyle name="Porcentaje 2" xfId="731"/>
    <cellStyle name="Result" xfId="732"/>
    <cellStyle name="Result2" xfId="733"/>
    <cellStyle name="RM" xfId="54"/>
    <cellStyle name="RM 2" xfId="734"/>
    <cellStyle name="Title" xfId="130"/>
    <cellStyle name="Title 2" xfId="735"/>
    <cellStyle name="Total" xfId="55"/>
    <cellStyle name="Total 2" xfId="736"/>
    <cellStyle name="Warning Text" xfId="131"/>
    <cellStyle name="Warning Text 2" xfId="737"/>
    <cellStyle name="アクセント 1" xfId="56" builtinId="29" customBuiltin="1"/>
    <cellStyle name="アクセント 1 2" xfId="578"/>
    <cellStyle name="アクセント 1 2 2" xfId="738"/>
    <cellStyle name="アクセント 2" xfId="57" builtinId="33" customBuiltin="1"/>
    <cellStyle name="アクセント 2 2" xfId="582"/>
    <cellStyle name="アクセント 2 2 2" xfId="739"/>
    <cellStyle name="アクセント 3" xfId="58" builtinId="37" customBuiltin="1"/>
    <cellStyle name="アクセント 3 2" xfId="586"/>
    <cellStyle name="アクセント 3 2 2" xfId="740"/>
    <cellStyle name="アクセント 4" xfId="59" builtinId="41" customBuiltin="1"/>
    <cellStyle name="アクセント 4 2" xfId="590"/>
    <cellStyle name="アクセント 4 2 2" xfId="741"/>
    <cellStyle name="アクセント 5" xfId="60" builtinId="45" customBuiltin="1"/>
    <cellStyle name="アクセント 5 2" xfId="594"/>
    <cellStyle name="アクセント 5 2 2" xfId="742"/>
    <cellStyle name="アクセント 6" xfId="61" builtinId="49" customBuiltin="1"/>
    <cellStyle name="アクセント 6 2" xfId="598"/>
    <cellStyle name="アクセント 6 2 2" xfId="743"/>
    <cellStyle name="タイトル" xfId="62" builtinId="15" customBuiltin="1"/>
    <cellStyle name="タイトル 2" xfId="561"/>
    <cellStyle name="タイトル 2 2" xfId="744"/>
    <cellStyle name="チェック セル" xfId="63" builtinId="23" customBuiltin="1"/>
    <cellStyle name="チェック セル 2" xfId="573"/>
    <cellStyle name="チェック セル 2 2" xfId="745"/>
    <cellStyle name="チェック セル 3" xfId="1179"/>
    <cellStyle name="ドキュメント標準" xfId="64"/>
    <cellStyle name="ドキュメント標準 2" xfId="746"/>
    <cellStyle name="どちらでもない" xfId="65" builtinId="28" customBuiltin="1"/>
    <cellStyle name="どちらでもない 2" xfId="568"/>
    <cellStyle name="どちらでもない 2 2" xfId="747"/>
    <cellStyle name="ハイパーリンク 2" xfId="132"/>
    <cellStyle name="ハイパーリンク 2 2" xfId="144"/>
    <cellStyle name="ハイパーリンク 2 2 2" xfId="749"/>
    <cellStyle name="ハイパーリンク 2 3" xfId="748"/>
    <cellStyle name="メモ" xfId="66" builtinId="10" customBuiltin="1"/>
    <cellStyle name="メモ 2" xfId="133"/>
    <cellStyle name="メモ 2 2" xfId="134"/>
    <cellStyle name="メモ 2 2 2" xfId="751"/>
    <cellStyle name="メモ 2 3" xfId="750"/>
    <cellStyle name="メモ 3" xfId="575"/>
    <cellStyle name="メモ 3 2" xfId="752"/>
    <cellStyle name="リンク セル" xfId="67" builtinId="24" customBuiltin="1"/>
    <cellStyle name="リンク セル 2" xfId="572"/>
    <cellStyle name="リンク セル 2 2" xfId="753"/>
    <cellStyle name="悪い" xfId="68" builtinId="27" customBuiltin="1"/>
    <cellStyle name="悪い 2" xfId="567"/>
    <cellStyle name="悪い 2 2" xfId="754"/>
    <cellStyle name="一覧表書式_タイトル" xfId="145"/>
    <cellStyle name="下1赤" xfId="69"/>
    <cellStyle name="下1赤 2" xfId="755"/>
    <cellStyle name="画面設計標準" xfId="135"/>
    <cellStyle name="画面設計標準 2" xfId="756"/>
    <cellStyle name="基本フォーム" xfId="136"/>
    <cellStyle name="基本フォーム 2" xfId="757"/>
    <cellStyle name="計算" xfId="70" builtinId="22" customBuiltin="1"/>
    <cellStyle name="計算 2" xfId="571"/>
    <cellStyle name="計算 2 2" xfId="758"/>
    <cellStyle name="警告文" xfId="71" builtinId="11" customBuiltin="1"/>
    <cellStyle name="警告文 2" xfId="574"/>
    <cellStyle name="警告文 2 2" xfId="759"/>
    <cellStyle name="桁蟻唇Ｆ_支表拶侵13渋" xfId="146"/>
    <cellStyle name="桁区切り [##.##]" xfId="72"/>
    <cellStyle name="桁区切り [##.##] 2" xfId="760"/>
    <cellStyle name="桁区切り 2" xfId="147"/>
    <cellStyle name="桁区切り 2 2" xfId="761"/>
    <cellStyle name="見出し" xfId="73"/>
    <cellStyle name="見出し 1" xfId="74" builtinId="16" customBuiltin="1"/>
    <cellStyle name="見出し 1 2" xfId="562"/>
    <cellStyle name="見出し 1 2 2" xfId="762"/>
    <cellStyle name="見出し 2" xfId="75" builtinId="17" customBuiltin="1"/>
    <cellStyle name="見出し 2 2" xfId="563"/>
    <cellStyle name="見出し 2 2 2" xfId="763"/>
    <cellStyle name="見出し 3" xfId="76" builtinId="18" customBuiltin="1"/>
    <cellStyle name="見出し 3 2" xfId="564"/>
    <cellStyle name="見出し 3 2 2" xfId="764"/>
    <cellStyle name="見出し 4" xfId="77" builtinId="19" customBuiltin="1"/>
    <cellStyle name="見出し 4 2" xfId="565"/>
    <cellStyle name="見出し 4 2 2" xfId="765"/>
    <cellStyle name="仕様書標準" xfId="78"/>
    <cellStyle name="仕様書標準 2" xfId="766"/>
    <cellStyle name="集計" xfId="79" builtinId="25" customBuiltin="1"/>
    <cellStyle name="集計 2" xfId="577"/>
    <cellStyle name="集計 2 2" xfId="767"/>
    <cellStyle name="出力" xfId="80" builtinId="21" customBuiltin="1"/>
    <cellStyle name="出力 2" xfId="570"/>
    <cellStyle name="出力 2 2" xfId="768"/>
    <cellStyle name="常规_sst89" xfId="137"/>
    <cellStyle name="赤%" xfId="81"/>
    <cellStyle name="赤% 2" xfId="769"/>
    <cellStyle name="説明文" xfId="82" builtinId="53" customBuiltin="1"/>
    <cellStyle name="説明文 2" xfId="576"/>
    <cellStyle name="説明文 2 2" xfId="770"/>
    <cellStyle name="帳票設計標準" xfId="138"/>
    <cellStyle name="帳票設計標準 2" xfId="771"/>
    <cellStyle name="点以下1" xfId="83"/>
    <cellStyle name="点以下1 2" xfId="772"/>
    <cellStyle name="日付" xfId="139"/>
    <cellStyle name="日付 2" xfId="773"/>
    <cellStyle name="入力" xfId="84" builtinId="20" customBuiltin="1"/>
    <cellStyle name="入力 2" xfId="569"/>
    <cellStyle name="入力 2 2" xfId="774"/>
    <cellStyle name="標・_HTL99S" xfId="85"/>
    <cellStyle name="標準" xfId="0" builtinId="0"/>
    <cellStyle name="標準 10" xfId="149"/>
    <cellStyle name="標準 10 2" xfId="150"/>
    <cellStyle name="標準 10 2 2" xfId="776"/>
    <cellStyle name="標準 10 3" xfId="151"/>
    <cellStyle name="標準 10 3 2" xfId="777"/>
    <cellStyle name="標準 10 4" xfId="775"/>
    <cellStyle name="標準 100" xfId="152"/>
    <cellStyle name="標準 100 2" xfId="153"/>
    <cellStyle name="標準 100 2 2" xfId="779"/>
    <cellStyle name="標準 100 3" xfId="778"/>
    <cellStyle name="標準 101" xfId="154"/>
    <cellStyle name="標準 101 2" xfId="155"/>
    <cellStyle name="標準 101 2 2" xfId="781"/>
    <cellStyle name="標準 101 3" xfId="780"/>
    <cellStyle name="標準 102" xfId="156"/>
    <cellStyle name="標準 102 2" xfId="157"/>
    <cellStyle name="標準 102 2 2" xfId="783"/>
    <cellStyle name="標準 102 3" xfId="782"/>
    <cellStyle name="標準 103" xfId="158"/>
    <cellStyle name="標準 103 2" xfId="159"/>
    <cellStyle name="標準 103 2 2" xfId="785"/>
    <cellStyle name="標準 103 3" xfId="784"/>
    <cellStyle name="標準 104" xfId="160"/>
    <cellStyle name="標準 104 2" xfId="161"/>
    <cellStyle name="標準 104 2 2" xfId="787"/>
    <cellStyle name="標準 104 3" xfId="786"/>
    <cellStyle name="標準 105" xfId="162"/>
    <cellStyle name="標準 105 2" xfId="163"/>
    <cellStyle name="標準 105 2 2" xfId="789"/>
    <cellStyle name="標準 105 3" xfId="788"/>
    <cellStyle name="標準 106" xfId="164"/>
    <cellStyle name="標準 106 2" xfId="165"/>
    <cellStyle name="標準 106 2 2" xfId="791"/>
    <cellStyle name="標準 106 3" xfId="790"/>
    <cellStyle name="標準 107" xfId="166"/>
    <cellStyle name="標準 107 2" xfId="167"/>
    <cellStyle name="標準 107 2 2" xfId="793"/>
    <cellStyle name="標準 107 3" xfId="792"/>
    <cellStyle name="標準 108" xfId="168"/>
    <cellStyle name="標準 108 2" xfId="169"/>
    <cellStyle name="標準 108 2 2" xfId="795"/>
    <cellStyle name="標準 108 3" xfId="794"/>
    <cellStyle name="標準 109" xfId="170"/>
    <cellStyle name="標準 109 2" xfId="171"/>
    <cellStyle name="標準 109 2 2" xfId="797"/>
    <cellStyle name="標準 109 3" xfId="796"/>
    <cellStyle name="標準 11" xfId="172"/>
    <cellStyle name="標準 11 2" xfId="173"/>
    <cellStyle name="標準 11 2 2" xfId="799"/>
    <cellStyle name="標準 11 3" xfId="798"/>
    <cellStyle name="標準 110" xfId="174"/>
    <cellStyle name="標準 110 2" xfId="175"/>
    <cellStyle name="標準 110 2 2" xfId="801"/>
    <cellStyle name="標準 110 3" xfId="800"/>
    <cellStyle name="標準 111" xfId="176"/>
    <cellStyle name="標準 111 2" xfId="177"/>
    <cellStyle name="標準 111 2 2" xfId="803"/>
    <cellStyle name="標準 111 3" xfId="802"/>
    <cellStyle name="標準 112" xfId="178"/>
    <cellStyle name="標準 112 2" xfId="179"/>
    <cellStyle name="標準 112 2 2" xfId="805"/>
    <cellStyle name="標準 112 3" xfId="804"/>
    <cellStyle name="標準 113" xfId="180"/>
    <cellStyle name="標準 113 2" xfId="181"/>
    <cellStyle name="標準 113 2 2" xfId="807"/>
    <cellStyle name="標準 113 3" xfId="806"/>
    <cellStyle name="標準 114" xfId="182"/>
    <cellStyle name="標準 114 2" xfId="183"/>
    <cellStyle name="標準 114 2 2" xfId="809"/>
    <cellStyle name="標準 114 3" xfId="808"/>
    <cellStyle name="標準 115" xfId="184"/>
    <cellStyle name="標準 115 2" xfId="185"/>
    <cellStyle name="標準 115 2 2" xfId="811"/>
    <cellStyle name="標準 115 3" xfId="810"/>
    <cellStyle name="標準 116" xfId="186"/>
    <cellStyle name="標準 116 2" xfId="187"/>
    <cellStyle name="標準 116 2 2" xfId="813"/>
    <cellStyle name="標準 116 3" xfId="812"/>
    <cellStyle name="標準 117" xfId="188"/>
    <cellStyle name="標準 117 2" xfId="189"/>
    <cellStyle name="標準 117 2 2" xfId="815"/>
    <cellStyle name="標準 117 3" xfId="814"/>
    <cellStyle name="標準 118" xfId="190"/>
    <cellStyle name="標準 118 2" xfId="191"/>
    <cellStyle name="標準 118 2 2" xfId="817"/>
    <cellStyle name="標準 118 3" xfId="816"/>
    <cellStyle name="標準 119" xfId="192"/>
    <cellStyle name="標準 119 2" xfId="193"/>
    <cellStyle name="標準 119 2 2" xfId="819"/>
    <cellStyle name="標準 119 3" xfId="818"/>
    <cellStyle name="標準 12" xfId="194"/>
    <cellStyle name="標準 12 2" xfId="195"/>
    <cellStyle name="標準 12 2 2" xfId="821"/>
    <cellStyle name="標準 12 3" xfId="820"/>
    <cellStyle name="標準 120" xfId="196"/>
    <cellStyle name="標準 120 2" xfId="197"/>
    <cellStyle name="標準 120 2 2" xfId="823"/>
    <cellStyle name="標準 120 3" xfId="822"/>
    <cellStyle name="標準 121" xfId="198"/>
    <cellStyle name="標準 121 2" xfId="199"/>
    <cellStyle name="標準 121 2 2" xfId="825"/>
    <cellStyle name="標準 121 3" xfId="824"/>
    <cellStyle name="標準 122" xfId="200"/>
    <cellStyle name="標準 122 2" xfId="201"/>
    <cellStyle name="標準 122 2 2" xfId="827"/>
    <cellStyle name="標準 122 3" xfId="826"/>
    <cellStyle name="標準 123" xfId="202"/>
    <cellStyle name="標準 123 2" xfId="203"/>
    <cellStyle name="標準 123 2 2" xfId="829"/>
    <cellStyle name="標準 123 3" xfId="828"/>
    <cellStyle name="標準 124" xfId="204"/>
    <cellStyle name="標準 124 2" xfId="205"/>
    <cellStyle name="標準 124 2 2" xfId="831"/>
    <cellStyle name="標準 124 3" xfId="830"/>
    <cellStyle name="標準 125" xfId="206"/>
    <cellStyle name="標準 125 2" xfId="207"/>
    <cellStyle name="標準 125 2 2" xfId="833"/>
    <cellStyle name="標準 125 3" xfId="832"/>
    <cellStyle name="標準 126" xfId="208"/>
    <cellStyle name="標準 126 2" xfId="209"/>
    <cellStyle name="標準 126 2 2" xfId="835"/>
    <cellStyle name="標準 126 3" xfId="834"/>
    <cellStyle name="標準 127" xfId="210"/>
    <cellStyle name="標準 127 2" xfId="211"/>
    <cellStyle name="標準 127 2 2" xfId="837"/>
    <cellStyle name="標準 127 3" xfId="836"/>
    <cellStyle name="標準 128" xfId="212"/>
    <cellStyle name="標準 128 2" xfId="213"/>
    <cellStyle name="標準 128 2 2" xfId="839"/>
    <cellStyle name="標準 128 3" xfId="838"/>
    <cellStyle name="標準 129" xfId="214"/>
    <cellStyle name="標準 129 2" xfId="215"/>
    <cellStyle name="標準 129 2 2" xfId="841"/>
    <cellStyle name="標準 129 3" xfId="840"/>
    <cellStyle name="標準 13" xfId="216"/>
    <cellStyle name="標準 13 2" xfId="217"/>
    <cellStyle name="標準 13 2 2" xfId="843"/>
    <cellStyle name="標準 13 3" xfId="842"/>
    <cellStyle name="標準 130" xfId="218"/>
    <cellStyle name="標準 130 2" xfId="219"/>
    <cellStyle name="標準 130 2 2" xfId="845"/>
    <cellStyle name="標準 130 3" xfId="844"/>
    <cellStyle name="標準 131" xfId="220"/>
    <cellStyle name="標準 131 2" xfId="221"/>
    <cellStyle name="標準 131 2 2" xfId="847"/>
    <cellStyle name="標準 131 3" xfId="846"/>
    <cellStyle name="標準 132" xfId="222"/>
    <cellStyle name="標準 132 2" xfId="223"/>
    <cellStyle name="標準 132 2 2" xfId="849"/>
    <cellStyle name="標準 132 3" xfId="848"/>
    <cellStyle name="標準 133" xfId="224"/>
    <cellStyle name="標準 133 2" xfId="225"/>
    <cellStyle name="標準 133 2 2" xfId="851"/>
    <cellStyle name="標準 133 3" xfId="850"/>
    <cellStyle name="標準 134" xfId="226"/>
    <cellStyle name="標準 134 2" xfId="227"/>
    <cellStyle name="標準 134 2 2" xfId="853"/>
    <cellStyle name="標準 134 3" xfId="852"/>
    <cellStyle name="標準 135" xfId="228"/>
    <cellStyle name="標準 135 2" xfId="229"/>
    <cellStyle name="標準 135 2 2" xfId="855"/>
    <cellStyle name="標準 135 3" xfId="854"/>
    <cellStyle name="標準 136" xfId="230"/>
    <cellStyle name="標準 136 2" xfId="856"/>
    <cellStyle name="標準 137" xfId="231"/>
    <cellStyle name="標準 137 2" xfId="857"/>
    <cellStyle name="標準 138" xfId="232"/>
    <cellStyle name="標準 138 2" xfId="858"/>
    <cellStyle name="標準 139" xfId="233"/>
    <cellStyle name="標準 139 2" xfId="859"/>
    <cellStyle name="標準 14" xfId="234"/>
    <cellStyle name="標準 14 2" xfId="235"/>
    <cellStyle name="標準 14 2 2" xfId="861"/>
    <cellStyle name="標準 14 3" xfId="860"/>
    <cellStyle name="標準 140" xfId="236"/>
    <cellStyle name="標準 140 2" xfId="862"/>
    <cellStyle name="標準 141" xfId="237"/>
    <cellStyle name="標準 141 2" xfId="863"/>
    <cellStyle name="標準 142" xfId="238"/>
    <cellStyle name="標準 142 2" xfId="864"/>
    <cellStyle name="標準 143" xfId="239"/>
    <cellStyle name="標準 143 2" xfId="865"/>
    <cellStyle name="標準 144" xfId="240"/>
    <cellStyle name="標準 144 2" xfId="866"/>
    <cellStyle name="標準 145" xfId="241"/>
    <cellStyle name="標準 145 2" xfId="867"/>
    <cellStyle name="標準 146" xfId="242"/>
    <cellStyle name="標準 146 2" xfId="868"/>
    <cellStyle name="標準 147" xfId="243"/>
    <cellStyle name="標準 147 2" xfId="869"/>
    <cellStyle name="標準 148" xfId="244"/>
    <cellStyle name="標準 148 2" xfId="870"/>
    <cellStyle name="標準 149" xfId="245"/>
    <cellStyle name="標準 149 2" xfId="871"/>
    <cellStyle name="標準 15" xfId="246"/>
    <cellStyle name="標準 15 2" xfId="247"/>
    <cellStyle name="標準 15 2 2" xfId="873"/>
    <cellStyle name="標準 15 3" xfId="872"/>
    <cellStyle name="標準 150" xfId="248"/>
    <cellStyle name="標準 150 2" xfId="874"/>
    <cellStyle name="標準 151" xfId="249"/>
    <cellStyle name="標準 151 2" xfId="875"/>
    <cellStyle name="標準 152" xfId="250"/>
    <cellStyle name="標準 152 2" xfId="876"/>
    <cellStyle name="標準 153" xfId="251"/>
    <cellStyle name="標準 153 2" xfId="877"/>
    <cellStyle name="標準 154" xfId="252"/>
    <cellStyle name="標準 154 2" xfId="878"/>
    <cellStyle name="標準 155" xfId="253"/>
    <cellStyle name="標準 155 2" xfId="879"/>
    <cellStyle name="標準 156" xfId="254"/>
    <cellStyle name="標準 156 2" xfId="880"/>
    <cellStyle name="標準 157" xfId="255"/>
    <cellStyle name="標準 157 2" xfId="881"/>
    <cellStyle name="標準 158" xfId="256"/>
    <cellStyle name="標準 158 2" xfId="882"/>
    <cellStyle name="標準 159" xfId="257"/>
    <cellStyle name="標準 159 2" xfId="883"/>
    <cellStyle name="標準 16" xfId="258"/>
    <cellStyle name="標準 16 2" xfId="259"/>
    <cellStyle name="標準 16 2 2" xfId="885"/>
    <cellStyle name="標準 16 3" xfId="884"/>
    <cellStyle name="標準 160" xfId="260"/>
    <cellStyle name="標準 160 2" xfId="886"/>
    <cellStyle name="標準 161" xfId="261"/>
    <cellStyle name="標準 161 2" xfId="887"/>
    <cellStyle name="標準 162" xfId="262"/>
    <cellStyle name="標準 162 2" xfId="888"/>
    <cellStyle name="標準 163" xfId="263"/>
    <cellStyle name="標準 163 2" xfId="889"/>
    <cellStyle name="標準 164" xfId="264"/>
    <cellStyle name="標準 164 2" xfId="890"/>
    <cellStyle name="標準 165" xfId="265"/>
    <cellStyle name="標準 165 2" xfId="891"/>
    <cellStyle name="標準 166" xfId="266"/>
    <cellStyle name="標準 166 2" xfId="892"/>
    <cellStyle name="標準 167" xfId="267"/>
    <cellStyle name="標準 167 2" xfId="893"/>
    <cellStyle name="標準 168" xfId="268"/>
    <cellStyle name="標準 168 2" xfId="894"/>
    <cellStyle name="標準 169" xfId="269"/>
    <cellStyle name="標準 169 2" xfId="895"/>
    <cellStyle name="標準 17" xfId="270"/>
    <cellStyle name="標準 17 2" xfId="271"/>
    <cellStyle name="標準 17 2 2" xfId="897"/>
    <cellStyle name="標準 17 3" xfId="896"/>
    <cellStyle name="標準 170" xfId="272"/>
    <cellStyle name="標準 170 2" xfId="898"/>
    <cellStyle name="標準 171" xfId="273"/>
    <cellStyle name="標準 171 2" xfId="899"/>
    <cellStyle name="標準 172" xfId="274"/>
    <cellStyle name="標準 172 2" xfId="900"/>
    <cellStyle name="標準 173" xfId="275"/>
    <cellStyle name="標準 173 2" xfId="901"/>
    <cellStyle name="標準 174" xfId="276"/>
    <cellStyle name="標準 174 2" xfId="902"/>
    <cellStyle name="標準 175" xfId="277"/>
    <cellStyle name="標準 175 2" xfId="903"/>
    <cellStyle name="標準 176" xfId="278"/>
    <cellStyle name="標準 176 2" xfId="904"/>
    <cellStyle name="標準 177" xfId="279"/>
    <cellStyle name="標準 177 2" xfId="905"/>
    <cellStyle name="標準 178" xfId="280"/>
    <cellStyle name="標準 178 2" xfId="906"/>
    <cellStyle name="標準 179" xfId="281"/>
    <cellStyle name="標準 179 2" xfId="907"/>
    <cellStyle name="標準 18" xfId="282"/>
    <cellStyle name="標準 18 2" xfId="283"/>
    <cellStyle name="標準 18 2 2" xfId="909"/>
    <cellStyle name="標準 18 3" xfId="908"/>
    <cellStyle name="標準 180" xfId="284"/>
    <cellStyle name="標準 180 2" xfId="910"/>
    <cellStyle name="標準 181" xfId="285"/>
    <cellStyle name="標準 181 2" xfId="911"/>
    <cellStyle name="標準 182" xfId="286"/>
    <cellStyle name="標準 182 2" xfId="912"/>
    <cellStyle name="標準 183" xfId="287"/>
    <cellStyle name="標準 183 2" xfId="913"/>
    <cellStyle name="標準 184" xfId="288"/>
    <cellStyle name="標準 184 2" xfId="914"/>
    <cellStyle name="標準 185" xfId="289"/>
    <cellStyle name="標準 185 2" xfId="915"/>
    <cellStyle name="標準 186" xfId="290"/>
    <cellStyle name="標準 186 2" xfId="916"/>
    <cellStyle name="標準 187" xfId="291"/>
    <cellStyle name="標準 187 2" xfId="917"/>
    <cellStyle name="標準 188" xfId="292"/>
    <cellStyle name="標準 188 2" xfId="918"/>
    <cellStyle name="標準 189" xfId="293"/>
    <cellStyle name="標準 189 2" xfId="919"/>
    <cellStyle name="標準 19" xfId="294"/>
    <cellStyle name="標準 19 2" xfId="295"/>
    <cellStyle name="標準 19 2 2" xfId="921"/>
    <cellStyle name="標準 19 3" xfId="920"/>
    <cellStyle name="標準 190" xfId="296"/>
    <cellStyle name="標準 190 2" xfId="922"/>
    <cellStyle name="標準 191" xfId="297"/>
    <cellStyle name="標準 191 2" xfId="923"/>
    <cellStyle name="標準 192" xfId="298"/>
    <cellStyle name="標準 192 2" xfId="924"/>
    <cellStyle name="標準 193" xfId="299"/>
    <cellStyle name="標準 193 2" xfId="925"/>
    <cellStyle name="標準 194" xfId="300"/>
    <cellStyle name="標準 194 2" xfId="926"/>
    <cellStyle name="標準 195" xfId="301"/>
    <cellStyle name="標準 195 2" xfId="927"/>
    <cellStyle name="標準 196" xfId="302"/>
    <cellStyle name="標準 196 2" xfId="928"/>
    <cellStyle name="標準 197" xfId="303"/>
    <cellStyle name="標準 197 2" xfId="929"/>
    <cellStyle name="標準 198" xfId="304"/>
    <cellStyle name="標準 198 2" xfId="930"/>
    <cellStyle name="標準 199" xfId="305"/>
    <cellStyle name="標準 199 2" xfId="931"/>
    <cellStyle name="標準 2" xfId="140"/>
    <cellStyle name="標準 2 10" xfId="307"/>
    <cellStyle name="標準 2 10 2" xfId="933"/>
    <cellStyle name="標準 2 11" xfId="306"/>
    <cellStyle name="標準 2 11 2" xfId="934"/>
    <cellStyle name="標準 2 12" xfId="932"/>
    <cellStyle name="標準 2 2" xfId="141"/>
    <cellStyle name="標準 2 2 2" xfId="309"/>
    <cellStyle name="標準 2 2 2 2" xfId="936"/>
    <cellStyle name="標準 2 2 3" xfId="308"/>
    <cellStyle name="標準 2 2 3 2" xfId="937"/>
    <cellStyle name="標準 2 2 4" xfId="935"/>
    <cellStyle name="標準 2 2_■API_帳票出力" xfId="310"/>
    <cellStyle name="標準 2 3" xfId="311"/>
    <cellStyle name="標準 2 3 2" xfId="938"/>
    <cellStyle name="標準 2 4" xfId="312"/>
    <cellStyle name="標準 2 4 2" xfId="939"/>
    <cellStyle name="標準 2 5" xfId="313"/>
    <cellStyle name="標準 2 5 2" xfId="940"/>
    <cellStyle name="標準 2 6" xfId="314"/>
    <cellStyle name="標準 2 6 2" xfId="941"/>
    <cellStyle name="標準 2 7" xfId="315"/>
    <cellStyle name="標準 2 7 2" xfId="942"/>
    <cellStyle name="標準 2 8" xfId="316"/>
    <cellStyle name="標準 2 8 2" xfId="943"/>
    <cellStyle name="標準 2 9" xfId="317"/>
    <cellStyle name="標準 2 9 2" xfId="944"/>
    <cellStyle name="標準 2_□(八幡版)SD020_290_インタフェース仕様_(13.02.ＩＤ／パスワード認証機能)_ID／パスワード認証" xfId="318"/>
    <cellStyle name="標準 20" xfId="319"/>
    <cellStyle name="標準 20 2" xfId="320"/>
    <cellStyle name="標準 20 2 2" xfId="946"/>
    <cellStyle name="標準 20 3" xfId="945"/>
    <cellStyle name="標準 200" xfId="321"/>
    <cellStyle name="標準 200 2" xfId="947"/>
    <cellStyle name="標準 201" xfId="322"/>
    <cellStyle name="標準 201 2" xfId="948"/>
    <cellStyle name="標準 202" xfId="323"/>
    <cellStyle name="標準 202 2" xfId="949"/>
    <cellStyle name="標準 203" xfId="324"/>
    <cellStyle name="標準 203 2" xfId="950"/>
    <cellStyle name="標準 204" xfId="325"/>
    <cellStyle name="標準 204 2" xfId="951"/>
    <cellStyle name="標準 205" xfId="326"/>
    <cellStyle name="標準 205 2" xfId="952"/>
    <cellStyle name="標準 206" xfId="327"/>
    <cellStyle name="標準 206 2" xfId="953"/>
    <cellStyle name="標準 207" xfId="328"/>
    <cellStyle name="標準 207 2" xfId="954"/>
    <cellStyle name="標準 208" xfId="329"/>
    <cellStyle name="標準 208 2" xfId="955"/>
    <cellStyle name="標準 209" xfId="330"/>
    <cellStyle name="標準 209 2" xfId="956"/>
    <cellStyle name="標準 21" xfId="331"/>
    <cellStyle name="標準 21 2" xfId="332"/>
    <cellStyle name="標準 21 2 2" xfId="958"/>
    <cellStyle name="標準 21 3" xfId="957"/>
    <cellStyle name="標準 210" xfId="333"/>
    <cellStyle name="標準 210 2" xfId="959"/>
    <cellStyle name="標準 211" xfId="334"/>
    <cellStyle name="標準 211 2" xfId="960"/>
    <cellStyle name="標準 212" xfId="335"/>
    <cellStyle name="標準 212 2" xfId="961"/>
    <cellStyle name="標準 213" xfId="336"/>
    <cellStyle name="標準 213 2" xfId="962"/>
    <cellStyle name="標準 214" xfId="337"/>
    <cellStyle name="標準 214 2" xfId="963"/>
    <cellStyle name="標準 215" xfId="338"/>
    <cellStyle name="標準 215 2" xfId="964"/>
    <cellStyle name="標準 216" xfId="339"/>
    <cellStyle name="標準 216 2" xfId="965"/>
    <cellStyle name="標準 217" xfId="340"/>
    <cellStyle name="標準 217 2" xfId="966"/>
    <cellStyle name="標準 218" xfId="341"/>
    <cellStyle name="標準 218 2" xfId="967"/>
    <cellStyle name="標準 219" xfId="342"/>
    <cellStyle name="標準 219 2" xfId="968"/>
    <cellStyle name="標準 22" xfId="343"/>
    <cellStyle name="標準 22 2" xfId="344"/>
    <cellStyle name="標準 22 2 2" xfId="970"/>
    <cellStyle name="標準 22 3" xfId="969"/>
    <cellStyle name="標準 220" xfId="345"/>
    <cellStyle name="標準 220 2" xfId="971"/>
    <cellStyle name="標準 221" xfId="346"/>
    <cellStyle name="標準 221 2" xfId="972"/>
    <cellStyle name="標準 222" xfId="347"/>
    <cellStyle name="標準 222 2" xfId="973"/>
    <cellStyle name="標準 223" xfId="348"/>
    <cellStyle name="標準 223 2" xfId="974"/>
    <cellStyle name="標準 224" xfId="349"/>
    <cellStyle name="標準 224 2" xfId="975"/>
    <cellStyle name="標準 225" xfId="350"/>
    <cellStyle name="標準 225 2" xfId="976"/>
    <cellStyle name="標準 226" xfId="351"/>
    <cellStyle name="標準 226 2" xfId="977"/>
    <cellStyle name="標準 227" xfId="352"/>
    <cellStyle name="標準 227 2" xfId="978"/>
    <cellStyle name="標準 228" xfId="353"/>
    <cellStyle name="標準 228 2" xfId="979"/>
    <cellStyle name="標準 229" xfId="354"/>
    <cellStyle name="標準 229 2" xfId="980"/>
    <cellStyle name="標準 23" xfId="355"/>
    <cellStyle name="標準 23 2" xfId="356"/>
    <cellStyle name="標準 23 2 2" xfId="982"/>
    <cellStyle name="標準 23 3" xfId="981"/>
    <cellStyle name="標準 230" xfId="357"/>
    <cellStyle name="標準 230 2" xfId="983"/>
    <cellStyle name="標準 231" xfId="358"/>
    <cellStyle name="標準 231 2" xfId="359"/>
    <cellStyle name="標準 231 2 2" xfId="985"/>
    <cellStyle name="標準 231 3" xfId="984"/>
    <cellStyle name="標準 232" xfId="360"/>
    <cellStyle name="標準 232 2" xfId="361"/>
    <cellStyle name="標準 232 2 2" xfId="362"/>
    <cellStyle name="標準 232 2 2 2" xfId="363"/>
    <cellStyle name="標準 232 2 2 2 2" xfId="989"/>
    <cellStyle name="標準 232 2 2 3" xfId="988"/>
    <cellStyle name="標準 232 2 3" xfId="987"/>
    <cellStyle name="標準 232 3" xfId="986"/>
    <cellStyle name="標準 233" xfId="364"/>
    <cellStyle name="標準 233 2" xfId="990"/>
    <cellStyle name="標準 234" xfId="365"/>
    <cellStyle name="標準 234 2" xfId="991"/>
    <cellStyle name="標準 235" xfId="366"/>
    <cellStyle name="標準 235 2" xfId="992"/>
    <cellStyle name="標準 236" xfId="367"/>
    <cellStyle name="標準 236 2" xfId="368"/>
    <cellStyle name="標準 236 2 2" xfId="994"/>
    <cellStyle name="標準 236 3" xfId="993"/>
    <cellStyle name="標準 237" xfId="369"/>
    <cellStyle name="標準 237 2" xfId="995"/>
    <cellStyle name="標準 238" xfId="143"/>
    <cellStyle name="標準 238 2" xfId="996"/>
    <cellStyle name="標準 239" xfId="148"/>
    <cellStyle name="標準 239 2" xfId="997"/>
    <cellStyle name="標準 24" xfId="370"/>
    <cellStyle name="標準 24 2" xfId="371"/>
    <cellStyle name="標準 24 2 2" xfId="999"/>
    <cellStyle name="標準 24 3" xfId="998"/>
    <cellStyle name="標準 240" xfId="553"/>
    <cellStyle name="標準 240 2" xfId="1000"/>
    <cellStyle name="標準 241" xfId="554"/>
    <cellStyle name="標準 241 2" xfId="1001"/>
    <cellStyle name="標準 242" xfId="552"/>
    <cellStyle name="標準 242 2" xfId="1002"/>
    <cellStyle name="標準 243" xfId="555"/>
    <cellStyle name="標準 243 2" xfId="1003"/>
    <cellStyle name="標準 244" xfId="556"/>
    <cellStyle name="標準 244 2" xfId="1004"/>
    <cellStyle name="標準 245" xfId="557"/>
    <cellStyle name="標準 245 2" xfId="1005"/>
    <cellStyle name="標準 246" xfId="558"/>
    <cellStyle name="標準 246 2" xfId="1006"/>
    <cellStyle name="標準 247" xfId="559"/>
    <cellStyle name="標準 247 2" xfId="1007"/>
    <cellStyle name="標準 248" xfId="560"/>
    <cellStyle name="標準 248 2" xfId="1008"/>
    <cellStyle name="標準 249" xfId="602"/>
    <cellStyle name="標準 249 2" xfId="1009"/>
    <cellStyle name="標準 25" xfId="372"/>
    <cellStyle name="標準 25 2" xfId="373"/>
    <cellStyle name="標準 25 2 2" xfId="1011"/>
    <cellStyle name="標準 25 3" xfId="1010"/>
    <cellStyle name="標準 250" xfId="603"/>
    <cellStyle name="標準 250 2" xfId="1012"/>
    <cellStyle name="標準 251" xfId="604"/>
    <cellStyle name="標準 252" xfId="1182"/>
    <cellStyle name="標準 26" xfId="374"/>
    <cellStyle name="標準 26 2" xfId="375"/>
    <cellStyle name="標準 26 2 2" xfId="1014"/>
    <cellStyle name="標準 26 3" xfId="1013"/>
    <cellStyle name="標準 27" xfId="376"/>
    <cellStyle name="標準 27 2" xfId="377"/>
    <cellStyle name="標準 27 2 2" xfId="1016"/>
    <cellStyle name="標準 27 3" xfId="1015"/>
    <cellStyle name="標準 28" xfId="378"/>
    <cellStyle name="標準 28 2" xfId="379"/>
    <cellStyle name="標準 28 2 2" xfId="1018"/>
    <cellStyle name="標準 28 3" xfId="1017"/>
    <cellStyle name="標準 29" xfId="380"/>
    <cellStyle name="標準 29 2" xfId="381"/>
    <cellStyle name="標準 29 2 2" xfId="1020"/>
    <cellStyle name="標準 29 3" xfId="1019"/>
    <cellStyle name="標準 3" xfId="142"/>
    <cellStyle name="標準 3 2" xfId="383"/>
    <cellStyle name="標準 3 2 2" xfId="1022"/>
    <cellStyle name="標準 3 3" xfId="384"/>
    <cellStyle name="標準 3 3 2" xfId="1023"/>
    <cellStyle name="標準 3 4" xfId="382"/>
    <cellStyle name="標準 3 4 2" xfId="1024"/>
    <cellStyle name="標準 3 5" xfId="1021"/>
    <cellStyle name="標準 3_開発者ガイド(公開系)" xfId="385"/>
    <cellStyle name="標準 30" xfId="386"/>
    <cellStyle name="標準 30 2" xfId="387"/>
    <cellStyle name="標準 30 2 2" xfId="1026"/>
    <cellStyle name="標準 30 3" xfId="1025"/>
    <cellStyle name="標準 31" xfId="388"/>
    <cellStyle name="標準 31 2" xfId="389"/>
    <cellStyle name="標準 31 2 2" xfId="1028"/>
    <cellStyle name="標準 31 3" xfId="1027"/>
    <cellStyle name="標準 32" xfId="390"/>
    <cellStyle name="標準 32 2" xfId="391"/>
    <cellStyle name="標準 32 2 2" xfId="1030"/>
    <cellStyle name="標準 32 3" xfId="1029"/>
    <cellStyle name="標準 33" xfId="392"/>
    <cellStyle name="標準 33 2" xfId="393"/>
    <cellStyle name="標準 33 2 2" xfId="1032"/>
    <cellStyle name="標準 33 3" xfId="1031"/>
    <cellStyle name="標準 34" xfId="394"/>
    <cellStyle name="標準 34 2" xfId="395"/>
    <cellStyle name="標準 34 2 2" xfId="1034"/>
    <cellStyle name="標準 34 3" xfId="1033"/>
    <cellStyle name="標準 35" xfId="396"/>
    <cellStyle name="標準 35 2" xfId="397"/>
    <cellStyle name="標準 35 2 2" xfId="1036"/>
    <cellStyle name="標準 35 3" xfId="1035"/>
    <cellStyle name="標準 36" xfId="398"/>
    <cellStyle name="標準 36 2" xfId="399"/>
    <cellStyle name="標準 36 2 2" xfId="1038"/>
    <cellStyle name="標準 36 3" xfId="1037"/>
    <cellStyle name="標準 37" xfId="400"/>
    <cellStyle name="標準 37 2" xfId="401"/>
    <cellStyle name="標準 37 2 2" xfId="1040"/>
    <cellStyle name="標準 37 3" xfId="1039"/>
    <cellStyle name="標準 38" xfId="402"/>
    <cellStyle name="標準 38 2" xfId="403"/>
    <cellStyle name="標準 38 2 2" xfId="1042"/>
    <cellStyle name="標準 38 3" xfId="1041"/>
    <cellStyle name="標準 39" xfId="404"/>
    <cellStyle name="標準 39 2" xfId="405"/>
    <cellStyle name="標準 39 2 2" xfId="1044"/>
    <cellStyle name="標準 39 3" xfId="1043"/>
    <cellStyle name="標準 4" xfId="406"/>
    <cellStyle name="標準 4 2" xfId="407"/>
    <cellStyle name="標準 4 2 2" xfId="1046"/>
    <cellStyle name="標準 4 3" xfId="1045"/>
    <cellStyle name="標準 4 4" xfId="1181"/>
    <cellStyle name="標準 4 4 2" xfId="1183"/>
    <cellStyle name="標準 4_■API_帳票出力" xfId="408"/>
    <cellStyle name="標準 40" xfId="409"/>
    <cellStyle name="標準 40 2" xfId="410"/>
    <cellStyle name="標準 40 2 2" xfId="1048"/>
    <cellStyle name="標準 40 3" xfId="1047"/>
    <cellStyle name="標準 41" xfId="411"/>
    <cellStyle name="標準 41 2" xfId="412"/>
    <cellStyle name="標準 41 2 2" xfId="1050"/>
    <cellStyle name="標準 41 3" xfId="1049"/>
    <cellStyle name="標準 42" xfId="413"/>
    <cellStyle name="標準 42 2" xfId="414"/>
    <cellStyle name="標準 42 2 2" xfId="1052"/>
    <cellStyle name="標準 42 3" xfId="1051"/>
    <cellStyle name="標準 43" xfId="415"/>
    <cellStyle name="標準 43 2" xfId="416"/>
    <cellStyle name="標準 43 2 2" xfId="1054"/>
    <cellStyle name="標準 43 3" xfId="1053"/>
    <cellStyle name="標準 44" xfId="417"/>
    <cellStyle name="標準 44 2" xfId="418"/>
    <cellStyle name="標準 44 2 2" xfId="1056"/>
    <cellStyle name="標準 44 3" xfId="1055"/>
    <cellStyle name="標準 45" xfId="419"/>
    <cellStyle name="標準 45 2" xfId="420"/>
    <cellStyle name="標準 45 2 2" xfId="1058"/>
    <cellStyle name="標準 45 3" xfId="1057"/>
    <cellStyle name="標準 46" xfId="421"/>
    <cellStyle name="標準 46 2" xfId="422"/>
    <cellStyle name="標準 46 2 2" xfId="1060"/>
    <cellStyle name="標準 46 3" xfId="1059"/>
    <cellStyle name="標準 47" xfId="423"/>
    <cellStyle name="標準 47 2" xfId="424"/>
    <cellStyle name="標準 47 2 2" xfId="1062"/>
    <cellStyle name="標準 47 3" xfId="1061"/>
    <cellStyle name="標準 48" xfId="425"/>
    <cellStyle name="標準 48 2" xfId="426"/>
    <cellStyle name="標準 48 2 2" xfId="1064"/>
    <cellStyle name="標準 48 3" xfId="1063"/>
    <cellStyle name="標準 49" xfId="427"/>
    <cellStyle name="標準 49 2" xfId="428"/>
    <cellStyle name="標準 49 2 2" xfId="1066"/>
    <cellStyle name="標準 49 3" xfId="1065"/>
    <cellStyle name="標準 5" xfId="429"/>
    <cellStyle name="標準 5 2" xfId="430"/>
    <cellStyle name="標準 5 2 2" xfId="1068"/>
    <cellStyle name="標準 5 3" xfId="1067"/>
    <cellStyle name="標準 5_■API_帳票出力" xfId="431"/>
    <cellStyle name="標準 50" xfId="432"/>
    <cellStyle name="標準 50 2" xfId="433"/>
    <cellStyle name="標準 50 2 2" xfId="1070"/>
    <cellStyle name="標準 50 3" xfId="1069"/>
    <cellStyle name="標準 51" xfId="434"/>
    <cellStyle name="標準 51 2" xfId="435"/>
    <cellStyle name="標準 51 2 2" xfId="1072"/>
    <cellStyle name="標準 51 3" xfId="1071"/>
    <cellStyle name="標準 52" xfId="436"/>
    <cellStyle name="標準 52 2" xfId="437"/>
    <cellStyle name="標準 52 2 2" xfId="1074"/>
    <cellStyle name="標準 52 3" xfId="1073"/>
    <cellStyle name="標準 53" xfId="438"/>
    <cellStyle name="標準 53 2" xfId="439"/>
    <cellStyle name="標準 53 2 2" xfId="1076"/>
    <cellStyle name="標準 53 3" xfId="1075"/>
    <cellStyle name="標準 54" xfId="440"/>
    <cellStyle name="標準 54 2" xfId="441"/>
    <cellStyle name="標準 54 2 2" xfId="1078"/>
    <cellStyle name="標準 54 3" xfId="1077"/>
    <cellStyle name="標準 55" xfId="442"/>
    <cellStyle name="標準 55 2" xfId="443"/>
    <cellStyle name="標準 55 2 2" xfId="1080"/>
    <cellStyle name="標準 55 3" xfId="1079"/>
    <cellStyle name="標準 56" xfId="444"/>
    <cellStyle name="標準 56 2" xfId="445"/>
    <cellStyle name="標準 56 2 2" xfId="1082"/>
    <cellStyle name="標準 56 3" xfId="1081"/>
    <cellStyle name="標準 57" xfId="446"/>
    <cellStyle name="標準 57 2" xfId="447"/>
    <cellStyle name="標準 57 2 2" xfId="1084"/>
    <cellStyle name="標準 57 3" xfId="1083"/>
    <cellStyle name="標準 58" xfId="448"/>
    <cellStyle name="標準 58 2" xfId="449"/>
    <cellStyle name="標準 58 2 2" xfId="1086"/>
    <cellStyle name="標準 58 3" xfId="1085"/>
    <cellStyle name="標準 59" xfId="450"/>
    <cellStyle name="標準 59 2" xfId="451"/>
    <cellStyle name="標準 59 2 2" xfId="1088"/>
    <cellStyle name="標準 59 3" xfId="1087"/>
    <cellStyle name="標準 6" xfId="452"/>
    <cellStyle name="標準 6 2" xfId="453"/>
    <cellStyle name="標準 6 2 2" xfId="1090"/>
    <cellStyle name="標準 6 3" xfId="1089"/>
    <cellStyle name="標準 6_■API_帳票出力" xfId="454"/>
    <cellStyle name="標準 60" xfId="455"/>
    <cellStyle name="標準 60 2" xfId="456"/>
    <cellStyle name="標準 60 2 2" xfId="1092"/>
    <cellStyle name="標準 60 3" xfId="1091"/>
    <cellStyle name="標準 61" xfId="457"/>
    <cellStyle name="標準 61 2" xfId="458"/>
    <cellStyle name="標準 61 2 2" xfId="1094"/>
    <cellStyle name="標準 61 3" xfId="1093"/>
    <cellStyle name="標準 62" xfId="459"/>
    <cellStyle name="標準 62 2" xfId="460"/>
    <cellStyle name="標準 62 2 2" xfId="1096"/>
    <cellStyle name="標準 62 3" xfId="1095"/>
    <cellStyle name="標準 63" xfId="461"/>
    <cellStyle name="標準 63 2" xfId="462"/>
    <cellStyle name="標準 63 2 2" xfId="1098"/>
    <cellStyle name="標準 63 3" xfId="1097"/>
    <cellStyle name="標準 64" xfId="463"/>
    <cellStyle name="標準 64 2" xfId="464"/>
    <cellStyle name="標準 64 2 2" xfId="1100"/>
    <cellStyle name="標準 64 3" xfId="1099"/>
    <cellStyle name="標準 65" xfId="465"/>
    <cellStyle name="標準 65 2" xfId="466"/>
    <cellStyle name="標準 65 2 2" xfId="1102"/>
    <cellStyle name="標準 65 3" xfId="1101"/>
    <cellStyle name="標準 66" xfId="467"/>
    <cellStyle name="標準 66 2" xfId="468"/>
    <cellStyle name="標準 66 2 2" xfId="1104"/>
    <cellStyle name="標準 66 3" xfId="1103"/>
    <cellStyle name="標準 67" xfId="469"/>
    <cellStyle name="標準 67 2" xfId="470"/>
    <cellStyle name="標準 67 2 2" xfId="1106"/>
    <cellStyle name="標準 67 3" xfId="1105"/>
    <cellStyle name="標準 68" xfId="471"/>
    <cellStyle name="標準 68 2" xfId="472"/>
    <cellStyle name="標準 68 2 2" xfId="1108"/>
    <cellStyle name="標準 68 3" xfId="1107"/>
    <cellStyle name="標準 69" xfId="473"/>
    <cellStyle name="標準 69 2" xfId="474"/>
    <cellStyle name="標準 69 2 2" xfId="1110"/>
    <cellStyle name="標準 69 3" xfId="1109"/>
    <cellStyle name="標準 7" xfId="475"/>
    <cellStyle name="標準 7 2" xfId="476"/>
    <cellStyle name="標準 7 2 2" xfId="1112"/>
    <cellStyle name="標準 7 3" xfId="1111"/>
    <cellStyle name="標準 7_■API_帳票出力" xfId="477"/>
    <cellStyle name="標準 70" xfId="478"/>
    <cellStyle name="標準 70 2" xfId="479"/>
    <cellStyle name="標準 70 2 2" xfId="1114"/>
    <cellStyle name="標準 70 3" xfId="1113"/>
    <cellStyle name="標準 71" xfId="480"/>
    <cellStyle name="標準 71 2" xfId="481"/>
    <cellStyle name="標準 71 2 2" xfId="1116"/>
    <cellStyle name="標準 71 3" xfId="1115"/>
    <cellStyle name="標準 72" xfId="482"/>
    <cellStyle name="標準 72 2" xfId="483"/>
    <cellStyle name="標準 72 2 2" xfId="1118"/>
    <cellStyle name="標準 72 3" xfId="1117"/>
    <cellStyle name="標準 73" xfId="484"/>
    <cellStyle name="標準 73 2" xfId="485"/>
    <cellStyle name="標準 73 2 2" xfId="1120"/>
    <cellStyle name="標準 73 3" xfId="1119"/>
    <cellStyle name="標準 74" xfId="486"/>
    <cellStyle name="標準 74 2" xfId="487"/>
    <cellStyle name="標準 74 2 2" xfId="1122"/>
    <cellStyle name="標準 74 3" xfId="1121"/>
    <cellStyle name="標準 75" xfId="488"/>
    <cellStyle name="標準 75 2" xfId="489"/>
    <cellStyle name="標準 75 2 2" xfId="1124"/>
    <cellStyle name="標準 75 3" xfId="1123"/>
    <cellStyle name="標準 76" xfId="490"/>
    <cellStyle name="標準 76 2" xfId="491"/>
    <cellStyle name="標準 76 2 2" xfId="1126"/>
    <cellStyle name="標準 76 3" xfId="1125"/>
    <cellStyle name="標準 77" xfId="492"/>
    <cellStyle name="標準 77 2" xfId="493"/>
    <cellStyle name="標準 77 2 2" xfId="1128"/>
    <cellStyle name="標準 77 3" xfId="1127"/>
    <cellStyle name="標準 78" xfId="494"/>
    <cellStyle name="標準 78 2" xfId="495"/>
    <cellStyle name="標準 78 2 2" xfId="1130"/>
    <cellStyle name="標準 78 3" xfId="1129"/>
    <cellStyle name="標準 79" xfId="496"/>
    <cellStyle name="標準 79 2" xfId="497"/>
    <cellStyle name="標準 79 2 2" xfId="1132"/>
    <cellStyle name="標準 79 3" xfId="1131"/>
    <cellStyle name="標準 8" xfId="498"/>
    <cellStyle name="標準 8 2" xfId="499"/>
    <cellStyle name="標準 8 2 2" xfId="1134"/>
    <cellStyle name="標準 8 3" xfId="1133"/>
    <cellStyle name="標準 8_■API_帳票出力" xfId="500"/>
    <cellStyle name="標準 80" xfId="501"/>
    <cellStyle name="標準 80 2" xfId="502"/>
    <cellStyle name="標準 80 2 2" xfId="1136"/>
    <cellStyle name="標準 80 3" xfId="1135"/>
    <cellStyle name="標準 81" xfId="503"/>
    <cellStyle name="標準 81 2" xfId="504"/>
    <cellStyle name="標準 81 2 2" xfId="1138"/>
    <cellStyle name="標準 81 3" xfId="1137"/>
    <cellStyle name="標準 82" xfId="505"/>
    <cellStyle name="標準 82 2" xfId="506"/>
    <cellStyle name="標準 82 2 2" xfId="1140"/>
    <cellStyle name="標準 82 3" xfId="1139"/>
    <cellStyle name="標準 83" xfId="507"/>
    <cellStyle name="標準 83 2" xfId="508"/>
    <cellStyle name="標準 83 2 2" xfId="1142"/>
    <cellStyle name="標準 83 3" xfId="1141"/>
    <cellStyle name="標準 84" xfId="509"/>
    <cellStyle name="標準 84 2" xfId="510"/>
    <cellStyle name="標準 84 2 2" xfId="1144"/>
    <cellStyle name="標準 84 3" xfId="1143"/>
    <cellStyle name="標準 85" xfId="511"/>
    <cellStyle name="標準 85 2" xfId="512"/>
    <cellStyle name="標準 85 2 2" xfId="1146"/>
    <cellStyle name="標準 85 3" xfId="1145"/>
    <cellStyle name="標準 86" xfId="513"/>
    <cellStyle name="標準 86 2" xfId="514"/>
    <cellStyle name="標準 86 2 2" xfId="1148"/>
    <cellStyle name="標準 86 3" xfId="1147"/>
    <cellStyle name="標準 87" xfId="515"/>
    <cellStyle name="標準 87 2" xfId="516"/>
    <cellStyle name="標準 87 2 2" xfId="1150"/>
    <cellStyle name="標準 87 3" xfId="1149"/>
    <cellStyle name="標準 88" xfId="517"/>
    <cellStyle name="標準 88 2" xfId="518"/>
    <cellStyle name="標準 88 2 2" xfId="1152"/>
    <cellStyle name="標準 88 3" xfId="1151"/>
    <cellStyle name="標準 88_開発者ガイド(公開系)" xfId="519"/>
    <cellStyle name="標準 89" xfId="520"/>
    <cellStyle name="標準 89 2" xfId="521"/>
    <cellStyle name="標準 89 2 2" xfId="1154"/>
    <cellStyle name="標準 89 3" xfId="1153"/>
    <cellStyle name="標準 89_開発者ガイド(公開系)" xfId="522"/>
    <cellStyle name="標準 9" xfId="523"/>
    <cellStyle name="標準 9 2" xfId="524"/>
    <cellStyle name="標準 9 2 2" xfId="1156"/>
    <cellStyle name="標準 9 3" xfId="1155"/>
    <cellStyle name="標準 9_API_サブシステム内間連携処理" xfId="525"/>
    <cellStyle name="標準 90" xfId="526"/>
    <cellStyle name="標準 90 2" xfId="527"/>
    <cellStyle name="標準 90 2 2" xfId="1158"/>
    <cellStyle name="標準 90 3" xfId="1157"/>
    <cellStyle name="標準 90_開発者ガイド(公開系)" xfId="528"/>
    <cellStyle name="標準 91" xfId="529"/>
    <cellStyle name="標準 91 2" xfId="530"/>
    <cellStyle name="標準 91 2 2" xfId="1160"/>
    <cellStyle name="標準 91 3" xfId="1159"/>
    <cellStyle name="標準 91_開発者ガイド(公開系)" xfId="531"/>
    <cellStyle name="標準 92" xfId="532"/>
    <cellStyle name="標準 92 2" xfId="533"/>
    <cellStyle name="標準 92 2 2" xfId="1162"/>
    <cellStyle name="標準 92 3" xfId="1161"/>
    <cellStyle name="標準 92_開発者ガイド(公開系)" xfId="534"/>
    <cellStyle name="標準 93" xfId="535"/>
    <cellStyle name="標準 93 2" xfId="536"/>
    <cellStyle name="標準 93 2 2" xfId="1164"/>
    <cellStyle name="標準 93 3" xfId="1163"/>
    <cellStyle name="標準 93_開発者ガイド(公開系)" xfId="537"/>
    <cellStyle name="標準 94" xfId="538"/>
    <cellStyle name="標準 94 2" xfId="539"/>
    <cellStyle name="標準 94 2 2" xfId="1166"/>
    <cellStyle name="標準 94 3" xfId="1165"/>
    <cellStyle name="標準 94_開発者ガイド(公開系)" xfId="540"/>
    <cellStyle name="標準 95" xfId="541"/>
    <cellStyle name="標準 95 2" xfId="1167"/>
    <cellStyle name="標準 96" xfId="542"/>
    <cellStyle name="標準 96 2" xfId="543"/>
    <cellStyle name="標準 96 2 2" xfId="1169"/>
    <cellStyle name="標準 96 3" xfId="1168"/>
    <cellStyle name="標準 97" xfId="544"/>
    <cellStyle name="標準 97 2" xfId="545"/>
    <cellStyle name="標準 97 2 2" xfId="1171"/>
    <cellStyle name="標準 97 3" xfId="1170"/>
    <cellStyle name="標準 98" xfId="546"/>
    <cellStyle name="標準 98 2" xfId="547"/>
    <cellStyle name="標準 98 2 2" xfId="1173"/>
    <cellStyle name="標準 98 3" xfId="1172"/>
    <cellStyle name="標準 99" xfId="548"/>
    <cellStyle name="標準 99 2" xfId="549"/>
    <cellStyle name="標準 99 2 2" xfId="1175"/>
    <cellStyle name="標準 99 3" xfId="1174"/>
    <cellStyle name="標準_ドキュメント作成フォーマット(A4横)" xfId="86"/>
    <cellStyle name="良い" xfId="87" builtinId="26" customBuiltin="1"/>
    <cellStyle name="良い 2" xfId="566"/>
    <cellStyle name="良い 2 2" xfId="1176"/>
    <cellStyle name="㼿㼿㼿㼿㼿㼿㼿㼿" xfId="550"/>
    <cellStyle name="㼿㼿㼿㼿㼿㼿㼿㼿 2" xfId="1177"/>
    <cellStyle name="㼿㼿㼿㼿㼿㼿㼿㼿㼿㼿㼿㼿㼿㼿㼿㼿?" xfId="551"/>
    <cellStyle name="㼿㼿㼿㼿㼿㼿㼿㼿㼿㼿㼿㼿㼿㼿㼿㼿? 2" xfId="1178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37</xdr:col>
      <xdr:colOff>145677</xdr:colOff>
      <xdr:row>61</xdr:row>
      <xdr:rowOff>176728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2353" y="8785412"/>
          <a:ext cx="7922559" cy="23282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38</xdr:col>
      <xdr:colOff>7797</xdr:colOff>
      <xdr:row>47</xdr:row>
      <xdr:rowOff>78441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2353" y="5916706"/>
          <a:ext cx="8008797" cy="25885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14</xdr:row>
      <xdr:rowOff>179293</xdr:rowOff>
    </xdr:from>
    <xdr:to>
      <xdr:col>37</xdr:col>
      <xdr:colOff>180075</xdr:colOff>
      <xdr:row>29</xdr:row>
      <xdr:rowOff>56029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2353" y="2689411"/>
          <a:ext cx="7956957" cy="2566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25213</xdr:colOff>
      <xdr:row>19</xdr:row>
      <xdr:rowOff>114299</xdr:rowOff>
    </xdr:from>
    <xdr:to>
      <xdr:col>24</xdr:col>
      <xdr:colOff>11206</xdr:colOff>
      <xdr:row>20</xdr:row>
      <xdr:rowOff>168088</xdr:rowOff>
    </xdr:to>
    <xdr:sp macro="" textlink="">
      <xdr:nvSpPr>
        <xdr:cNvPr id="3" name="正方形/長方形 2"/>
        <xdr:cNvSpPr/>
      </xdr:nvSpPr>
      <xdr:spPr bwMode="auto">
        <a:xfrm>
          <a:off x="4888566" y="3520887"/>
          <a:ext cx="658346" cy="233083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141195</xdr:colOff>
      <xdr:row>26</xdr:row>
      <xdr:rowOff>96931</xdr:rowOff>
    </xdr:from>
    <xdr:to>
      <xdr:col>37</xdr:col>
      <xdr:colOff>7844</xdr:colOff>
      <xdr:row>27</xdr:row>
      <xdr:rowOff>144556</xdr:rowOff>
    </xdr:to>
    <xdr:sp macro="" textlink="">
      <xdr:nvSpPr>
        <xdr:cNvPr id="4" name="正方形/長方形 3"/>
        <xdr:cNvSpPr/>
      </xdr:nvSpPr>
      <xdr:spPr bwMode="auto">
        <a:xfrm>
          <a:off x="8142195" y="4758578"/>
          <a:ext cx="314884" cy="226919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16248</xdr:colOff>
      <xdr:row>52</xdr:row>
      <xdr:rowOff>109818</xdr:rowOff>
    </xdr:from>
    <xdr:to>
      <xdr:col>35</xdr:col>
      <xdr:colOff>6723</xdr:colOff>
      <xdr:row>55</xdr:row>
      <xdr:rowOff>25774</xdr:rowOff>
    </xdr:to>
    <xdr:sp macro="" textlink="">
      <xdr:nvSpPr>
        <xdr:cNvPr id="7" name="正方形/長方形 6"/>
        <xdr:cNvSpPr/>
      </xdr:nvSpPr>
      <xdr:spPr>
        <a:xfrm>
          <a:off x="3378013" y="9433112"/>
          <a:ext cx="4629710" cy="4538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12887</xdr:colOff>
      <xdr:row>56</xdr:row>
      <xdr:rowOff>105896</xdr:rowOff>
    </xdr:from>
    <xdr:to>
      <xdr:col>35</xdr:col>
      <xdr:colOff>3362</xdr:colOff>
      <xdr:row>59</xdr:row>
      <xdr:rowOff>20171</xdr:rowOff>
    </xdr:to>
    <xdr:sp macro="" textlink="">
      <xdr:nvSpPr>
        <xdr:cNvPr id="8" name="正方形/長方形 7"/>
        <xdr:cNvSpPr/>
      </xdr:nvSpPr>
      <xdr:spPr>
        <a:xfrm>
          <a:off x="3374652" y="10146367"/>
          <a:ext cx="4629710" cy="4521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95811</xdr:colOff>
      <xdr:row>52</xdr:row>
      <xdr:rowOff>135031</xdr:rowOff>
    </xdr:from>
    <xdr:to>
      <xdr:col>14</xdr:col>
      <xdr:colOff>95811</xdr:colOff>
      <xdr:row>54</xdr:row>
      <xdr:rowOff>49306</xdr:rowOff>
    </xdr:to>
    <xdr:sp macro="" textlink="">
      <xdr:nvSpPr>
        <xdr:cNvPr id="9" name="角丸四角形吹き出し 8"/>
        <xdr:cNvSpPr/>
      </xdr:nvSpPr>
      <xdr:spPr>
        <a:xfrm>
          <a:off x="2336987" y="9458325"/>
          <a:ext cx="896471" cy="272863"/>
        </a:xfrm>
        <a:prstGeom prst="wedgeRoundRectCallout">
          <a:avLst>
            <a:gd name="adj1" fmla="val 59602"/>
            <a:gd name="adj2" fmla="val 245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10</xdr:col>
      <xdr:colOff>105336</xdr:colOff>
      <xdr:row>57</xdr:row>
      <xdr:rowOff>96931</xdr:rowOff>
    </xdr:from>
    <xdr:to>
      <xdr:col>14</xdr:col>
      <xdr:colOff>105336</xdr:colOff>
      <xdr:row>59</xdr:row>
      <xdr:rowOff>11206</xdr:rowOff>
    </xdr:to>
    <xdr:sp macro="" textlink="">
      <xdr:nvSpPr>
        <xdr:cNvPr id="10" name="角丸四角形吹き出し 9"/>
        <xdr:cNvSpPr/>
      </xdr:nvSpPr>
      <xdr:spPr>
        <a:xfrm>
          <a:off x="2346512" y="10316696"/>
          <a:ext cx="896471" cy="272863"/>
        </a:xfrm>
        <a:prstGeom prst="wedgeRoundRectCallout">
          <a:avLst>
            <a:gd name="adj1" fmla="val 59602"/>
            <a:gd name="adj2" fmla="val 245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r>
            <a:rPr kumimoji="1" lang="ja-JP" altLang="en-US" sz="1100"/>
            <a:t>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V500"/>
  <sheetViews>
    <sheetView showGridLines="0" tabSelected="1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149" t="s">
        <v>19</v>
      </c>
      <c r="B1" s="149"/>
      <c r="C1" s="149"/>
      <c r="D1" s="149"/>
      <c r="E1" s="152" t="str">
        <f ca="1">INDIRECT("表紙!A12")</f>
        <v>ASWツアー国内</v>
      </c>
      <c r="F1" s="152"/>
      <c r="G1" s="152"/>
      <c r="H1" s="152"/>
      <c r="I1" s="152"/>
      <c r="J1" s="152"/>
      <c r="K1" s="152"/>
      <c r="L1" s="149" t="s">
        <v>4</v>
      </c>
      <c r="M1" s="149"/>
      <c r="N1" s="149"/>
      <c r="O1" s="149"/>
      <c r="P1" s="152" t="str">
        <f ca="1">INDIRECT("表紙!A14")</f>
        <v>apache設定ファイル再読み込み手順</v>
      </c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49" t="s">
        <v>24</v>
      </c>
      <c r="AI1" s="149"/>
      <c r="AJ1" s="149"/>
      <c r="AK1" s="152" t="s">
        <v>27</v>
      </c>
      <c r="AL1" s="152"/>
      <c r="AM1" s="152"/>
      <c r="AN1" s="152"/>
      <c r="AO1" s="149" t="s">
        <v>5</v>
      </c>
      <c r="AP1" s="149"/>
      <c r="AQ1" s="149"/>
      <c r="AR1" s="153" t="s">
        <v>25</v>
      </c>
      <c r="AS1" s="153"/>
      <c r="AT1" s="153"/>
      <c r="AU1" s="153"/>
    </row>
    <row r="2" spans="1:100" s="4" customFormat="1" ht="14.25" customHeight="1">
      <c r="A2" s="149" t="s">
        <v>20</v>
      </c>
      <c r="B2" s="149"/>
      <c r="C2" s="149"/>
      <c r="D2" s="149"/>
      <c r="E2" s="150" t="str">
        <f ca="1">RIGHT(CELL("filename",A1),LEN(CELL("filename",A1))-FIND("]",CELL("filename",A1)))</f>
        <v>表紙</v>
      </c>
      <c r="F2" s="150"/>
      <c r="G2" s="150"/>
      <c r="H2" s="150"/>
      <c r="I2" s="150"/>
      <c r="J2" s="150"/>
      <c r="K2" s="150"/>
      <c r="L2" s="151" t="s">
        <v>21</v>
      </c>
      <c r="M2" s="151"/>
      <c r="N2" s="151"/>
      <c r="O2" s="151"/>
      <c r="P2" s="152"/>
      <c r="Q2" s="152"/>
      <c r="R2" s="152"/>
      <c r="S2" s="152"/>
      <c r="T2" s="152"/>
      <c r="U2" s="149" t="s">
        <v>18</v>
      </c>
      <c r="V2" s="149"/>
      <c r="W2" s="149"/>
      <c r="X2" s="149"/>
      <c r="Y2" s="152"/>
      <c r="Z2" s="152"/>
      <c r="AA2" s="152"/>
      <c r="AB2" s="152"/>
      <c r="AC2" s="152"/>
      <c r="AD2" s="152"/>
      <c r="AE2" s="152"/>
      <c r="AF2" s="152"/>
      <c r="AG2" s="152"/>
      <c r="AH2" s="149" t="s">
        <v>22</v>
      </c>
      <c r="AI2" s="149"/>
      <c r="AJ2" s="149"/>
      <c r="AK2" s="154">
        <v>42948</v>
      </c>
      <c r="AL2" s="154"/>
      <c r="AM2" s="154"/>
      <c r="AN2" s="154"/>
      <c r="AO2" s="149" t="s">
        <v>23</v>
      </c>
      <c r="AP2" s="149"/>
      <c r="AQ2" s="149"/>
      <c r="AR2" s="153" t="s">
        <v>36</v>
      </c>
      <c r="AS2" s="153"/>
      <c r="AT2" s="153"/>
      <c r="AU2" s="153"/>
    </row>
    <row r="3" spans="1:100" s="4" customFormat="1" ht="14.25" customHeight="1">
      <c r="A3" s="149"/>
      <c r="B3" s="149"/>
      <c r="C3" s="149"/>
      <c r="D3" s="149"/>
      <c r="E3" s="150"/>
      <c r="F3" s="150"/>
      <c r="G3" s="150"/>
      <c r="H3" s="150"/>
      <c r="I3" s="150"/>
      <c r="J3" s="150"/>
      <c r="K3" s="150"/>
      <c r="L3" s="151"/>
      <c r="M3" s="151"/>
      <c r="N3" s="151"/>
      <c r="O3" s="151"/>
      <c r="P3" s="152"/>
      <c r="Q3" s="152"/>
      <c r="R3" s="152"/>
      <c r="S3" s="152"/>
      <c r="T3" s="152"/>
      <c r="U3" s="149"/>
      <c r="V3" s="149"/>
      <c r="W3" s="149"/>
      <c r="X3" s="149"/>
      <c r="Y3" s="152"/>
      <c r="Z3" s="152"/>
      <c r="AA3" s="152"/>
      <c r="AB3" s="152"/>
      <c r="AC3" s="152"/>
      <c r="AD3" s="152"/>
      <c r="AE3" s="152"/>
      <c r="AF3" s="152"/>
      <c r="AG3" s="152"/>
      <c r="AH3" s="149" t="s">
        <v>1</v>
      </c>
      <c r="AI3" s="149"/>
      <c r="AJ3" s="149"/>
      <c r="AK3" s="154"/>
      <c r="AL3" s="154"/>
      <c r="AM3" s="154"/>
      <c r="AN3" s="154"/>
      <c r="AO3" s="149" t="s">
        <v>2</v>
      </c>
      <c r="AP3" s="149"/>
      <c r="AQ3" s="149"/>
      <c r="AR3" s="153"/>
      <c r="AS3" s="153"/>
      <c r="AT3" s="153"/>
      <c r="AU3" s="153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155" t="s">
        <v>220</v>
      </c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156" t="s">
        <v>38</v>
      </c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168" t="s">
        <v>26</v>
      </c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169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</row>
    <row r="27" spans="1:100" s="2" customFormat="1" ht="14.25" customHeight="1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</row>
    <row r="28" spans="1:100" customFormat="1" ht="14.25" customHeight="1">
      <c r="A28" s="169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</row>
    <row r="29" spans="1:100" customFormat="1" ht="14.25" customHeight="1">
      <c r="A29" s="169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70" t="s">
        <v>6</v>
      </c>
      <c r="AK32" s="171"/>
      <c r="AL32" s="171"/>
      <c r="AM32" s="172"/>
      <c r="AN32" s="170" t="s">
        <v>7</v>
      </c>
      <c r="AO32" s="171"/>
      <c r="AP32" s="171"/>
      <c r="AQ32" s="172"/>
      <c r="AR32" s="170" t="s">
        <v>0</v>
      </c>
      <c r="AS32" s="171"/>
      <c r="AT32" s="171"/>
      <c r="AU32" s="172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73"/>
      <c r="AK33" s="174"/>
      <c r="AL33" s="174"/>
      <c r="AM33" s="175"/>
      <c r="AN33" s="173"/>
      <c r="AO33" s="174"/>
      <c r="AP33" s="174"/>
      <c r="AQ33" s="175"/>
      <c r="AR33" s="173"/>
      <c r="AS33" s="174"/>
      <c r="AT33" s="174"/>
      <c r="AU33" s="175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57"/>
      <c r="AK34" s="158"/>
      <c r="AL34" s="158"/>
      <c r="AM34" s="159"/>
      <c r="AN34" s="166" t="s">
        <v>37</v>
      </c>
      <c r="AO34" s="158"/>
      <c r="AP34" s="158"/>
      <c r="AQ34" s="159"/>
      <c r="AR34" s="166" t="s">
        <v>37</v>
      </c>
      <c r="AS34" s="158"/>
      <c r="AT34" s="158"/>
      <c r="AU34" s="159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60"/>
      <c r="AK35" s="161"/>
      <c r="AL35" s="161"/>
      <c r="AM35" s="162"/>
      <c r="AN35" s="167"/>
      <c r="AO35" s="161"/>
      <c r="AP35" s="161"/>
      <c r="AQ35" s="162"/>
      <c r="AR35" s="167"/>
      <c r="AS35" s="161"/>
      <c r="AT35" s="161"/>
      <c r="AU35" s="162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60"/>
      <c r="AK36" s="161"/>
      <c r="AL36" s="161"/>
      <c r="AM36" s="162"/>
      <c r="AN36" s="160"/>
      <c r="AO36" s="161"/>
      <c r="AP36" s="161"/>
      <c r="AQ36" s="162"/>
      <c r="AR36" s="160"/>
      <c r="AS36" s="161"/>
      <c r="AT36" s="161"/>
      <c r="AU36" s="162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63"/>
      <c r="AK37" s="164"/>
      <c r="AL37" s="164"/>
      <c r="AM37" s="165"/>
      <c r="AN37" s="163"/>
      <c r="AO37" s="164"/>
      <c r="AP37" s="164"/>
      <c r="AQ37" s="165"/>
      <c r="AR37" s="163"/>
      <c r="AS37" s="164"/>
      <c r="AT37" s="164"/>
      <c r="AU37" s="165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2:D3"/>
    <mergeCell ref="E2:K3"/>
    <mergeCell ref="L2:O3"/>
    <mergeCell ref="P2:T3"/>
    <mergeCell ref="U2:X3"/>
  </mergeCells>
  <phoneticPr fontId="9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149" t="s">
        <v>19</v>
      </c>
      <c r="B1" s="149"/>
      <c r="C1" s="149"/>
      <c r="D1" s="149"/>
      <c r="E1" s="152" t="str">
        <f ca="1">INDIRECT("表紙!A12")</f>
        <v>ASWツアー国内</v>
      </c>
      <c r="F1" s="152"/>
      <c r="G1" s="152"/>
      <c r="H1" s="152"/>
      <c r="I1" s="152"/>
      <c r="J1" s="152"/>
      <c r="K1" s="152"/>
      <c r="L1" s="149" t="s">
        <v>4</v>
      </c>
      <c r="M1" s="149"/>
      <c r="N1" s="149"/>
      <c r="O1" s="149"/>
      <c r="P1" s="152" t="str">
        <f ca="1">INDIRECT("表紙!A14")</f>
        <v>apache設定ファイル再読み込み手順</v>
      </c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49" t="s">
        <v>24</v>
      </c>
      <c r="AI1" s="149"/>
      <c r="AJ1" s="149"/>
      <c r="AK1" s="154" t="str">
        <f>IF(表紙!AK1&lt;&gt;"",表紙!AK1,"")</f>
        <v>詳細設計</v>
      </c>
      <c r="AL1" s="154"/>
      <c r="AM1" s="154"/>
      <c r="AN1" s="154"/>
      <c r="AO1" s="149" t="s">
        <v>5</v>
      </c>
      <c r="AP1" s="149"/>
      <c r="AQ1" s="149"/>
      <c r="AR1" s="153" t="str">
        <f>IF(表紙!AR1&lt;&gt;"",表紙!AR1,"")</f>
        <v>1.0.0</v>
      </c>
      <c r="AS1" s="153"/>
      <c r="AT1" s="153"/>
      <c r="AU1" s="153"/>
    </row>
    <row r="2" spans="1:47" s="4" customFormat="1" ht="14.25" customHeight="1">
      <c r="A2" s="149" t="s">
        <v>20</v>
      </c>
      <c r="B2" s="149"/>
      <c r="C2" s="149"/>
      <c r="D2" s="149"/>
      <c r="E2" s="150" t="str">
        <f ca="1">RIGHT(CELL("filename",A1),LEN(CELL("filename",A1))-FIND("]",CELL("filename",A1)))</f>
        <v>変更履歴</v>
      </c>
      <c r="F2" s="150"/>
      <c r="G2" s="150"/>
      <c r="H2" s="150"/>
      <c r="I2" s="150"/>
      <c r="J2" s="150"/>
      <c r="K2" s="150"/>
      <c r="L2" s="151" t="s">
        <v>21</v>
      </c>
      <c r="M2" s="151"/>
      <c r="N2" s="151"/>
      <c r="O2" s="151"/>
      <c r="P2" s="152"/>
      <c r="Q2" s="152"/>
      <c r="R2" s="152"/>
      <c r="S2" s="152"/>
      <c r="T2" s="152"/>
      <c r="U2" s="149" t="s">
        <v>18</v>
      </c>
      <c r="V2" s="149"/>
      <c r="W2" s="149"/>
      <c r="X2" s="149"/>
      <c r="Y2" s="152"/>
      <c r="Z2" s="152"/>
      <c r="AA2" s="152"/>
      <c r="AB2" s="152"/>
      <c r="AC2" s="152"/>
      <c r="AD2" s="152"/>
      <c r="AE2" s="152"/>
      <c r="AF2" s="152"/>
      <c r="AG2" s="152"/>
      <c r="AH2" s="149" t="s">
        <v>22</v>
      </c>
      <c r="AI2" s="149"/>
      <c r="AJ2" s="149"/>
      <c r="AK2" s="154">
        <f>IF(表紙!AK2&lt;&gt;"",表紙!AK2,"")</f>
        <v>42948</v>
      </c>
      <c r="AL2" s="154"/>
      <c r="AM2" s="154"/>
      <c r="AN2" s="154"/>
      <c r="AO2" s="149" t="s">
        <v>23</v>
      </c>
      <c r="AP2" s="149"/>
      <c r="AQ2" s="149"/>
      <c r="AR2" s="153" t="str">
        <f>IF(表紙!AR2&lt;&gt;"",表紙!AR2,"")</f>
        <v>NSSOLxx</v>
      </c>
      <c r="AS2" s="153"/>
      <c r="AT2" s="153"/>
      <c r="AU2" s="153"/>
    </row>
    <row r="3" spans="1:47" s="4" customFormat="1" ht="14.25" customHeight="1">
      <c r="A3" s="149"/>
      <c r="B3" s="149"/>
      <c r="C3" s="149"/>
      <c r="D3" s="149"/>
      <c r="E3" s="150"/>
      <c r="F3" s="150"/>
      <c r="G3" s="150"/>
      <c r="H3" s="150"/>
      <c r="I3" s="150"/>
      <c r="J3" s="150"/>
      <c r="K3" s="150"/>
      <c r="L3" s="151"/>
      <c r="M3" s="151"/>
      <c r="N3" s="151"/>
      <c r="O3" s="151"/>
      <c r="P3" s="152"/>
      <c r="Q3" s="152"/>
      <c r="R3" s="152"/>
      <c r="S3" s="152"/>
      <c r="T3" s="152"/>
      <c r="U3" s="149"/>
      <c r="V3" s="149"/>
      <c r="W3" s="149"/>
      <c r="X3" s="149"/>
      <c r="Y3" s="152"/>
      <c r="Z3" s="152"/>
      <c r="AA3" s="152"/>
      <c r="AB3" s="152"/>
      <c r="AC3" s="152"/>
      <c r="AD3" s="152"/>
      <c r="AE3" s="152"/>
      <c r="AF3" s="152"/>
      <c r="AG3" s="152"/>
      <c r="AH3" s="149" t="s">
        <v>1</v>
      </c>
      <c r="AI3" s="149"/>
      <c r="AJ3" s="149"/>
      <c r="AK3" s="154" t="str">
        <f>IF(表紙!AK3&lt;&gt;"",表紙!AK3,"")</f>
        <v/>
      </c>
      <c r="AL3" s="154"/>
      <c r="AM3" s="154"/>
      <c r="AN3" s="154"/>
      <c r="AO3" s="149" t="s">
        <v>2</v>
      </c>
      <c r="AP3" s="149"/>
      <c r="AQ3" s="149"/>
      <c r="AR3" s="153" t="str">
        <f>IF(表紙!AR3&lt;&gt;"",表紙!AR3,"")</f>
        <v/>
      </c>
      <c r="AS3" s="153"/>
      <c r="AT3" s="153"/>
      <c r="AU3" s="153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212" t="s">
        <v>8</v>
      </c>
      <c r="B5" s="213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4"/>
    </row>
    <row r="6" spans="1:47" ht="14.25" customHeight="1">
      <c r="A6" s="215" t="s">
        <v>3</v>
      </c>
      <c r="B6" s="216"/>
      <c r="C6" s="215" t="s">
        <v>9</v>
      </c>
      <c r="D6" s="216"/>
      <c r="E6" s="215" t="s">
        <v>10</v>
      </c>
      <c r="F6" s="219"/>
      <c r="G6" s="216"/>
      <c r="H6" s="188" t="s">
        <v>11</v>
      </c>
      <c r="I6" s="190"/>
      <c r="J6" s="188" t="s">
        <v>12</v>
      </c>
      <c r="K6" s="189"/>
      <c r="L6" s="189"/>
      <c r="M6" s="190"/>
      <c r="N6" s="188" t="s">
        <v>13</v>
      </c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90"/>
      <c r="AJ6" s="188" t="s">
        <v>15</v>
      </c>
      <c r="AK6" s="189"/>
      <c r="AL6" s="190"/>
      <c r="AM6" s="188" t="s">
        <v>16</v>
      </c>
      <c r="AN6" s="189"/>
      <c r="AO6" s="190"/>
      <c r="AP6" s="188" t="s">
        <v>17</v>
      </c>
      <c r="AQ6" s="189"/>
      <c r="AR6" s="190"/>
      <c r="AS6" s="188" t="s">
        <v>14</v>
      </c>
      <c r="AT6" s="189"/>
      <c r="AU6" s="190"/>
    </row>
    <row r="7" spans="1:47" ht="14.25" customHeight="1" thickBot="1">
      <c r="A7" s="217"/>
      <c r="B7" s="218"/>
      <c r="C7" s="217"/>
      <c r="D7" s="218"/>
      <c r="E7" s="217"/>
      <c r="F7" s="220"/>
      <c r="G7" s="218"/>
      <c r="H7" s="191"/>
      <c r="I7" s="193"/>
      <c r="J7" s="191"/>
      <c r="K7" s="192"/>
      <c r="L7" s="192"/>
      <c r="M7" s="193"/>
      <c r="N7" s="191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3"/>
      <c r="AJ7" s="191"/>
      <c r="AK7" s="192"/>
      <c r="AL7" s="193"/>
      <c r="AM7" s="191"/>
      <c r="AN7" s="192"/>
      <c r="AO7" s="193"/>
      <c r="AP7" s="191"/>
      <c r="AQ7" s="192"/>
      <c r="AR7" s="193"/>
      <c r="AS7" s="191"/>
      <c r="AT7" s="192"/>
      <c r="AU7" s="193"/>
    </row>
    <row r="8" spans="1:47" ht="14.25" customHeight="1" thickTop="1">
      <c r="A8" s="221">
        <v>1</v>
      </c>
      <c r="B8" s="222"/>
      <c r="C8" s="221" t="s">
        <v>34</v>
      </c>
      <c r="D8" s="222"/>
      <c r="E8" s="223">
        <f>表紙!AK2</f>
        <v>42948</v>
      </c>
      <c r="F8" s="224"/>
      <c r="G8" s="225"/>
      <c r="H8" s="226" t="s">
        <v>35</v>
      </c>
      <c r="I8" s="227"/>
      <c r="J8" s="221"/>
      <c r="K8" s="228"/>
      <c r="L8" s="228"/>
      <c r="M8" s="222"/>
      <c r="N8" s="195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7"/>
      <c r="AJ8" s="194" t="str">
        <f>表紙!AR2</f>
        <v>NSSOLxx</v>
      </c>
      <c r="AK8" s="180"/>
      <c r="AL8" s="181"/>
      <c r="AM8" s="194">
        <f>表紙!AK2</f>
        <v>42948</v>
      </c>
      <c r="AN8" s="180"/>
      <c r="AO8" s="181"/>
      <c r="AP8" s="179"/>
      <c r="AQ8" s="180"/>
      <c r="AR8" s="181"/>
      <c r="AS8" s="179"/>
      <c r="AT8" s="180"/>
      <c r="AU8" s="181"/>
    </row>
    <row r="9" spans="1:47" ht="14.25" customHeight="1">
      <c r="A9" s="204">
        <v>2</v>
      </c>
      <c r="B9" s="205"/>
      <c r="C9" s="204"/>
      <c r="D9" s="205"/>
      <c r="E9" s="206"/>
      <c r="F9" s="207"/>
      <c r="G9" s="208"/>
      <c r="H9" s="209"/>
      <c r="I9" s="210"/>
      <c r="J9" s="209"/>
      <c r="K9" s="211"/>
      <c r="L9" s="211"/>
      <c r="M9" s="205"/>
      <c r="N9" s="185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7"/>
      <c r="AJ9" s="176"/>
      <c r="AK9" s="177"/>
      <c r="AL9" s="178"/>
      <c r="AM9" s="176"/>
      <c r="AN9" s="177"/>
      <c r="AO9" s="178"/>
      <c r="AP9" s="176"/>
      <c r="AQ9" s="177"/>
      <c r="AR9" s="178"/>
      <c r="AS9" s="176"/>
      <c r="AT9" s="177"/>
      <c r="AU9" s="178"/>
    </row>
    <row r="10" spans="1:47" ht="14.25" customHeight="1">
      <c r="A10" s="204">
        <v>3</v>
      </c>
      <c r="B10" s="205"/>
      <c r="C10" s="204"/>
      <c r="D10" s="205"/>
      <c r="E10" s="206"/>
      <c r="F10" s="207"/>
      <c r="G10" s="208"/>
      <c r="H10" s="209"/>
      <c r="I10" s="210"/>
      <c r="J10" s="209"/>
      <c r="K10" s="211"/>
      <c r="L10" s="211"/>
      <c r="M10" s="205"/>
      <c r="N10" s="185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7"/>
      <c r="AJ10" s="176"/>
      <c r="AK10" s="177"/>
      <c r="AL10" s="178"/>
      <c r="AM10" s="176"/>
      <c r="AN10" s="177"/>
      <c r="AO10" s="178"/>
      <c r="AP10" s="176"/>
      <c r="AQ10" s="177"/>
      <c r="AR10" s="178"/>
      <c r="AS10" s="176"/>
      <c r="AT10" s="177"/>
      <c r="AU10" s="178"/>
    </row>
    <row r="11" spans="1:47" ht="14.25" customHeight="1">
      <c r="A11" s="204">
        <v>4</v>
      </c>
      <c r="B11" s="205"/>
      <c r="C11" s="204"/>
      <c r="D11" s="205"/>
      <c r="E11" s="206"/>
      <c r="F11" s="207"/>
      <c r="G11" s="208"/>
      <c r="H11" s="209"/>
      <c r="I11" s="210"/>
      <c r="J11" s="209"/>
      <c r="K11" s="211"/>
      <c r="L11" s="211"/>
      <c r="M11" s="205"/>
      <c r="N11" s="185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7"/>
      <c r="AJ11" s="176"/>
      <c r="AK11" s="177"/>
      <c r="AL11" s="178"/>
      <c r="AM11" s="176"/>
      <c r="AN11" s="177"/>
      <c r="AO11" s="178"/>
      <c r="AP11" s="176"/>
      <c r="AQ11" s="177"/>
      <c r="AR11" s="178"/>
      <c r="AS11" s="176"/>
      <c r="AT11" s="177"/>
      <c r="AU11" s="178"/>
    </row>
    <row r="12" spans="1:47" ht="14.25" customHeight="1">
      <c r="A12" s="204">
        <v>5</v>
      </c>
      <c r="B12" s="205"/>
      <c r="C12" s="204"/>
      <c r="D12" s="205"/>
      <c r="E12" s="206"/>
      <c r="F12" s="207"/>
      <c r="G12" s="208"/>
      <c r="H12" s="209"/>
      <c r="I12" s="210"/>
      <c r="J12" s="209"/>
      <c r="K12" s="211"/>
      <c r="L12" s="211"/>
      <c r="M12" s="205"/>
      <c r="N12" s="185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7"/>
      <c r="AJ12" s="176"/>
      <c r="AK12" s="177"/>
      <c r="AL12" s="178"/>
      <c r="AM12" s="176"/>
      <c r="AN12" s="177"/>
      <c r="AO12" s="178"/>
      <c r="AP12" s="176"/>
      <c r="AQ12" s="177"/>
      <c r="AR12" s="178"/>
      <c r="AS12" s="176"/>
      <c r="AT12" s="177"/>
      <c r="AU12" s="178"/>
    </row>
    <row r="13" spans="1:47" ht="14.25" customHeight="1">
      <c r="A13" s="204">
        <v>6</v>
      </c>
      <c r="B13" s="205"/>
      <c r="C13" s="204"/>
      <c r="D13" s="205"/>
      <c r="E13" s="206"/>
      <c r="F13" s="207"/>
      <c r="G13" s="208"/>
      <c r="H13" s="209"/>
      <c r="I13" s="210"/>
      <c r="J13" s="209"/>
      <c r="K13" s="211"/>
      <c r="L13" s="211"/>
      <c r="M13" s="205"/>
      <c r="N13" s="185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7"/>
      <c r="AJ13" s="176"/>
      <c r="AK13" s="177"/>
      <c r="AL13" s="178"/>
      <c r="AM13" s="176"/>
      <c r="AN13" s="177"/>
      <c r="AO13" s="178"/>
      <c r="AP13" s="176"/>
      <c r="AQ13" s="177"/>
      <c r="AR13" s="178"/>
      <c r="AS13" s="176"/>
      <c r="AT13" s="177"/>
      <c r="AU13" s="178"/>
    </row>
    <row r="14" spans="1:47" ht="14.25" customHeight="1">
      <c r="A14" s="204">
        <v>7</v>
      </c>
      <c r="B14" s="205"/>
      <c r="C14" s="204"/>
      <c r="D14" s="205"/>
      <c r="E14" s="206"/>
      <c r="F14" s="207"/>
      <c r="G14" s="208"/>
      <c r="H14" s="209"/>
      <c r="I14" s="210"/>
      <c r="J14" s="209"/>
      <c r="K14" s="211"/>
      <c r="L14" s="211"/>
      <c r="M14" s="205"/>
      <c r="N14" s="185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7"/>
      <c r="AJ14" s="176"/>
      <c r="AK14" s="177"/>
      <c r="AL14" s="178"/>
      <c r="AM14" s="176"/>
      <c r="AN14" s="177"/>
      <c r="AO14" s="178"/>
      <c r="AP14" s="176"/>
      <c r="AQ14" s="177"/>
      <c r="AR14" s="178"/>
      <c r="AS14" s="176"/>
      <c r="AT14" s="177"/>
      <c r="AU14" s="178"/>
    </row>
    <row r="15" spans="1:47" ht="14.25" customHeight="1">
      <c r="A15" s="204">
        <v>8</v>
      </c>
      <c r="B15" s="205"/>
      <c r="C15" s="204"/>
      <c r="D15" s="205"/>
      <c r="E15" s="206"/>
      <c r="F15" s="207"/>
      <c r="G15" s="208"/>
      <c r="H15" s="209"/>
      <c r="I15" s="210"/>
      <c r="J15" s="209"/>
      <c r="K15" s="211"/>
      <c r="L15" s="211"/>
      <c r="M15" s="205"/>
      <c r="N15" s="185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7"/>
      <c r="AJ15" s="176"/>
      <c r="AK15" s="177"/>
      <c r="AL15" s="178"/>
      <c r="AM15" s="176"/>
      <c r="AN15" s="177"/>
      <c r="AO15" s="178"/>
      <c r="AP15" s="176"/>
      <c r="AQ15" s="177"/>
      <c r="AR15" s="178"/>
      <c r="AS15" s="176"/>
      <c r="AT15" s="177"/>
      <c r="AU15" s="178"/>
    </row>
    <row r="16" spans="1:47" ht="14.25" customHeight="1">
      <c r="A16" s="204">
        <v>9</v>
      </c>
      <c r="B16" s="205"/>
      <c r="C16" s="204"/>
      <c r="D16" s="205"/>
      <c r="E16" s="206"/>
      <c r="F16" s="207"/>
      <c r="G16" s="208"/>
      <c r="H16" s="209"/>
      <c r="I16" s="210"/>
      <c r="J16" s="209"/>
      <c r="K16" s="211"/>
      <c r="L16" s="211"/>
      <c r="M16" s="205"/>
      <c r="N16" s="185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7"/>
      <c r="AJ16" s="176"/>
      <c r="AK16" s="177"/>
      <c r="AL16" s="178"/>
      <c r="AM16" s="176"/>
      <c r="AN16" s="177"/>
      <c r="AO16" s="178"/>
      <c r="AP16" s="176"/>
      <c r="AQ16" s="177"/>
      <c r="AR16" s="178"/>
      <c r="AS16" s="176"/>
      <c r="AT16" s="177"/>
      <c r="AU16" s="178"/>
    </row>
    <row r="17" spans="1:47" ht="14.25" customHeight="1">
      <c r="A17" s="204">
        <v>10</v>
      </c>
      <c r="B17" s="205"/>
      <c r="C17" s="204"/>
      <c r="D17" s="205"/>
      <c r="E17" s="206"/>
      <c r="F17" s="207"/>
      <c r="G17" s="208"/>
      <c r="H17" s="209"/>
      <c r="I17" s="210"/>
      <c r="J17" s="204"/>
      <c r="K17" s="211"/>
      <c r="L17" s="211"/>
      <c r="M17" s="205"/>
      <c r="N17" s="198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76"/>
      <c r="AK17" s="177"/>
      <c r="AL17" s="178"/>
      <c r="AM17" s="176"/>
      <c r="AN17" s="177"/>
      <c r="AO17" s="178"/>
      <c r="AP17" s="176"/>
      <c r="AQ17" s="177"/>
      <c r="AR17" s="178"/>
      <c r="AS17" s="176"/>
      <c r="AT17" s="177"/>
      <c r="AU17" s="178"/>
    </row>
    <row r="18" spans="1:47" ht="14.25" customHeight="1">
      <c r="A18" s="204">
        <v>11</v>
      </c>
      <c r="B18" s="205"/>
      <c r="C18" s="204"/>
      <c r="D18" s="205"/>
      <c r="E18" s="206"/>
      <c r="F18" s="207"/>
      <c r="G18" s="208"/>
      <c r="H18" s="209"/>
      <c r="I18" s="210"/>
      <c r="J18" s="204"/>
      <c r="K18" s="211"/>
      <c r="L18" s="211"/>
      <c r="M18" s="205"/>
      <c r="N18" s="198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200"/>
      <c r="AJ18" s="176"/>
      <c r="AK18" s="177"/>
      <c r="AL18" s="178"/>
      <c r="AM18" s="176"/>
      <c r="AN18" s="177"/>
      <c r="AO18" s="178"/>
      <c r="AP18" s="176"/>
      <c r="AQ18" s="177"/>
      <c r="AR18" s="178"/>
      <c r="AS18" s="176"/>
      <c r="AT18" s="177"/>
      <c r="AU18" s="178"/>
    </row>
    <row r="19" spans="1:47" ht="14.25" customHeight="1">
      <c r="A19" s="204">
        <v>12</v>
      </c>
      <c r="B19" s="205"/>
      <c r="C19" s="204"/>
      <c r="D19" s="205"/>
      <c r="E19" s="206"/>
      <c r="F19" s="207"/>
      <c r="G19" s="208"/>
      <c r="H19" s="209"/>
      <c r="I19" s="210"/>
      <c r="J19" s="204"/>
      <c r="K19" s="211"/>
      <c r="L19" s="211"/>
      <c r="M19" s="205"/>
      <c r="N19" s="198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200"/>
      <c r="AJ19" s="176"/>
      <c r="AK19" s="177"/>
      <c r="AL19" s="178"/>
      <c r="AM19" s="176"/>
      <c r="AN19" s="177"/>
      <c r="AO19" s="178"/>
      <c r="AP19" s="176"/>
      <c r="AQ19" s="177"/>
      <c r="AR19" s="178"/>
      <c r="AS19" s="176"/>
      <c r="AT19" s="177"/>
      <c r="AU19" s="178"/>
    </row>
    <row r="20" spans="1:47" ht="14.25" customHeight="1">
      <c r="A20" s="204">
        <v>13</v>
      </c>
      <c r="B20" s="205"/>
      <c r="C20" s="204"/>
      <c r="D20" s="205"/>
      <c r="E20" s="206"/>
      <c r="F20" s="207"/>
      <c r="G20" s="208"/>
      <c r="H20" s="209"/>
      <c r="I20" s="210"/>
      <c r="J20" s="204"/>
      <c r="K20" s="211"/>
      <c r="L20" s="211"/>
      <c r="M20" s="205"/>
      <c r="N20" s="198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200"/>
      <c r="AJ20" s="176"/>
      <c r="AK20" s="177"/>
      <c r="AL20" s="178"/>
      <c r="AM20" s="176"/>
      <c r="AN20" s="177"/>
      <c r="AO20" s="178"/>
      <c r="AP20" s="176"/>
      <c r="AQ20" s="177"/>
      <c r="AR20" s="178"/>
      <c r="AS20" s="176"/>
      <c r="AT20" s="177"/>
      <c r="AU20" s="178"/>
    </row>
    <row r="21" spans="1:47" ht="14.25" customHeight="1">
      <c r="A21" s="204">
        <v>14</v>
      </c>
      <c r="B21" s="205"/>
      <c r="C21" s="204"/>
      <c r="D21" s="205"/>
      <c r="E21" s="206"/>
      <c r="F21" s="207"/>
      <c r="G21" s="208"/>
      <c r="H21" s="209"/>
      <c r="I21" s="210"/>
      <c r="J21" s="204"/>
      <c r="K21" s="211"/>
      <c r="L21" s="211"/>
      <c r="M21" s="205"/>
      <c r="N21" s="198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200"/>
      <c r="AJ21" s="176"/>
      <c r="AK21" s="177"/>
      <c r="AL21" s="178"/>
      <c r="AM21" s="176"/>
      <c r="AN21" s="177"/>
      <c r="AO21" s="178"/>
      <c r="AP21" s="176"/>
      <c r="AQ21" s="177"/>
      <c r="AR21" s="178"/>
      <c r="AS21" s="176"/>
      <c r="AT21" s="177"/>
      <c r="AU21" s="178"/>
    </row>
    <row r="22" spans="1:47" ht="14.25" customHeight="1">
      <c r="A22" s="204">
        <v>15</v>
      </c>
      <c r="B22" s="205"/>
      <c r="C22" s="204"/>
      <c r="D22" s="205"/>
      <c r="E22" s="206"/>
      <c r="F22" s="207"/>
      <c r="G22" s="208"/>
      <c r="H22" s="209"/>
      <c r="I22" s="210"/>
      <c r="J22" s="204"/>
      <c r="K22" s="211"/>
      <c r="L22" s="211"/>
      <c r="M22" s="205"/>
      <c r="N22" s="198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200"/>
      <c r="AJ22" s="176"/>
      <c r="AK22" s="177"/>
      <c r="AL22" s="178"/>
      <c r="AM22" s="176"/>
      <c r="AN22" s="177"/>
      <c r="AO22" s="178"/>
      <c r="AP22" s="176"/>
      <c r="AQ22" s="177"/>
      <c r="AR22" s="178"/>
      <c r="AS22" s="176"/>
      <c r="AT22" s="177"/>
      <c r="AU22" s="178"/>
    </row>
    <row r="23" spans="1:47" ht="14.25" customHeight="1">
      <c r="A23" s="204">
        <v>16</v>
      </c>
      <c r="B23" s="205"/>
      <c r="C23" s="204"/>
      <c r="D23" s="205"/>
      <c r="E23" s="206"/>
      <c r="F23" s="207"/>
      <c r="G23" s="208"/>
      <c r="H23" s="209"/>
      <c r="I23" s="210"/>
      <c r="J23" s="204"/>
      <c r="K23" s="211"/>
      <c r="L23" s="211"/>
      <c r="M23" s="205"/>
      <c r="N23" s="198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200"/>
      <c r="AJ23" s="176"/>
      <c r="AK23" s="177"/>
      <c r="AL23" s="178"/>
      <c r="AM23" s="176"/>
      <c r="AN23" s="177"/>
      <c r="AO23" s="178"/>
      <c r="AP23" s="176"/>
      <c r="AQ23" s="177"/>
      <c r="AR23" s="178"/>
      <c r="AS23" s="176"/>
      <c r="AT23" s="177"/>
      <c r="AU23" s="178"/>
    </row>
    <row r="24" spans="1:47" ht="14.25" customHeight="1">
      <c r="A24" s="204">
        <v>17</v>
      </c>
      <c r="B24" s="205"/>
      <c r="C24" s="204"/>
      <c r="D24" s="205"/>
      <c r="E24" s="206"/>
      <c r="F24" s="207"/>
      <c r="G24" s="208"/>
      <c r="H24" s="209"/>
      <c r="I24" s="210"/>
      <c r="J24" s="204"/>
      <c r="K24" s="211"/>
      <c r="L24" s="211"/>
      <c r="M24" s="205"/>
      <c r="N24" s="198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200"/>
      <c r="AJ24" s="176"/>
      <c r="AK24" s="177"/>
      <c r="AL24" s="178"/>
      <c r="AM24" s="176"/>
      <c r="AN24" s="177"/>
      <c r="AO24" s="178"/>
      <c r="AP24" s="176"/>
      <c r="AQ24" s="177"/>
      <c r="AR24" s="178"/>
      <c r="AS24" s="176"/>
      <c r="AT24" s="177"/>
      <c r="AU24" s="178"/>
    </row>
    <row r="25" spans="1:47" ht="14.25" customHeight="1">
      <c r="A25" s="204">
        <v>18</v>
      </c>
      <c r="B25" s="205"/>
      <c r="C25" s="204"/>
      <c r="D25" s="205"/>
      <c r="E25" s="206"/>
      <c r="F25" s="207"/>
      <c r="G25" s="208"/>
      <c r="H25" s="209"/>
      <c r="I25" s="210"/>
      <c r="J25" s="204"/>
      <c r="K25" s="211"/>
      <c r="L25" s="211"/>
      <c r="M25" s="205"/>
      <c r="N25" s="198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200"/>
      <c r="AJ25" s="176"/>
      <c r="AK25" s="177"/>
      <c r="AL25" s="178"/>
      <c r="AM25" s="176"/>
      <c r="AN25" s="177"/>
      <c r="AO25" s="178"/>
      <c r="AP25" s="176"/>
      <c r="AQ25" s="177"/>
      <c r="AR25" s="178"/>
      <c r="AS25" s="176"/>
      <c r="AT25" s="177"/>
      <c r="AU25" s="178"/>
    </row>
    <row r="26" spans="1:47" ht="14.25" customHeight="1">
      <c r="A26" s="204">
        <v>19</v>
      </c>
      <c r="B26" s="205"/>
      <c r="C26" s="204"/>
      <c r="D26" s="205"/>
      <c r="E26" s="206"/>
      <c r="F26" s="207"/>
      <c r="G26" s="208"/>
      <c r="H26" s="209"/>
      <c r="I26" s="210"/>
      <c r="J26" s="204"/>
      <c r="K26" s="211"/>
      <c r="L26" s="211"/>
      <c r="M26" s="205"/>
      <c r="N26" s="198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200"/>
      <c r="AJ26" s="176"/>
      <c r="AK26" s="177"/>
      <c r="AL26" s="178"/>
      <c r="AM26" s="176"/>
      <c r="AN26" s="177"/>
      <c r="AO26" s="178"/>
      <c r="AP26" s="176"/>
      <c r="AQ26" s="177"/>
      <c r="AR26" s="178"/>
      <c r="AS26" s="176"/>
      <c r="AT26" s="177"/>
      <c r="AU26" s="178"/>
    </row>
    <row r="27" spans="1:47" ht="14.25" customHeight="1">
      <c r="A27" s="229">
        <v>20</v>
      </c>
      <c r="B27" s="230"/>
      <c r="C27" s="229"/>
      <c r="D27" s="230"/>
      <c r="E27" s="231"/>
      <c r="F27" s="232"/>
      <c r="G27" s="233"/>
      <c r="H27" s="234"/>
      <c r="I27" s="235"/>
      <c r="J27" s="229"/>
      <c r="K27" s="236"/>
      <c r="L27" s="236"/>
      <c r="M27" s="230"/>
      <c r="N27" s="182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4"/>
      <c r="AJ27" s="201"/>
      <c r="AK27" s="202"/>
      <c r="AL27" s="203"/>
      <c r="AM27" s="201"/>
      <c r="AN27" s="202"/>
      <c r="AO27" s="203"/>
      <c r="AP27" s="201"/>
      <c r="AQ27" s="202"/>
      <c r="AR27" s="203"/>
      <c r="AS27" s="201"/>
      <c r="AT27" s="202"/>
      <c r="AU27" s="203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</mergeCells>
  <phoneticPr fontId="9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BK327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62" width="2.875" style="1"/>
    <col min="63" max="63" width="1.75" style="100" customWidth="1"/>
    <col min="64" max="16384" width="2.875" style="1"/>
  </cols>
  <sheetData>
    <row r="1" spans="1:63" s="78" customFormat="1" ht="14.25" customHeight="1">
      <c r="A1" s="260" t="s">
        <v>19</v>
      </c>
      <c r="B1" s="260"/>
      <c r="C1" s="260"/>
      <c r="D1" s="260"/>
      <c r="E1" s="152" t="str">
        <f ca="1">INDIRECT("表紙!A12")</f>
        <v>ASWツアー国内</v>
      </c>
      <c r="F1" s="152"/>
      <c r="G1" s="152"/>
      <c r="H1" s="152"/>
      <c r="I1" s="152"/>
      <c r="J1" s="152"/>
      <c r="K1" s="152"/>
      <c r="L1" s="260" t="s">
        <v>4</v>
      </c>
      <c r="M1" s="260"/>
      <c r="N1" s="260"/>
      <c r="O1" s="260"/>
      <c r="P1" s="265" t="str">
        <f ca="1">INDIRECT("表紙!A14")</f>
        <v>apache設定ファイル再読み込み手順</v>
      </c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  <c r="AP1" s="265"/>
      <c r="AQ1" s="265"/>
      <c r="AR1" s="265"/>
      <c r="AS1" s="260" t="s">
        <v>90</v>
      </c>
      <c r="AT1" s="260"/>
      <c r="AU1" s="260"/>
      <c r="AV1" s="262"/>
      <c r="AW1" s="262"/>
      <c r="AX1" s="262"/>
      <c r="AY1" s="262"/>
      <c r="AZ1" s="260" t="s">
        <v>5</v>
      </c>
      <c r="BA1" s="260"/>
      <c r="BB1" s="260"/>
      <c r="BC1" s="261"/>
      <c r="BD1" s="261"/>
      <c r="BE1" s="261"/>
      <c r="BF1" s="261"/>
      <c r="BK1" s="79"/>
    </row>
    <row r="2" spans="1:63" s="78" customFormat="1" ht="14.25" customHeight="1">
      <c r="A2" s="260" t="s">
        <v>20</v>
      </c>
      <c r="B2" s="260"/>
      <c r="C2" s="260"/>
      <c r="D2" s="260"/>
      <c r="E2" s="263" t="str">
        <f ca="1">RIGHT(CELL("filename",A1),LEN(CELL("filename",A1))-FIND("]",CELL("filename",A1)))</f>
        <v>10_LBのstatus確認</v>
      </c>
      <c r="F2" s="263"/>
      <c r="G2" s="263"/>
      <c r="H2" s="263"/>
      <c r="I2" s="263"/>
      <c r="J2" s="263"/>
      <c r="K2" s="263"/>
      <c r="L2" s="264" t="s">
        <v>91</v>
      </c>
      <c r="M2" s="264"/>
      <c r="N2" s="264"/>
      <c r="O2" s="264"/>
      <c r="P2" s="265"/>
      <c r="Q2" s="265"/>
      <c r="R2" s="265"/>
      <c r="S2" s="265"/>
      <c r="T2" s="265"/>
      <c r="U2" s="260" t="s">
        <v>18</v>
      </c>
      <c r="V2" s="260"/>
      <c r="W2" s="260"/>
      <c r="X2" s="260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65"/>
      <c r="AQ2" s="265"/>
      <c r="AR2" s="265"/>
      <c r="AS2" s="260" t="s">
        <v>22</v>
      </c>
      <c r="AT2" s="260"/>
      <c r="AU2" s="260"/>
      <c r="AV2" s="262">
        <v>42921</v>
      </c>
      <c r="AW2" s="262"/>
      <c r="AX2" s="262"/>
      <c r="AY2" s="262"/>
      <c r="AZ2" s="260" t="s">
        <v>23</v>
      </c>
      <c r="BA2" s="260"/>
      <c r="BB2" s="260"/>
      <c r="BC2" s="261" t="s">
        <v>92</v>
      </c>
      <c r="BD2" s="261"/>
      <c r="BE2" s="261"/>
      <c r="BF2" s="261"/>
      <c r="BK2" s="80"/>
    </row>
    <row r="3" spans="1:63" s="78" customFormat="1" ht="14.25" customHeight="1">
      <c r="A3" s="260"/>
      <c r="B3" s="260"/>
      <c r="C3" s="260"/>
      <c r="D3" s="260"/>
      <c r="E3" s="263"/>
      <c r="F3" s="263"/>
      <c r="G3" s="263"/>
      <c r="H3" s="263"/>
      <c r="I3" s="263"/>
      <c r="J3" s="263"/>
      <c r="K3" s="263"/>
      <c r="L3" s="264"/>
      <c r="M3" s="264"/>
      <c r="N3" s="264"/>
      <c r="O3" s="264"/>
      <c r="P3" s="265"/>
      <c r="Q3" s="265"/>
      <c r="R3" s="265"/>
      <c r="S3" s="265"/>
      <c r="T3" s="265"/>
      <c r="U3" s="260"/>
      <c r="V3" s="260"/>
      <c r="W3" s="260"/>
      <c r="X3" s="260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5"/>
      <c r="AK3" s="265"/>
      <c r="AL3" s="265"/>
      <c r="AM3" s="265"/>
      <c r="AN3" s="265"/>
      <c r="AO3" s="265"/>
      <c r="AP3" s="265"/>
      <c r="AQ3" s="265"/>
      <c r="AR3" s="265"/>
      <c r="AS3" s="260" t="s">
        <v>1</v>
      </c>
      <c r="AT3" s="260"/>
      <c r="AU3" s="260"/>
      <c r="AV3" s="262"/>
      <c r="AW3" s="262"/>
      <c r="AX3" s="262"/>
      <c r="AY3" s="262"/>
      <c r="AZ3" s="260" t="s">
        <v>2</v>
      </c>
      <c r="BA3" s="260"/>
      <c r="BB3" s="260"/>
      <c r="BC3" s="261"/>
      <c r="BD3" s="261"/>
      <c r="BE3" s="261"/>
      <c r="BF3" s="261"/>
      <c r="BK3" s="80"/>
    </row>
    <row r="4" spans="1:63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J4" s="78"/>
      <c r="BK4" s="80"/>
    </row>
    <row r="5" spans="1:63" ht="14.25" customHeight="1">
      <c r="A5" s="41"/>
      <c r="B5" s="17" t="s">
        <v>30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J5" s="78"/>
      <c r="BK5" s="80"/>
    </row>
    <row r="6" spans="1:63" ht="14.25" customHeight="1">
      <c r="A6" s="41"/>
      <c r="B6" s="41"/>
      <c r="C6" s="41" t="s">
        <v>93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251" t="s">
        <v>94</v>
      </c>
      <c r="AB6" s="252"/>
      <c r="AC6" s="252"/>
      <c r="AD6" s="252"/>
      <c r="AE6" s="252"/>
      <c r="AF6" s="253"/>
      <c r="AG6" s="41"/>
      <c r="AH6" s="41"/>
      <c r="AI6" s="41"/>
      <c r="AJ6" s="41"/>
      <c r="AK6" s="41"/>
      <c r="AL6" s="41"/>
      <c r="AM6" s="41"/>
      <c r="AN6" s="41"/>
      <c r="AR6" s="78"/>
      <c r="AS6" s="80"/>
      <c r="BK6" s="1"/>
    </row>
    <row r="7" spans="1:63" ht="14.25" customHeight="1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251" t="s">
        <v>95</v>
      </c>
      <c r="AB7" s="252"/>
      <c r="AC7" s="252"/>
      <c r="AD7" s="252"/>
      <c r="AE7" s="252"/>
      <c r="AF7" s="253"/>
      <c r="AG7" s="41"/>
      <c r="AH7" s="41"/>
      <c r="AI7" s="41"/>
      <c r="AJ7" s="41"/>
      <c r="AK7" s="41"/>
      <c r="AL7" s="41"/>
      <c r="AM7" s="41"/>
      <c r="AN7" s="41"/>
      <c r="AR7" s="78"/>
      <c r="AS7" s="80"/>
      <c r="BK7" s="1"/>
    </row>
    <row r="8" spans="1:63" ht="14.25" customHeight="1">
      <c r="A8" s="41"/>
      <c r="B8" s="17" t="s">
        <v>31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254" t="s">
        <v>221</v>
      </c>
      <c r="AB8" s="254"/>
      <c r="AC8" s="254"/>
      <c r="AD8" s="254"/>
      <c r="AE8" s="254"/>
      <c r="AF8" s="254"/>
      <c r="AG8" s="41"/>
      <c r="AH8" s="41"/>
      <c r="AI8" s="41"/>
      <c r="AJ8" s="41"/>
      <c r="AK8" s="41"/>
      <c r="AL8" s="41"/>
      <c r="AM8" s="41"/>
      <c r="AN8" s="41"/>
      <c r="AR8" s="78"/>
      <c r="AS8" s="80"/>
      <c r="BK8" s="1"/>
    </row>
    <row r="9" spans="1:63" ht="14.25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254"/>
      <c r="AB9" s="254"/>
      <c r="AC9" s="254"/>
      <c r="AD9" s="254"/>
      <c r="AE9" s="254"/>
      <c r="AF9" s="254"/>
      <c r="AG9" s="41"/>
      <c r="AH9" s="41"/>
      <c r="AI9" s="41"/>
      <c r="AJ9" s="41"/>
      <c r="AK9" s="41"/>
      <c r="AL9" s="41"/>
      <c r="AM9" s="41"/>
      <c r="AN9" s="41"/>
      <c r="AR9" s="78"/>
      <c r="AS9" s="80"/>
      <c r="BK9" s="1"/>
    </row>
    <row r="10" spans="1:63" ht="14.25" customHeight="1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254"/>
      <c r="AB10" s="254"/>
      <c r="AC10" s="254"/>
      <c r="AD10" s="254"/>
      <c r="AE10" s="254"/>
      <c r="AF10" s="254"/>
      <c r="AG10" s="41"/>
      <c r="AH10" s="41"/>
      <c r="AI10" s="41"/>
      <c r="AJ10" s="41"/>
      <c r="AK10" s="41"/>
      <c r="AL10" s="41"/>
      <c r="AM10" s="41"/>
      <c r="AN10" s="41"/>
      <c r="AR10" s="78"/>
      <c r="AS10" s="80"/>
      <c r="BK10" s="1"/>
    </row>
    <row r="11" spans="1:63" s="20" customFormat="1" ht="14.25" customHeight="1">
      <c r="A11" s="19"/>
      <c r="B11" s="17" t="s">
        <v>32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254"/>
      <c r="AB11" s="254"/>
      <c r="AC11" s="254"/>
      <c r="AD11" s="254"/>
      <c r="AE11" s="254"/>
      <c r="AF11" s="254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R11" s="78"/>
      <c r="AS11" s="80"/>
    </row>
    <row r="12" spans="1:63" s="20" customFormat="1" ht="14.25" customHeight="1">
      <c r="A12" s="19"/>
      <c r="B12" s="17"/>
      <c r="C12" s="18" t="s">
        <v>33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 t="s">
        <v>96</v>
      </c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J12" s="78"/>
      <c r="BK12" s="80"/>
    </row>
    <row r="13" spans="1:63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J13" s="78"/>
      <c r="BK13" s="80"/>
    </row>
    <row r="14" spans="1:63" s="21" customFormat="1" ht="14.25" customHeight="1">
      <c r="A14" s="22"/>
      <c r="B14" s="255" t="s">
        <v>97</v>
      </c>
      <c r="C14" s="256"/>
      <c r="D14" s="256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6"/>
      <c r="BH14" s="257"/>
      <c r="BI14" s="258" t="s">
        <v>98</v>
      </c>
      <c r="BJ14" s="259"/>
      <c r="BK14" s="259"/>
    </row>
    <row r="15" spans="1:63" s="21" customFormat="1" ht="14.25" customHeight="1">
      <c r="A15" s="22"/>
      <c r="B15" s="81"/>
      <c r="C15" s="26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26" t="s">
        <v>99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7"/>
      <c r="BI15" s="240" t="s">
        <v>100</v>
      </c>
      <c r="BJ15" s="241"/>
      <c r="BK15" s="242"/>
    </row>
    <row r="16" spans="1:63" s="21" customFormat="1" ht="14.25" customHeight="1">
      <c r="A16" s="22"/>
      <c r="B16" s="81"/>
      <c r="C16" s="23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26" t="s">
        <v>101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7"/>
      <c r="BI16" s="240"/>
      <c r="BJ16" s="241"/>
      <c r="BK16" s="242"/>
    </row>
    <row r="17" spans="1:63" s="21" customFormat="1" ht="14.25" customHeight="1">
      <c r="A17" s="22"/>
      <c r="B17" s="81"/>
      <c r="C17" s="23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26"/>
      <c r="AO17" s="144" t="s">
        <v>204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7"/>
      <c r="BI17" s="240"/>
      <c r="BJ17" s="241"/>
      <c r="BK17" s="242"/>
    </row>
    <row r="18" spans="1:63" s="21" customFormat="1" ht="14.25" customHeight="1">
      <c r="A18" s="22"/>
      <c r="B18" s="81"/>
      <c r="C18" s="23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26"/>
      <c r="AO18" s="23"/>
      <c r="AP18" s="144" t="s">
        <v>205</v>
      </c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7"/>
      <c r="BI18" s="240"/>
      <c r="BJ18" s="241"/>
      <c r="BK18" s="242"/>
    </row>
    <row r="19" spans="1:63" s="21" customFormat="1" ht="14.25" customHeight="1">
      <c r="A19" s="22"/>
      <c r="B19" s="81"/>
      <c r="C19" s="23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26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7"/>
      <c r="BI19" s="240"/>
      <c r="BJ19" s="241"/>
      <c r="BK19" s="242"/>
    </row>
    <row r="20" spans="1:63" s="21" customFormat="1" ht="14.25" customHeight="1">
      <c r="A20" s="22"/>
      <c r="B20" s="81"/>
      <c r="C20" s="23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26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7"/>
      <c r="BI20" s="240"/>
      <c r="BJ20" s="241"/>
      <c r="BK20" s="242"/>
    </row>
    <row r="21" spans="1:63" s="21" customFormat="1" ht="14.25" customHeight="1">
      <c r="A21" s="22"/>
      <c r="B21" s="81"/>
      <c r="C21" s="23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26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7"/>
      <c r="BI21" s="240"/>
      <c r="BJ21" s="241"/>
      <c r="BK21" s="242"/>
    </row>
    <row r="22" spans="1:63" s="21" customFormat="1" ht="14.25" customHeight="1">
      <c r="A22" s="22"/>
      <c r="B22" s="81"/>
      <c r="C22" s="23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26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7"/>
      <c r="BI22" s="240"/>
      <c r="BJ22" s="241"/>
      <c r="BK22" s="242"/>
    </row>
    <row r="23" spans="1:63" s="21" customFormat="1" ht="14.25" customHeight="1">
      <c r="A23" s="22"/>
      <c r="B23" s="81"/>
      <c r="C23" s="23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26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7"/>
      <c r="BI23" s="240"/>
      <c r="BJ23" s="241"/>
      <c r="BK23" s="242"/>
    </row>
    <row r="24" spans="1:63" s="21" customFormat="1" ht="14.25" customHeight="1">
      <c r="A24" s="22"/>
      <c r="B24" s="81"/>
      <c r="C24" s="23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26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7"/>
      <c r="BI24" s="240"/>
      <c r="BJ24" s="241"/>
      <c r="BK24" s="242"/>
    </row>
    <row r="25" spans="1:63" s="21" customFormat="1" ht="14.25" customHeight="1">
      <c r="A25" s="22"/>
      <c r="B25" s="81"/>
      <c r="C25" s="23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26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7"/>
      <c r="BI25" s="48"/>
      <c r="BJ25" s="49"/>
      <c r="BK25" s="50"/>
    </row>
    <row r="26" spans="1:63" s="21" customFormat="1" ht="14.25" customHeight="1">
      <c r="A26" s="22"/>
      <c r="B26" s="81"/>
      <c r="C26" s="23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26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7"/>
      <c r="BI26" s="48"/>
      <c r="BJ26" s="49"/>
      <c r="BK26" s="50"/>
    </row>
    <row r="27" spans="1:63" s="21" customFormat="1" ht="14.25" customHeight="1">
      <c r="A27" s="22"/>
      <c r="B27" s="81"/>
      <c r="C27" s="23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26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7"/>
      <c r="BI27" s="48"/>
      <c r="BJ27" s="49"/>
      <c r="BK27" s="50"/>
    </row>
    <row r="28" spans="1:63" s="21" customFormat="1" ht="14.25" customHeight="1">
      <c r="A28" s="22"/>
      <c r="B28" s="81"/>
      <c r="C28" s="23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26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7"/>
      <c r="BI28" s="48"/>
      <c r="BJ28" s="49"/>
      <c r="BK28" s="50"/>
    </row>
    <row r="29" spans="1:63" s="21" customFormat="1" ht="14.25" customHeight="1">
      <c r="A29" s="22"/>
      <c r="B29" s="81"/>
      <c r="C29" s="23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26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7"/>
      <c r="BI29" s="240"/>
      <c r="BJ29" s="241"/>
      <c r="BK29" s="242"/>
    </row>
    <row r="30" spans="1:63" s="21" customFormat="1" ht="14.25" customHeight="1">
      <c r="A30" s="22"/>
      <c r="B30" s="81"/>
      <c r="C30" s="23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26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7"/>
      <c r="BI30" s="240"/>
      <c r="BJ30" s="241"/>
      <c r="BK30" s="242"/>
    </row>
    <row r="31" spans="1:63" s="21" customFormat="1" ht="14.25" customHeight="1">
      <c r="A31" s="22"/>
      <c r="B31" s="81"/>
      <c r="C31" s="23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26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7"/>
      <c r="BI31" s="240"/>
      <c r="BJ31" s="241"/>
      <c r="BK31" s="242"/>
    </row>
    <row r="32" spans="1:63" s="21" customFormat="1" ht="14.25" customHeight="1">
      <c r="A32" s="22"/>
      <c r="B32" s="81"/>
      <c r="C32" s="31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31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9"/>
      <c r="BI32" s="240"/>
      <c r="BJ32" s="241"/>
      <c r="BK32" s="242"/>
    </row>
    <row r="33" spans="1:63" s="21" customFormat="1" ht="14.25" customHeight="1">
      <c r="A33" s="22"/>
      <c r="B33" s="81"/>
      <c r="C33" s="23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26" t="s">
        <v>102</v>
      </c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7"/>
      <c r="BI33" s="248"/>
      <c r="BJ33" s="249"/>
      <c r="BK33" s="250"/>
    </row>
    <row r="34" spans="1:63" s="21" customFormat="1" ht="14.25" customHeight="1">
      <c r="A34" s="22"/>
      <c r="B34" s="81"/>
      <c r="C34" s="23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55" t="s">
        <v>103</v>
      </c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7"/>
      <c r="BI34" s="240"/>
      <c r="BJ34" s="241"/>
      <c r="BK34" s="242"/>
    </row>
    <row r="35" spans="1:63" s="21" customFormat="1" ht="14.25" customHeight="1">
      <c r="A35" s="22"/>
      <c r="B35" s="81"/>
      <c r="C35" s="23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26"/>
      <c r="AO35" s="82" t="s">
        <v>104</v>
      </c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7"/>
      <c r="BI35" s="240"/>
      <c r="BJ35" s="241"/>
      <c r="BK35" s="242"/>
    </row>
    <row r="36" spans="1:63" s="21" customFormat="1" ht="14.25" customHeight="1">
      <c r="A36" s="22"/>
      <c r="B36" s="81"/>
      <c r="C36" s="23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55" t="s">
        <v>105</v>
      </c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7"/>
      <c r="BI36" s="240"/>
      <c r="BJ36" s="241"/>
      <c r="BK36" s="242"/>
    </row>
    <row r="37" spans="1:63" s="21" customFormat="1" ht="14.25" customHeight="1">
      <c r="A37" s="22"/>
      <c r="B37" s="81"/>
      <c r="C37" s="23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26"/>
      <c r="AO37" s="116" t="s">
        <v>206</v>
      </c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7"/>
      <c r="BI37" s="240"/>
      <c r="BJ37" s="241"/>
      <c r="BK37" s="242"/>
    </row>
    <row r="38" spans="1:63" s="21" customFormat="1" ht="14.25" customHeight="1">
      <c r="A38" s="22"/>
      <c r="B38" s="81"/>
      <c r="C38" s="23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26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7"/>
      <c r="BI38" s="240"/>
      <c r="BJ38" s="241"/>
      <c r="BK38" s="242"/>
    </row>
    <row r="39" spans="1:63" s="21" customFormat="1" ht="14.25" customHeight="1">
      <c r="A39" s="22"/>
      <c r="B39" s="81"/>
      <c r="C39" s="23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26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7"/>
      <c r="BI39" s="240"/>
      <c r="BJ39" s="241"/>
      <c r="BK39" s="242"/>
    </row>
    <row r="40" spans="1:63" s="21" customFormat="1" ht="14.25" customHeight="1">
      <c r="A40" s="22"/>
      <c r="B40" s="81"/>
      <c r="C40" s="23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26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7"/>
      <c r="BI40" s="240"/>
      <c r="BJ40" s="241"/>
      <c r="BK40" s="242"/>
    </row>
    <row r="41" spans="1:63" s="21" customFormat="1" ht="14.25" customHeight="1">
      <c r="A41" s="22"/>
      <c r="B41" s="81"/>
      <c r="C41" s="23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26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7"/>
      <c r="BI41" s="240"/>
      <c r="BJ41" s="241"/>
      <c r="BK41" s="242"/>
    </row>
    <row r="42" spans="1:63" s="21" customFormat="1" ht="14.25" customHeight="1">
      <c r="A42" s="22"/>
      <c r="B42" s="81"/>
      <c r="C42" s="23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26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7"/>
      <c r="BI42" s="240"/>
      <c r="BJ42" s="241"/>
      <c r="BK42" s="242"/>
    </row>
    <row r="43" spans="1:63" s="21" customFormat="1" ht="14.25" customHeight="1">
      <c r="A43" s="22"/>
      <c r="B43" s="81"/>
      <c r="C43" s="23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26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7"/>
      <c r="BI43" s="48"/>
      <c r="BJ43" s="49"/>
      <c r="BK43" s="50"/>
    </row>
    <row r="44" spans="1:63" s="21" customFormat="1" ht="14.25" customHeight="1">
      <c r="A44" s="22"/>
      <c r="B44" s="81"/>
      <c r="C44" s="23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26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7"/>
      <c r="BI44" s="48"/>
      <c r="BJ44" s="49"/>
      <c r="BK44" s="50"/>
    </row>
    <row r="45" spans="1:63" s="21" customFormat="1" ht="14.25" customHeight="1">
      <c r="A45" s="22"/>
      <c r="B45" s="81"/>
      <c r="C45" s="23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26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7"/>
      <c r="BI45" s="240"/>
      <c r="BJ45" s="241"/>
      <c r="BK45" s="242"/>
    </row>
    <row r="46" spans="1:63" s="21" customFormat="1" ht="14.25" customHeight="1">
      <c r="A46" s="22"/>
      <c r="B46" s="81"/>
      <c r="C46" s="23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26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7"/>
      <c r="BI46" s="240"/>
      <c r="BJ46" s="241"/>
      <c r="BK46" s="242"/>
    </row>
    <row r="47" spans="1:63" s="21" customFormat="1" ht="14.25" customHeight="1">
      <c r="A47" s="22"/>
      <c r="B47" s="81"/>
      <c r="C47" s="23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26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7"/>
      <c r="BI47" s="240"/>
      <c r="BJ47" s="241"/>
      <c r="BK47" s="242"/>
    </row>
    <row r="48" spans="1:63" s="21" customFormat="1" ht="14.25" customHeight="1">
      <c r="A48" s="22"/>
      <c r="B48" s="81"/>
      <c r="C48" s="31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31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9"/>
      <c r="BI48" s="240"/>
      <c r="BJ48" s="241"/>
      <c r="BK48" s="242"/>
    </row>
    <row r="49" spans="1:63" s="21" customFormat="1" ht="14.25" customHeight="1">
      <c r="A49" s="22"/>
      <c r="B49" s="81"/>
      <c r="C49" s="23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51" t="s">
        <v>106</v>
      </c>
      <c r="AO49" s="24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7"/>
      <c r="BI49" s="248"/>
      <c r="BJ49" s="249"/>
      <c r="BK49" s="250"/>
    </row>
    <row r="50" spans="1:63" s="21" customFormat="1" ht="14.25" customHeight="1">
      <c r="A50" s="22"/>
      <c r="B50" s="81"/>
      <c r="C50" s="23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26" t="s">
        <v>107</v>
      </c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7"/>
      <c r="BI50" s="240"/>
      <c r="BJ50" s="241"/>
      <c r="BK50" s="242"/>
    </row>
    <row r="51" spans="1:63" s="21" customFormat="1" ht="14.25" customHeight="1">
      <c r="A51" s="22"/>
      <c r="B51" s="81"/>
      <c r="C51" s="23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64" t="s">
        <v>108</v>
      </c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7"/>
      <c r="BI51" s="240"/>
      <c r="BJ51" s="241"/>
      <c r="BK51" s="242"/>
    </row>
    <row r="52" spans="1:63" s="21" customFormat="1" ht="14.25" customHeight="1">
      <c r="A52" s="22"/>
      <c r="B52" s="81"/>
      <c r="C52" s="23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64"/>
      <c r="AO52" s="23" t="s">
        <v>109</v>
      </c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7"/>
      <c r="BI52" s="240"/>
      <c r="BJ52" s="241"/>
      <c r="BK52" s="242"/>
    </row>
    <row r="53" spans="1:63" s="21" customFormat="1" ht="14.25" customHeight="1" thickBot="1">
      <c r="A53" s="22"/>
      <c r="B53" s="81"/>
      <c r="C53" s="23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64"/>
      <c r="AO53" s="59"/>
      <c r="AP53" s="83" t="s">
        <v>110</v>
      </c>
      <c r="AQ53" s="84"/>
      <c r="AR53" s="84"/>
      <c r="AS53" s="84"/>
      <c r="AT53" s="84"/>
      <c r="AU53" s="85"/>
      <c r="AV53" s="86" t="s">
        <v>111</v>
      </c>
      <c r="AW53" s="86"/>
      <c r="AX53" s="87"/>
      <c r="AY53" s="86" t="s">
        <v>112</v>
      </c>
      <c r="AZ53" s="86"/>
      <c r="BA53" s="86"/>
      <c r="BB53" s="88"/>
      <c r="BC53" s="23"/>
      <c r="BD53" s="23"/>
      <c r="BE53" s="23"/>
      <c r="BF53" s="23"/>
      <c r="BG53" s="23"/>
      <c r="BH53" s="27"/>
      <c r="BI53" s="240"/>
      <c r="BJ53" s="241"/>
      <c r="BK53" s="242"/>
    </row>
    <row r="54" spans="1:63" s="21" customFormat="1" ht="14.25" customHeight="1" thickTop="1">
      <c r="A54" s="22"/>
      <c r="B54" s="81"/>
      <c r="C54" s="23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72"/>
      <c r="AO54" s="245" t="s">
        <v>113</v>
      </c>
      <c r="AP54" s="144" t="s">
        <v>207</v>
      </c>
      <c r="AQ54" s="59"/>
      <c r="AR54" s="59"/>
      <c r="AS54" s="59"/>
      <c r="AT54" s="59"/>
      <c r="AU54" s="89"/>
      <c r="AV54" s="23" t="s">
        <v>114</v>
      </c>
      <c r="AW54" s="23"/>
      <c r="AX54" s="90"/>
      <c r="AY54" s="91" t="s">
        <v>115</v>
      </c>
      <c r="AZ54" s="23"/>
      <c r="BA54" s="23"/>
      <c r="BB54" s="27"/>
      <c r="BC54" s="23"/>
      <c r="BD54" s="23"/>
      <c r="BE54" s="23"/>
      <c r="BF54" s="23"/>
      <c r="BG54" s="23"/>
      <c r="BH54" s="27"/>
      <c r="BI54" s="240"/>
      <c r="BJ54" s="241"/>
      <c r="BK54" s="242"/>
    </row>
    <row r="55" spans="1:63" s="21" customFormat="1" ht="14.25" customHeight="1">
      <c r="A55" s="22"/>
      <c r="B55" s="81"/>
      <c r="C55" s="23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26"/>
      <c r="AO55" s="246"/>
      <c r="AP55" s="144" t="s">
        <v>208</v>
      </c>
      <c r="AQ55" s="23"/>
      <c r="AR55" s="23"/>
      <c r="AS55" s="23"/>
      <c r="AT55" s="23"/>
      <c r="AU55" s="90"/>
      <c r="AV55" s="23" t="s">
        <v>114</v>
      </c>
      <c r="AW55" s="23"/>
      <c r="AX55" s="90"/>
      <c r="AY55" s="91" t="s">
        <v>115</v>
      </c>
      <c r="AZ55" s="23"/>
      <c r="BA55" s="23"/>
      <c r="BB55" s="27"/>
      <c r="BC55" s="23"/>
      <c r="BD55" s="23"/>
      <c r="BE55" s="23"/>
      <c r="BF55" s="23"/>
      <c r="BG55" s="23"/>
      <c r="BH55" s="27"/>
      <c r="BI55" s="240"/>
      <c r="BJ55" s="241"/>
      <c r="BK55" s="242"/>
    </row>
    <row r="56" spans="1:63" s="21" customFormat="1" ht="14.25" customHeight="1">
      <c r="A56" s="22"/>
      <c r="B56" s="81"/>
      <c r="C56" s="23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26"/>
      <c r="AO56" s="246"/>
      <c r="AP56" s="144" t="s">
        <v>209</v>
      </c>
      <c r="AQ56" s="23"/>
      <c r="AR56" s="23"/>
      <c r="AS56" s="23"/>
      <c r="AT56" s="23"/>
      <c r="AU56" s="90"/>
      <c r="AV56" s="23" t="s">
        <v>114</v>
      </c>
      <c r="AW56" s="23"/>
      <c r="AX56" s="90"/>
      <c r="AY56" s="91" t="s">
        <v>115</v>
      </c>
      <c r="AZ56" s="23"/>
      <c r="BA56" s="23"/>
      <c r="BB56" s="27"/>
      <c r="BC56" s="23"/>
      <c r="BD56" s="23"/>
      <c r="BE56" s="23"/>
      <c r="BF56" s="23"/>
      <c r="BG56" s="23"/>
      <c r="BH56" s="27"/>
      <c r="BI56" s="240"/>
      <c r="BJ56" s="241"/>
      <c r="BK56" s="242"/>
    </row>
    <row r="57" spans="1:63" s="21" customFormat="1" ht="14.25" customHeight="1">
      <c r="A57" s="22"/>
      <c r="B57" s="81"/>
      <c r="C57" s="23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26"/>
      <c r="AO57" s="247"/>
      <c r="AP57" s="145" t="s">
        <v>210</v>
      </c>
      <c r="AQ57" s="28"/>
      <c r="AR57" s="28"/>
      <c r="AS57" s="28"/>
      <c r="AT57" s="28"/>
      <c r="AU57" s="93"/>
      <c r="AV57" s="28" t="s">
        <v>114</v>
      </c>
      <c r="AW57" s="28"/>
      <c r="AX57" s="93"/>
      <c r="AY57" s="94" t="s">
        <v>115</v>
      </c>
      <c r="AZ57" s="28"/>
      <c r="BA57" s="28"/>
      <c r="BB57" s="29"/>
      <c r="BC57" s="23"/>
      <c r="BD57" s="23"/>
      <c r="BE57" s="23"/>
      <c r="BF57" s="23"/>
      <c r="BG57" s="23"/>
      <c r="BH57" s="27"/>
      <c r="BI57" s="240"/>
      <c r="BJ57" s="241"/>
      <c r="BK57" s="242"/>
    </row>
    <row r="58" spans="1:63" s="21" customFormat="1" ht="14.25" customHeight="1">
      <c r="A58" s="22"/>
      <c r="B58" s="81"/>
      <c r="C58" s="23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26"/>
      <c r="AO58" s="243" t="s">
        <v>116</v>
      </c>
      <c r="AP58" s="146" t="s">
        <v>211</v>
      </c>
      <c r="AQ58" s="59"/>
      <c r="AR58" s="59"/>
      <c r="AS58" s="59"/>
      <c r="AT58" s="59"/>
      <c r="AU58" s="89"/>
      <c r="AV58" s="23" t="s">
        <v>117</v>
      </c>
      <c r="AW58" s="23"/>
      <c r="AX58" s="90"/>
      <c r="AY58" s="91" t="s">
        <v>118</v>
      </c>
      <c r="AZ58" s="23"/>
      <c r="BA58" s="23"/>
      <c r="BB58" s="27"/>
      <c r="BC58" s="23"/>
      <c r="BD58" s="23"/>
      <c r="BE58" s="23"/>
      <c r="BF58" s="23"/>
      <c r="BG58" s="23"/>
      <c r="BH58" s="27"/>
      <c r="BI58" s="48"/>
      <c r="BJ58" s="49"/>
      <c r="BK58" s="50"/>
    </row>
    <row r="59" spans="1:63" s="21" customFormat="1" ht="14.25" customHeight="1">
      <c r="A59" s="22"/>
      <c r="B59" s="81"/>
      <c r="C59" s="23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64"/>
      <c r="AO59" s="243"/>
      <c r="AP59" s="146" t="s">
        <v>212</v>
      </c>
      <c r="AQ59" s="23"/>
      <c r="AR59" s="23"/>
      <c r="AS59" s="23"/>
      <c r="AT59" s="23"/>
      <c r="AU59" s="90"/>
      <c r="AV59" s="23" t="s">
        <v>117</v>
      </c>
      <c r="AW59" s="23"/>
      <c r="AX59" s="90"/>
      <c r="AY59" s="91" t="s">
        <v>118</v>
      </c>
      <c r="AZ59" s="23"/>
      <c r="BA59" s="23"/>
      <c r="BB59" s="27"/>
      <c r="BC59" s="23"/>
      <c r="BD59" s="23"/>
      <c r="BE59" s="23"/>
      <c r="BF59" s="23"/>
      <c r="BG59" s="23"/>
      <c r="BH59" s="27"/>
      <c r="BI59" s="48"/>
      <c r="BJ59" s="49"/>
      <c r="BK59" s="50"/>
    </row>
    <row r="60" spans="1:63" s="21" customFormat="1" ht="14.25" customHeight="1">
      <c r="A60" s="22"/>
      <c r="B60" s="81"/>
      <c r="C60" s="23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64"/>
      <c r="AO60" s="243"/>
      <c r="AP60" s="146" t="s">
        <v>213</v>
      </c>
      <c r="AQ60" s="23"/>
      <c r="AR60" s="23"/>
      <c r="AS60" s="23"/>
      <c r="AT60" s="23"/>
      <c r="AU60" s="90"/>
      <c r="AV60" s="23" t="s">
        <v>117</v>
      </c>
      <c r="AW60" s="23"/>
      <c r="AX60" s="90"/>
      <c r="AY60" s="91" t="s">
        <v>118</v>
      </c>
      <c r="AZ60" s="23"/>
      <c r="BA60" s="23"/>
      <c r="BB60" s="27"/>
      <c r="BC60" s="23"/>
      <c r="BD60" s="23"/>
      <c r="BE60" s="23"/>
      <c r="BF60" s="23"/>
      <c r="BG60" s="23"/>
      <c r="BH60" s="27"/>
      <c r="BI60" s="48"/>
      <c r="BJ60" s="49"/>
      <c r="BK60" s="50"/>
    </row>
    <row r="61" spans="1:63" s="21" customFormat="1" ht="14.25" customHeight="1">
      <c r="A61" s="22"/>
      <c r="B61" s="81"/>
      <c r="C61" s="23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72"/>
      <c r="AO61" s="244"/>
      <c r="AP61" s="147" t="s">
        <v>214</v>
      </c>
      <c r="AQ61" s="28"/>
      <c r="AR61" s="28"/>
      <c r="AS61" s="28"/>
      <c r="AT61" s="28"/>
      <c r="AU61" s="93"/>
      <c r="AV61" s="28" t="s">
        <v>117</v>
      </c>
      <c r="AW61" s="28"/>
      <c r="AX61" s="93"/>
      <c r="AY61" s="94" t="s">
        <v>118</v>
      </c>
      <c r="AZ61" s="28"/>
      <c r="BA61" s="28"/>
      <c r="BB61" s="29"/>
      <c r="BC61" s="23"/>
      <c r="BD61" s="23"/>
      <c r="BE61" s="23"/>
      <c r="BF61" s="23"/>
      <c r="BG61" s="23"/>
      <c r="BH61" s="27"/>
      <c r="BI61" s="48"/>
      <c r="BJ61" s="49"/>
      <c r="BK61" s="50"/>
    </row>
    <row r="62" spans="1:63" s="21" customFormat="1" ht="14.25" customHeight="1">
      <c r="A62" s="22"/>
      <c r="B62" s="81"/>
      <c r="C62" s="23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26"/>
      <c r="AO62" s="23"/>
      <c r="AP62" s="59"/>
      <c r="AQ62" s="23"/>
      <c r="AR62" s="23"/>
      <c r="AS62" s="23"/>
      <c r="AT62" s="23"/>
      <c r="AU62" s="23"/>
      <c r="AV62" s="23"/>
      <c r="AW62" s="23"/>
      <c r="AX62" s="23"/>
      <c r="AY62" s="91"/>
      <c r="AZ62" s="23"/>
      <c r="BA62" s="23"/>
      <c r="BB62" s="23"/>
      <c r="BC62" s="23"/>
      <c r="BD62" s="23"/>
      <c r="BE62" s="23"/>
      <c r="BF62" s="23"/>
      <c r="BG62" s="23"/>
      <c r="BH62" s="27"/>
      <c r="BI62" s="48"/>
      <c r="BJ62" s="49"/>
      <c r="BK62" s="50"/>
    </row>
    <row r="63" spans="1:63" s="21" customFormat="1" ht="14.25" customHeight="1">
      <c r="A63" s="22"/>
      <c r="B63" s="81"/>
      <c r="C63" s="23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26"/>
      <c r="AO63" s="23" t="s">
        <v>119</v>
      </c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7"/>
      <c r="BI63" s="48"/>
      <c r="BJ63" s="49"/>
      <c r="BK63" s="50"/>
    </row>
    <row r="64" spans="1:63" s="21" customFormat="1" ht="14.25" customHeight="1" thickBot="1">
      <c r="A64" s="22"/>
      <c r="B64" s="81"/>
      <c r="C64" s="23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 t="s">
        <v>111</v>
      </c>
      <c r="AF64" s="32"/>
      <c r="AG64" s="32"/>
      <c r="AH64" s="32"/>
      <c r="AI64" s="32" t="s">
        <v>120</v>
      </c>
      <c r="AJ64" s="32"/>
      <c r="AK64" s="32"/>
      <c r="AL64" s="32"/>
      <c r="AM64" s="32"/>
      <c r="AN64" s="26"/>
      <c r="AO64" s="59"/>
      <c r="AP64" s="83" t="s">
        <v>110</v>
      </c>
      <c r="AQ64" s="84"/>
      <c r="AR64" s="84"/>
      <c r="AS64" s="84"/>
      <c r="AT64" s="84"/>
      <c r="AU64" s="85"/>
      <c r="AV64" s="86" t="s">
        <v>111</v>
      </c>
      <c r="AW64" s="86"/>
      <c r="AX64" s="87"/>
      <c r="AY64" s="86" t="s">
        <v>112</v>
      </c>
      <c r="AZ64" s="86"/>
      <c r="BA64" s="86"/>
      <c r="BB64" s="88"/>
      <c r="BC64" s="23"/>
      <c r="BD64" s="23"/>
      <c r="BE64" s="23"/>
      <c r="BF64" s="23"/>
      <c r="BG64" s="23"/>
      <c r="BH64" s="27"/>
      <c r="BI64" s="48"/>
      <c r="BJ64" s="49"/>
      <c r="BK64" s="50"/>
    </row>
    <row r="65" spans="1:63" s="21" customFormat="1" ht="14.25" customHeight="1" thickTop="1">
      <c r="A65" s="22"/>
      <c r="B65" s="81"/>
      <c r="C65" s="23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 t="s">
        <v>112</v>
      </c>
      <c r="AF65" s="32"/>
      <c r="AG65" s="32"/>
      <c r="AH65" s="32"/>
      <c r="AI65" s="32" t="s">
        <v>121</v>
      </c>
      <c r="AJ65" s="32"/>
      <c r="AK65" s="32"/>
      <c r="AL65" s="32"/>
      <c r="AM65" s="32"/>
      <c r="AN65" s="26"/>
      <c r="AO65" s="245" t="s">
        <v>113</v>
      </c>
      <c r="AP65" s="144" t="s">
        <v>207</v>
      </c>
      <c r="AQ65" s="59"/>
      <c r="AR65" s="59"/>
      <c r="AS65" s="59"/>
      <c r="AT65" s="59"/>
      <c r="AU65" s="89"/>
      <c r="AV65" s="23" t="s">
        <v>117</v>
      </c>
      <c r="AW65" s="23"/>
      <c r="AX65" s="90"/>
      <c r="AY65" s="91" t="s">
        <v>122</v>
      </c>
      <c r="AZ65" s="23"/>
      <c r="BA65" s="23"/>
      <c r="BB65" s="27"/>
      <c r="BC65" s="23"/>
      <c r="BD65" s="23"/>
      <c r="BE65" s="23"/>
      <c r="BF65" s="23"/>
      <c r="BG65" s="23"/>
      <c r="BH65" s="27"/>
      <c r="BI65" s="48"/>
      <c r="BJ65" s="49"/>
      <c r="BK65" s="50"/>
    </row>
    <row r="66" spans="1:63" s="21" customFormat="1" ht="14.25" customHeight="1">
      <c r="A66" s="22"/>
      <c r="B66" s="81"/>
      <c r="C66" s="23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26"/>
      <c r="AO66" s="246"/>
      <c r="AP66" s="144" t="s">
        <v>208</v>
      </c>
      <c r="AQ66" s="23"/>
      <c r="AR66" s="23"/>
      <c r="AS66" s="23"/>
      <c r="AT66" s="23"/>
      <c r="AU66" s="90"/>
      <c r="AV66" s="23" t="s">
        <v>123</v>
      </c>
      <c r="AW66" s="23"/>
      <c r="AX66" s="90"/>
      <c r="AY66" s="91" t="s">
        <v>122</v>
      </c>
      <c r="AZ66" s="23"/>
      <c r="BA66" s="23"/>
      <c r="BB66" s="27"/>
      <c r="BC66" s="23"/>
      <c r="BD66" s="23"/>
      <c r="BE66" s="23"/>
      <c r="BF66" s="23"/>
      <c r="BG66" s="23"/>
      <c r="BH66" s="27"/>
      <c r="BI66" s="48"/>
      <c r="BJ66" s="49"/>
      <c r="BK66" s="50"/>
    </row>
    <row r="67" spans="1:63" s="21" customFormat="1" ht="14.25" customHeight="1">
      <c r="A67" s="22"/>
      <c r="B67" s="81"/>
      <c r="C67" s="23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26"/>
      <c r="AO67" s="246"/>
      <c r="AP67" s="144" t="s">
        <v>209</v>
      </c>
      <c r="AQ67" s="23"/>
      <c r="AR67" s="23"/>
      <c r="AS67" s="23"/>
      <c r="AT67" s="23"/>
      <c r="AU67" s="90"/>
      <c r="AV67" s="23" t="s">
        <v>123</v>
      </c>
      <c r="AW67" s="23"/>
      <c r="AX67" s="90"/>
      <c r="AY67" s="91" t="s">
        <v>122</v>
      </c>
      <c r="AZ67" s="23"/>
      <c r="BA67" s="23"/>
      <c r="BB67" s="27"/>
      <c r="BC67" s="23"/>
      <c r="BD67" s="23"/>
      <c r="BE67" s="23"/>
      <c r="BF67" s="23"/>
      <c r="BG67" s="23"/>
      <c r="BH67" s="27"/>
      <c r="BI67" s="48"/>
      <c r="BJ67" s="49"/>
      <c r="BK67" s="50"/>
    </row>
    <row r="68" spans="1:63" s="21" customFormat="1" ht="14.25" customHeight="1">
      <c r="A68" s="22"/>
      <c r="B68" s="81"/>
      <c r="C68" s="23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64"/>
      <c r="AO68" s="247"/>
      <c r="AP68" s="145" t="s">
        <v>210</v>
      </c>
      <c r="AQ68" s="28"/>
      <c r="AR68" s="28"/>
      <c r="AS68" s="28"/>
      <c r="AT68" s="28"/>
      <c r="AU68" s="93"/>
      <c r="AV68" s="28" t="s">
        <v>123</v>
      </c>
      <c r="AW68" s="28"/>
      <c r="AX68" s="93"/>
      <c r="AY68" s="94" t="s">
        <v>122</v>
      </c>
      <c r="AZ68" s="28"/>
      <c r="BA68" s="28"/>
      <c r="BB68" s="29"/>
      <c r="BC68" s="23"/>
      <c r="BD68" s="23"/>
      <c r="BE68" s="23"/>
      <c r="BF68" s="23"/>
      <c r="BG68" s="23"/>
      <c r="BH68" s="27"/>
      <c r="BI68" s="48"/>
      <c r="BJ68" s="49"/>
      <c r="BK68" s="50"/>
    </row>
    <row r="69" spans="1:63" s="21" customFormat="1" ht="14.25" customHeight="1">
      <c r="A69" s="22"/>
      <c r="B69" s="81"/>
      <c r="C69" s="23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64"/>
      <c r="AO69" s="243" t="s">
        <v>116</v>
      </c>
      <c r="AP69" s="146" t="s">
        <v>211</v>
      </c>
      <c r="AQ69" s="59"/>
      <c r="AR69" s="59"/>
      <c r="AS69" s="59"/>
      <c r="AT69" s="59"/>
      <c r="AU69" s="89"/>
      <c r="AV69" s="23" t="s">
        <v>124</v>
      </c>
      <c r="AW69" s="23"/>
      <c r="AX69" s="90"/>
      <c r="AY69" s="91" t="s">
        <v>125</v>
      </c>
      <c r="AZ69" s="23"/>
      <c r="BA69" s="23"/>
      <c r="BB69" s="27"/>
      <c r="BC69" s="23"/>
      <c r="BD69" s="23"/>
      <c r="BE69" s="23"/>
      <c r="BF69" s="23"/>
      <c r="BG69" s="23"/>
      <c r="BH69" s="27"/>
      <c r="BI69" s="48"/>
      <c r="BJ69" s="49"/>
      <c r="BK69" s="50"/>
    </row>
    <row r="70" spans="1:63" s="21" customFormat="1" ht="14.25" customHeight="1">
      <c r="A70" s="22"/>
      <c r="B70" s="81"/>
      <c r="C70" s="23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72"/>
      <c r="AO70" s="243"/>
      <c r="AP70" s="146" t="s">
        <v>212</v>
      </c>
      <c r="AQ70" s="23"/>
      <c r="AR70" s="23"/>
      <c r="AS70" s="23"/>
      <c r="AT70" s="23"/>
      <c r="AU70" s="90"/>
      <c r="AV70" s="23" t="s">
        <v>124</v>
      </c>
      <c r="AW70" s="23"/>
      <c r="AX70" s="90"/>
      <c r="AY70" s="91" t="s">
        <v>125</v>
      </c>
      <c r="AZ70" s="23"/>
      <c r="BA70" s="23"/>
      <c r="BB70" s="27"/>
      <c r="BC70" s="23"/>
      <c r="BD70" s="23"/>
      <c r="BE70" s="23"/>
      <c r="BF70" s="23"/>
      <c r="BG70" s="23"/>
      <c r="BH70" s="27"/>
      <c r="BI70" s="240"/>
      <c r="BJ70" s="241"/>
      <c r="BK70" s="242"/>
    </row>
    <row r="71" spans="1:63" s="21" customFormat="1" ht="14.25" customHeight="1">
      <c r="A71" s="22"/>
      <c r="B71" s="81"/>
      <c r="C71" s="23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26"/>
      <c r="AO71" s="243"/>
      <c r="AP71" s="146" t="s">
        <v>213</v>
      </c>
      <c r="AQ71" s="23"/>
      <c r="AR71" s="23"/>
      <c r="AS71" s="23"/>
      <c r="AT71" s="23"/>
      <c r="AU71" s="90"/>
      <c r="AV71" s="23" t="s">
        <v>124</v>
      </c>
      <c r="AW71" s="23"/>
      <c r="AX71" s="90"/>
      <c r="AY71" s="91" t="s">
        <v>125</v>
      </c>
      <c r="AZ71" s="23"/>
      <c r="BA71" s="23"/>
      <c r="BB71" s="27"/>
      <c r="BC71" s="23"/>
      <c r="BD71" s="23"/>
      <c r="BE71" s="23"/>
      <c r="BF71" s="23"/>
      <c r="BG71" s="23"/>
      <c r="BH71" s="27"/>
      <c r="BI71" s="240"/>
      <c r="BJ71" s="241"/>
      <c r="BK71" s="242"/>
    </row>
    <row r="72" spans="1:63" s="21" customFormat="1" ht="14.25" customHeight="1">
      <c r="A72" s="22"/>
      <c r="B72" s="81"/>
      <c r="C72" s="23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26"/>
      <c r="AO72" s="244"/>
      <c r="AP72" s="147" t="s">
        <v>214</v>
      </c>
      <c r="AQ72" s="28"/>
      <c r="AR72" s="28"/>
      <c r="AS72" s="28"/>
      <c r="AT72" s="28"/>
      <c r="AU72" s="93"/>
      <c r="AV72" s="28" t="s">
        <v>124</v>
      </c>
      <c r="AW72" s="28"/>
      <c r="AX72" s="93"/>
      <c r="AY72" s="94" t="s">
        <v>125</v>
      </c>
      <c r="AZ72" s="28"/>
      <c r="BA72" s="28"/>
      <c r="BB72" s="29"/>
      <c r="BC72" s="23"/>
      <c r="BD72" s="23"/>
      <c r="BE72" s="23"/>
      <c r="BF72" s="23"/>
      <c r="BG72" s="23"/>
      <c r="BH72" s="27"/>
      <c r="BI72" s="240"/>
      <c r="BJ72" s="241"/>
      <c r="BK72" s="242"/>
    </row>
    <row r="73" spans="1:63" s="21" customFormat="1" ht="14.25" customHeight="1">
      <c r="A73" s="22"/>
      <c r="B73" s="81"/>
      <c r="C73" s="23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26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3"/>
      <c r="BE73" s="23"/>
      <c r="BF73" s="23"/>
      <c r="BG73" s="23"/>
      <c r="BH73" s="27"/>
      <c r="BI73" s="60"/>
      <c r="BJ73" s="61"/>
      <c r="BK73" s="62"/>
    </row>
    <row r="74" spans="1:63" s="21" customFormat="1" ht="14.25" customHeight="1">
      <c r="A74" s="22"/>
      <c r="B74" s="81"/>
      <c r="C74" s="23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26" t="s">
        <v>126</v>
      </c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3"/>
      <c r="BE74" s="23"/>
      <c r="BF74" s="23"/>
      <c r="BG74" s="23"/>
      <c r="BH74" s="27"/>
      <c r="BI74" s="60"/>
      <c r="BJ74" s="61"/>
      <c r="BK74" s="62"/>
    </row>
    <row r="75" spans="1:63" s="21" customFormat="1" ht="14.25" customHeight="1">
      <c r="A75" s="33"/>
      <c r="B75" s="81"/>
      <c r="C75" s="31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31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9"/>
      <c r="BI75" s="237"/>
      <c r="BJ75" s="238"/>
      <c r="BK75" s="239"/>
    </row>
    <row r="76" spans="1:63" s="21" customFormat="1" ht="14.25" customHeight="1">
      <c r="A76" s="22"/>
      <c r="B76" s="81"/>
      <c r="C76" s="98" t="s">
        <v>127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51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5"/>
      <c r="BI76" s="240" t="s">
        <v>29</v>
      </c>
      <c r="BJ76" s="241"/>
      <c r="BK76" s="242"/>
    </row>
    <row r="77" spans="1:63" s="21" customFormat="1" ht="14.25" customHeight="1">
      <c r="A77" s="22"/>
      <c r="B77" s="81"/>
      <c r="C77" s="23" t="s">
        <v>128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6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7"/>
      <c r="BI77" s="240"/>
      <c r="BJ77" s="241"/>
      <c r="BK77" s="242"/>
    </row>
    <row r="78" spans="1:63" s="21" customFormat="1" ht="14.25" customHeight="1">
      <c r="A78" s="22"/>
      <c r="B78" s="99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31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9"/>
      <c r="BI78" s="240"/>
      <c r="BJ78" s="241"/>
      <c r="BK78" s="242"/>
    </row>
    <row r="79" spans="1:63" s="21" customFormat="1" ht="14.2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K79" s="100"/>
    </row>
    <row r="80" spans="1:63" s="21" customFormat="1" ht="14.2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K80" s="100"/>
    </row>
    <row r="81" spans="1:63" s="21" customFormat="1" ht="14.2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K81" s="100"/>
    </row>
    <row r="82" spans="1:63" s="21" customFormat="1" ht="14.2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K82" s="100"/>
    </row>
    <row r="83" spans="1:63" s="21" customFormat="1" ht="14.2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K83" s="100"/>
    </row>
    <row r="84" spans="1:63" s="21" customFormat="1" ht="14.2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K84" s="100"/>
    </row>
    <row r="85" spans="1:63" s="21" customFormat="1" ht="14.2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K85" s="100"/>
    </row>
    <row r="86" spans="1:63" s="21" customFormat="1" ht="14.2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K86" s="100"/>
    </row>
    <row r="87" spans="1:63" s="21" customFormat="1" ht="14.2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K87" s="100"/>
    </row>
    <row r="88" spans="1:63" s="21" customFormat="1" ht="14.2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K88" s="100"/>
    </row>
    <row r="89" spans="1:63" s="21" customFormat="1" ht="14.2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K89" s="100"/>
    </row>
    <row r="90" spans="1:63" s="21" customFormat="1" ht="14.2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K90" s="100"/>
    </row>
    <row r="91" spans="1:63" s="35" customFormat="1" ht="14.2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K91" s="100"/>
    </row>
    <row r="92" spans="1:63" s="35" customFormat="1" ht="14.2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K92" s="100"/>
    </row>
    <row r="93" spans="1:63" s="35" customFormat="1" ht="14.2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K93" s="100"/>
    </row>
    <row r="94" spans="1:63" s="35" customFormat="1" ht="14.2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K94" s="100"/>
    </row>
    <row r="95" spans="1:63" s="35" customFormat="1" ht="14.2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K95" s="100"/>
    </row>
    <row r="96" spans="1:63" s="35" customFormat="1" ht="14.2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K96" s="100"/>
    </row>
    <row r="97" spans="1:63" s="35" customFormat="1" ht="14.2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K97" s="100"/>
    </row>
    <row r="98" spans="1:63" s="35" customFormat="1" ht="14.2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K98" s="100"/>
    </row>
    <row r="99" spans="1:63" s="35" customFormat="1" ht="14.2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K99" s="100"/>
    </row>
    <row r="100" spans="1:63" s="35" customFormat="1" ht="14.2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K100" s="100"/>
    </row>
    <row r="101" spans="1:63" s="35" customFormat="1" ht="14.2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K101" s="100"/>
    </row>
    <row r="102" spans="1:63" s="35" customFormat="1" ht="14.2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K102" s="100"/>
    </row>
    <row r="103" spans="1:63" s="35" customFormat="1" ht="14.2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K103" s="101"/>
    </row>
    <row r="104" spans="1:63" s="35" customFormat="1" ht="14.2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K104" s="101"/>
    </row>
    <row r="105" spans="1:63" s="35" customFormat="1" ht="14.2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K105" s="101"/>
    </row>
    <row r="106" spans="1:63" s="35" customFormat="1" ht="14.2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K106" s="101"/>
    </row>
    <row r="107" spans="1:63" s="35" customFormat="1" ht="14.2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K107" s="101"/>
    </row>
    <row r="108" spans="1:63" s="35" customFormat="1" ht="14.2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K108" s="101"/>
    </row>
    <row r="109" spans="1:63" s="35" customFormat="1" ht="14.2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K109" s="101"/>
    </row>
    <row r="110" spans="1:63" s="35" customFormat="1" ht="14.2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K110" s="101"/>
    </row>
    <row r="111" spans="1:63" s="35" customFormat="1" ht="14.2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K111" s="101"/>
    </row>
    <row r="112" spans="1:63" s="35" customFormat="1" ht="14.2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K112" s="101"/>
    </row>
    <row r="113" spans="1:63" s="35" customFormat="1" ht="14.2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K113" s="101"/>
    </row>
    <row r="114" spans="1:63" s="35" customFormat="1" ht="14.2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K114" s="101"/>
    </row>
    <row r="115" spans="1:63" s="35" customFormat="1" ht="14.2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K115" s="101"/>
    </row>
    <row r="116" spans="1:63" s="35" customFormat="1" ht="14.2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K116" s="101"/>
    </row>
    <row r="117" spans="1:63" s="35" customFormat="1" ht="14.2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K117" s="101"/>
    </row>
    <row r="118" spans="1:63" s="35" customFormat="1" ht="14.2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K118" s="101"/>
    </row>
    <row r="119" spans="1:63" s="35" customFormat="1" ht="14.2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K119" s="101"/>
    </row>
    <row r="120" spans="1:63" s="35" customFormat="1" ht="14.2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K120" s="101"/>
    </row>
    <row r="121" spans="1:63" s="35" customFormat="1" ht="14.2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K121" s="101"/>
    </row>
    <row r="122" spans="1:63" s="35" customFormat="1" ht="14.2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K122" s="101"/>
    </row>
    <row r="123" spans="1:63" s="35" customFormat="1" ht="14.2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K123" s="101"/>
    </row>
    <row r="124" spans="1:63" s="35" customFormat="1" ht="14.2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K124" s="101"/>
    </row>
    <row r="125" spans="1:63" s="35" customFormat="1" ht="14.2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K125" s="101"/>
    </row>
    <row r="126" spans="1:63" s="35" customFormat="1" ht="14.2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K126" s="101"/>
    </row>
    <row r="127" spans="1:63" s="35" customFormat="1" ht="14.2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K127" s="101"/>
    </row>
    <row r="128" spans="1:63" s="35" customFormat="1" ht="14.2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K128" s="101"/>
    </row>
    <row r="129" spans="1:63" s="35" customFormat="1" ht="14.2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K129" s="100"/>
    </row>
    <row r="130" spans="1:63" s="35" customFormat="1" ht="14.2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K130" s="100"/>
    </row>
    <row r="131" spans="1:63" s="35" customFormat="1" ht="14.2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K131" s="101"/>
    </row>
    <row r="132" spans="1:63" s="35" customFormat="1" ht="14.2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K132" s="101"/>
    </row>
    <row r="133" spans="1:63" s="35" customFormat="1" ht="14.2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K133" s="100"/>
    </row>
    <row r="134" spans="1:63" s="35" customFormat="1" ht="14.2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K134" s="100"/>
    </row>
    <row r="135" spans="1:63" s="35" customFormat="1" ht="14.2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K135" s="100"/>
    </row>
    <row r="136" spans="1:63" s="35" customFormat="1" ht="14.2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K136" s="100"/>
    </row>
    <row r="137" spans="1:63" s="35" customFormat="1" ht="14.2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K137" s="100"/>
    </row>
    <row r="138" spans="1:63" s="35" customFormat="1" ht="14.2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K138" s="100"/>
    </row>
    <row r="139" spans="1:63" s="35" customFormat="1" ht="14.2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K139" s="100"/>
    </row>
    <row r="140" spans="1:63" s="35" customFormat="1" ht="14.2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K140" s="100"/>
    </row>
    <row r="141" spans="1:63" s="35" customFormat="1" ht="14.2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K141" s="100"/>
    </row>
    <row r="142" spans="1:63" s="35" customFormat="1" ht="14.2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K142" s="102"/>
    </row>
    <row r="143" spans="1:63" s="35" customFormat="1" ht="14.2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K143" s="102"/>
    </row>
    <row r="144" spans="1:63" s="35" customFormat="1" ht="14.2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K144" s="102"/>
    </row>
    <row r="145" spans="1:63" s="35" customFormat="1" ht="14.2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K145" s="102"/>
    </row>
    <row r="146" spans="1:63" s="35" customFormat="1" ht="14.2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K146" s="102"/>
    </row>
    <row r="147" spans="1:63" s="35" customFormat="1" ht="14.2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K147" s="102"/>
    </row>
    <row r="148" spans="1:63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K148" s="102"/>
    </row>
    <row r="149" spans="1:63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K149" s="102"/>
    </row>
    <row r="150" spans="1:63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K150" s="102"/>
    </row>
    <row r="151" spans="1:63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K151" s="102"/>
    </row>
    <row r="152" spans="1:63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K152" s="102"/>
    </row>
    <row r="153" spans="1:63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K153" s="102"/>
    </row>
    <row r="154" spans="1:63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K154" s="102"/>
    </row>
    <row r="155" spans="1:63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K155" s="102"/>
    </row>
    <row r="156" spans="1:63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K156" s="102"/>
    </row>
    <row r="157" spans="1:63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K157" s="102"/>
    </row>
    <row r="158" spans="1:63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K158" s="102"/>
    </row>
    <row r="159" spans="1:63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K159" s="102"/>
    </row>
    <row r="160" spans="1:63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K160" s="102"/>
    </row>
    <row r="161" spans="1:63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K161" s="102"/>
    </row>
    <row r="162" spans="1:63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K162" s="102"/>
    </row>
    <row r="163" spans="1:63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K163" s="102"/>
    </row>
    <row r="164" spans="1:63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K164" s="102"/>
    </row>
    <row r="165" spans="1:63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K165" s="102"/>
    </row>
    <row r="166" spans="1:63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K166" s="102"/>
    </row>
    <row r="167" spans="1:63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K167" s="102"/>
    </row>
    <row r="168" spans="1:63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K168" s="102"/>
    </row>
    <row r="169" spans="1:63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K169" s="102"/>
    </row>
    <row r="170" spans="1:63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K170" s="102"/>
    </row>
    <row r="171" spans="1:63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K171" s="102"/>
    </row>
    <row r="172" spans="1:63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K172" s="102"/>
    </row>
    <row r="173" spans="1:63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K173" s="102"/>
    </row>
    <row r="174" spans="1:63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</row>
    <row r="175" spans="1:63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</row>
    <row r="176" spans="1:63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</row>
    <row r="177" spans="1:58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</row>
    <row r="178" spans="1:58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</row>
    <row r="179" spans="1:58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</row>
    <row r="180" spans="1:58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</row>
    <row r="181" spans="1:58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</row>
    <row r="182" spans="1:58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</row>
    <row r="183" spans="1:58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</row>
    <row r="184" spans="1:58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</row>
    <row r="185" spans="1:58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</row>
    <row r="186" spans="1:58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</row>
    <row r="187" spans="1:58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</row>
    <row r="188" spans="1:58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</row>
    <row r="189" spans="1:58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</row>
    <row r="190" spans="1:58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</row>
    <row r="191" spans="1:58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</row>
    <row r="192" spans="1:58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</row>
    <row r="193" spans="1:58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</row>
    <row r="194" spans="1:58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</row>
    <row r="195" spans="1:58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</row>
    <row r="196" spans="1:58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</row>
    <row r="197" spans="1:58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</row>
    <row r="198" spans="1:58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</row>
    <row r="199" spans="1:58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</row>
    <row r="200" spans="1:58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</row>
    <row r="201" spans="1:58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</row>
    <row r="202" spans="1:58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</row>
    <row r="203" spans="1:58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</row>
    <row r="204" spans="1:58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</row>
    <row r="205" spans="1:58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</row>
    <row r="206" spans="1:58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</row>
    <row r="207" spans="1:58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</row>
    <row r="208" spans="1:58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</row>
    <row r="209" spans="1:58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</row>
    <row r="210" spans="1:58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</row>
    <row r="211" spans="1:58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</row>
    <row r="212" spans="1:58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</row>
    <row r="213" spans="1:58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</row>
    <row r="214" spans="1:58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</row>
    <row r="215" spans="1:58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</row>
    <row r="216" spans="1:58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</row>
    <row r="217" spans="1:58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</row>
    <row r="218" spans="1:58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</row>
    <row r="219" spans="1:58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</row>
    <row r="220" spans="1:58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</row>
    <row r="221" spans="1:58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</row>
    <row r="222" spans="1:58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</row>
    <row r="223" spans="1:58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</row>
    <row r="224" spans="1:58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</row>
    <row r="225" spans="1:58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</row>
    <row r="226" spans="1:58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</row>
    <row r="227" spans="1:58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</row>
    <row r="228" spans="1:58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</row>
    <row r="229" spans="1:58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</row>
    <row r="230" spans="1:58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</row>
    <row r="231" spans="1:58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</row>
    <row r="232" spans="1:58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</row>
    <row r="233" spans="1:58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</row>
    <row r="234" spans="1:58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</row>
    <row r="235" spans="1:58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</row>
    <row r="236" spans="1:58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</row>
    <row r="237" spans="1:58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</row>
    <row r="238" spans="1:58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</row>
    <row r="239" spans="1:58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</row>
    <row r="240" spans="1:58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</row>
    <row r="241" spans="1:58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</row>
    <row r="242" spans="1:58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</row>
    <row r="243" spans="1:58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</row>
    <row r="244" spans="1:58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</row>
    <row r="245" spans="1:58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</row>
    <row r="246" spans="1:58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</row>
    <row r="247" spans="1:58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</row>
    <row r="248" spans="1:58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</row>
    <row r="249" spans="1:58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</row>
    <row r="250" spans="1:58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</row>
    <row r="251" spans="1:58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</row>
    <row r="252" spans="1:58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</row>
    <row r="253" spans="1:58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</row>
    <row r="254" spans="1:58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</row>
    <row r="255" spans="1:58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</row>
    <row r="256" spans="1:58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</row>
    <row r="257" spans="1:58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</row>
    <row r="258" spans="1:58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</row>
    <row r="259" spans="1:58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</row>
    <row r="260" spans="1:58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</row>
    <row r="261" spans="1:58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</row>
    <row r="262" spans="1:58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</row>
    <row r="263" spans="1:58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</row>
    <row r="264" spans="1:58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</row>
    <row r="265" spans="1:58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</row>
    <row r="266" spans="1:58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</row>
    <row r="267" spans="1:58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</row>
    <row r="268" spans="1:58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</row>
    <row r="269" spans="1:58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</row>
    <row r="270" spans="1:58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</row>
    <row r="271" spans="1:58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</row>
    <row r="272" spans="1:58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</row>
    <row r="273" spans="1:58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</row>
    <row r="274" spans="1:58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</row>
    <row r="275" spans="1:58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</row>
    <row r="276" spans="1:58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</row>
    <row r="277" spans="1:58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</row>
    <row r="278" spans="1:58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</row>
    <row r="279" spans="1:58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</row>
    <row r="280" spans="1:58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</row>
    <row r="281" spans="1:58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</row>
    <row r="282" spans="1:58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</row>
    <row r="283" spans="1:58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</row>
    <row r="284" spans="1:58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</row>
    <row r="285" spans="1:58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</row>
    <row r="286" spans="1:58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</row>
    <row r="287" spans="1:58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</row>
    <row r="288" spans="1:58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</row>
    <row r="289" spans="1:58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</row>
    <row r="290" spans="1:58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</row>
    <row r="291" spans="1:58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</row>
    <row r="292" spans="1:58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</row>
    <row r="293" spans="1:58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</row>
    <row r="294" spans="1:58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</row>
    <row r="295" spans="1:58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</row>
    <row r="296" spans="1:58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</row>
    <row r="297" spans="1:58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</row>
    <row r="298" spans="1:58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</row>
    <row r="299" spans="1:58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</row>
    <row r="300" spans="1:58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</row>
    <row r="301" spans="1:58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</row>
    <row r="302" spans="1:58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</row>
    <row r="303" spans="1:58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</row>
    <row r="304" spans="1:58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</row>
    <row r="305" spans="1:58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</row>
    <row r="306" spans="1:58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</row>
    <row r="307" spans="1:58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</row>
    <row r="308" spans="1:58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</row>
    <row r="309" spans="1:58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</row>
    <row r="310" spans="1:58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</row>
    <row r="311" spans="1:58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</row>
    <row r="312" spans="1:58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</row>
    <row r="313" spans="1:58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</row>
    <row r="314" spans="1:58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</row>
    <row r="315" spans="1:58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</row>
    <row r="316" spans="1:58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</row>
    <row r="317" spans="1:58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</row>
    <row r="318" spans="1:58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</row>
    <row r="319" spans="1:58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</row>
    <row r="320" spans="1:58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</row>
    <row r="321" spans="1:58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</row>
    <row r="322" spans="1:58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</row>
    <row r="323" spans="1:58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</row>
    <row r="324" spans="1:58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</row>
    <row r="325" spans="1:58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</row>
    <row r="326" spans="1:58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</row>
    <row r="327" spans="1:58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</row>
  </sheetData>
  <mergeCells count="75"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AZ2:BB2"/>
    <mergeCell ref="BC2:BF2"/>
    <mergeCell ref="AS3:AU3"/>
    <mergeCell ref="AV3:AY3"/>
    <mergeCell ref="AZ3:BB3"/>
    <mergeCell ref="BC3:BF3"/>
    <mergeCell ref="BI21:BK21"/>
    <mergeCell ref="AA6:AF6"/>
    <mergeCell ref="AA7:AF7"/>
    <mergeCell ref="AA8:AF11"/>
    <mergeCell ref="B14:BH14"/>
    <mergeCell ref="BI14:BK14"/>
    <mergeCell ref="BI15:BK15"/>
    <mergeCell ref="BI16:BK16"/>
    <mergeCell ref="BI17:BK17"/>
    <mergeCell ref="BI18:BK18"/>
    <mergeCell ref="BI19:BK19"/>
    <mergeCell ref="BI20:BK20"/>
    <mergeCell ref="BI37:BK37"/>
    <mergeCell ref="BI22:BK22"/>
    <mergeCell ref="BI23:BK23"/>
    <mergeCell ref="BI24:BK24"/>
    <mergeCell ref="BI29:BK29"/>
    <mergeCell ref="BI30:BK30"/>
    <mergeCell ref="BI31:BK31"/>
    <mergeCell ref="BI32:BK32"/>
    <mergeCell ref="BI33:BK33"/>
    <mergeCell ref="BI34:BK34"/>
    <mergeCell ref="BI35:BK35"/>
    <mergeCell ref="BI36:BK36"/>
    <mergeCell ref="BI51:BK51"/>
    <mergeCell ref="BI38:BK38"/>
    <mergeCell ref="BI39:BK39"/>
    <mergeCell ref="BI40:BK40"/>
    <mergeCell ref="BI41:BK41"/>
    <mergeCell ref="BI42:BK42"/>
    <mergeCell ref="BI45:BK45"/>
    <mergeCell ref="BI46:BK46"/>
    <mergeCell ref="BI47:BK47"/>
    <mergeCell ref="BI48:BK48"/>
    <mergeCell ref="BI49:BK49"/>
    <mergeCell ref="BI50:BK50"/>
    <mergeCell ref="BI52:BK52"/>
    <mergeCell ref="BI53:BK53"/>
    <mergeCell ref="AO54:AO57"/>
    <mergeCell ref="BI54:BK54"/>
    <mergeCell ref="BI55:BK55"/>
    <mergeCell ref="BI56:BK56"/>
    <mergeCell ref="BI57:BK57"/>
    <mergeCell ref="BI75:BK75"/>
    <mergeCell ref="BI76:BK76"/>
    <mergeCell ref="BI77:BK77"/>
    <mergeCell ref="BI78:BK78"/>
    <mergeCell ref="AO58:AO61"/>
    <mergeCell ref="AO65:AO68"/>
    <mergeCell ref="AO69:AO72"/>
    <mergeCell ref="BI70:BK70"/>
    <mergeCell ref="BI71:BK71"/>
    <mergeCell ref="BI72:BK72"/>
  </mergeCells>
  <phoneticPr fontId="9"/>
  <dataValidations count="1">
    <dataValidation type="list" showInputMessage="1" showErrorMessage="1" sqref="AA8:AF11">
      <formula1>"　,１面,２面"</formula1>
    </dataValidation>
  </dataValidations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BK522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62" width="2.875" style="1"/>
    <col min="63" max="63" width="1.75" style="38" customWidth="1"/>
    <col min="64" max="16384" width="2.875" style="1"/>
  </cols>
  <sheetData>
    <row r="1" spans="1:63" s="4" customFormat="1" ht="14.25" customHeight="1">
      <c r="A1" s="149" t="s">
        <v>19</v>
      </c>
      <c r="B1" s="149"/>
      <c r="C1" s="149"/>
      <c r="D1" s="149"/>
      <c r="E1" s="152" t="str">
        <f ca="1">INDIRECT("表紙!A12")</f>
        <v>ASWツアー国内</v>
      </c>
      <c r="F1" s="152"/>
      <c r="G1" s="152"/>
      <c r="H1" s="152"/>
      <c r="I1" s="152"/>
      <c r="J1" s="152"/>
      <c r="K1" s="152"/>
      <c r="L1" s="149" t="s">
        <v>4</v>
      </c>
      <c r="M1" s="149"/>
      <c r="N1" s="149"/>
      <c r="O1" s="149"/>
      <c r="P1" s="152" t="str">
        <f ca="1">INDIRECT("表紙!A14")</f>
        <v>apache設定ファイル再読み込み手順</v>
      </c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49" t="s">
        <v>24</v>
      </c>
      <c r="AT1" s="149"/>
      <c r="AU1" s="149"/>
      <c r="AV1" s="154" t="str">
        <f>IF(表紙!AK1&lt;&gt;"",表紙!AK1,"")</f>
        <v>詳細設計</v>
      </c>
      <c r="AW1" s="154"/>
      <c r="AX1" s="154"/>
      <c r="AY1" s="154"/>
      <c r="AZ1" s="149" t="s">
        <v>5</v>
      </c>
      <c r="BA1" s="149"/>
      <c r="BB1" s="149"/>
      <c r="BC1" s="153" t="str">
        <f>IF(表紙!AR1&lt;&gt;"",表紙!AR1,"")</f>
        <v>1.0.0</v>
      </c>
      <c r="BD1" s="153"/>
      <c r="BE1" s="153"/>
      <c r="BF1" s="153"/>
      <c r="BK1" s="36"/>
    </row>
    <row r="2" spans="1:63" s="4" customFormat="1" ht="14.25" customHeight="1">
      <c r="A2" s="149" t="s">
        <v>20</v>
      </c>
      <c r="B2" s="149"/>
      <c r="C2" s="149"/>
      <c r="D2" s="149"/>
      <c r="E2" s="150" t="str">
        <f ca="1">RIGHT(CELL("filename",A1),LEN(CELL("filename",A1))-FIND("]",CELL("filename",A1)))</f>
        <v>20_apache設定ファイル再読み込み手順</v>
      </c>
      <c r="F2" s="150"/>
      <c r="G2" s="150"/>
      <c r="H2" s="150"/>
      <c r="I2" s="150"/>
      <c r="J2" s="150"/>
      <c r="K2" s="150"/>
      <c r="L2" s="151" t="s">
        <v>21</v>
      </c>
      <c r="M2" s="151"/>
      <c r="N2" s="151"/>
      <c r="O2" s="151"/>
      <c r="P2" s="152"/>
      <c r="Q2" s="152"/>
      <c r="R2" s="152"/>
      <c r="S2" s="152"/>
      <c r="T2" s="152"/>
      <c r="U2" s="149" t="s">
        <v>18</v>
      </c>
      <c r="V2" s="149"/>
      <c r="W2" s="149"/>
      <c r="X2" s="149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49" t="s">
        <v>22</v>
      </c>
      <c r="AT2" s="149"/>
      <c r="AU2" s="149"/>
      <c r="AV2" s="154">
        <f>IF(表紙!AK2&lt;&gt;"",表紙!AK2,"")</f>
        <v>42948</v>
      </c>
      <c r="AW2" s="154"/>
      <c r="AX2" s="154"/>
      <c r="AY2" s="154"/>
      <c r="AZ2" s="149" t="s">
        <v>23</v>
      </c>
      <c r="BA2" s="149"/>
      <c r="BB2" s="149"/>
      <c r="BC2" s="153" t="str">
        <f>IF(表紙!AR2&lt;&gt;"",表紙!AR2,"")</f>
        <v>NSSOLxx</v>
      </c>
      <c r="BD2" s="153"/>
      <c r="BE2" s="153"/>
      <c r="BF2" s="153"/>
      <c r="BK2" s="37"/>
    </row>
    <row r="3" spans="1:63" s="4" customFormat="1" ht="14.25" customHeight="1">
      <c r="A3" s="149"/>
      <c r="B3" s="149"/>
      <c r="C3" s="149"/>
      <c r="D3" s="149"/>
      <c r="E3" s="150"/>
      <c r="F3" s="150"/>
      <c r="G3" s="150"/>
      <c r="H3" s="150"/>
      <c r="I3" s="150"/>
      <c r="J3" s="150"/>
      <c r="K3" s="150"/>
      <c r="L3" s="151"/>
      <c r="M3" s="151"/>
      <c r="N3" s="151"/>
      <c r="O3" s="151"/>
      <c r="P3" s="152"/>
      <c r="Q3" s="152"/>
      <c r="R3" s="152"/>
      <c r="S3" s="152"/>
      <c r="T3" s="152"/>
      <c r="U3" s="149"/>
      <c r="V3" s="149"/>
      <c r="W3" s="149"/>
      <c r="X3" s="149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49" t="s">
        <v>1</v>
      </c>
      <c r="AT3" s="149"/>
      <c r="AU3" s="149"/>
      <c r="AV3" s="154" t="str">
        <f>IF(表紙!AK3&lt;&gt;"",表紙!AK3,"")</f>
        <v/>
      </c>
      <c r="AW3" s="154"/>
      <c r="AX3" s="154"/>
      <c r="AY3" s="154"/>
      <c r="AZ3" s="149" t="s">
        <v>2</v>
      </c>
      <c r="BA3" s="149"/>
      <c r="BB3" s="149"/>
      <c r="BC3" s="153" t="str">
        <f>IF(表紙!AR3&lt;&gt;"",表紙!AR3,"")</f>
        <v/>
      </c>
      <c r="BD3" s="153"/>
      <c r="BE3" s="153"/>
      <c r="BF3" s="153"/>
      <c r="BK3" s="37"/>
    </row>
    <row r="4" spans="1:63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J4" s="4"/>
      <c r="BK4" s="37"/>
    </row>
    <row r="5" spans="1:63" ht="14.25" customHeight="1">
      <c r="A5" s="41"/>
      <c r="B5" s="17" t="s">
        <v>30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J5" s="4"/>
      <c r="BK5" s="37"/>
    </row>
    <row r="6" spans="1:63" ht="14.25" customHeight="1">
      <c r="A6" s="41"/>
      <c r="B6" s="41"/>
      <c r="C6" s="41" t="s">
        <v>88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251" t="s">
        <v>94</v>
      </c>
      <c r="AB6" s="252"/>
      <c r="AC6" s="252"/>
      <c r="AD6" s="252"/>
      <c r="AE6" s="252"/>
      <c r="AF6" s="253"/>
      <c r="AG6" s="282" t="s">
        <v>138</v>
      </c>
      <c r="AH6" s="282"/>
      <c r="AI6" s="282"/>
      <c r="AJ6" s="282"/>
      <c r="AK6" s="282"/>
      <c r="AL6" s="282"/>
      <c r="AM6" s="282"/>
      <c r="AN6" s="282"/>
      <c r="AO6" s="282"/>
      <c r="AP6" s="282"/>
      <c r="AQ6" s="282"/>
      <c r="AR6" s="282"/>
      <c r="AS6" s="282" t="s">
        <v>138</v>
      </c>
      <c r="AT6" s="282"/>
      <c r="AU6" s="282"/>
      <c r="AV6" s="282"/>
      <c r="AW6" s="282"/>
      <c r="AX6" s="282"/>
      <c r="AY6" s="282"/>
      <c r="AZ6" s="282"/>
      <c r="BA6" s="282"/>
      <c r="BB6" s="282"/>
      <c r="BC6" s="282"/>
      <c r="BD6" s="282"/>
      <c r="BE6" s="41"/>
      <c r="BF6" s="41"/>
      <c r="BJ6" s="4"/>
      <c r="BK6" s="37"/>
    </row>
    <row r="7" spans="1:63" ht="14.25" customHeight="1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251" t="s">
        <v>95</v>
      </c>
      <c r="AB7" s="252"/>
      <c r="AC7" s="252"/>
      <c r="AD7" s="252"/>
      <c r="AE7" s="252"/>
      <c r="AF7" s="253"/>
      <c r="AG7" s="251" t="s">
        <v>140</v>
      </c>
      <c r="AH7" s="252"/>
      <c r="AI7" s="252"/>
      <c r="AJ7" s="252"/>
      <c r="AK7" s="252"/>
      <c r="AL7" s="253"/>
      <c r="AM7" s="251" t="s">
        <v>135</v>
      </c>
      <c r="AN7" s="252"/>
      <c r="AO7" s="252"/>
      <c r="AP7" s="252"/>
      <c r="AQ7" s="252"/>
      <c r="AR7" s="253"/>
      <c r="AS7" s="251" t="s">
        <v>140</v>
      </c>
      <c r="AT7" s="252"/>
      <c r="AU7" s="252"/>
      <c r="AV7" s="252"/>
      <c r="AW7" s="252"/>
      <c r="AX7" s="253"/>
      <c r="AY7" s="251" t="s">
        <v>135</v>
      </c>
      <c r="AZ7" s="252"/>
      <c r="BA7" s="252"/>
      <c r="BB7" s="252"/>
      <c r="BC7" s="252"/>
      <c r="BD7" s="253"/>
      <c r="BE7" s="41"/>
      <c r="BF7" s="41"/>
      <c r="BJ7" s="4"/>
      <c r="BK7" s="37"/>
    </row>
    <row r="8" spans="1:63" ht="14.25" customHeight="1">
      <c r="A8" s="41"/>
      <c r="B8" s="17" t="s">
        <v>31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283" t="str">
        <f>定義!$B$3</f>
        <v>１面</v>
      </c>
      <c r="AB8" s="283"/>
      <c r="AC8" s="283"/>
      <c r="AD8" s="283"/>
      <c r="AE8" s="283"/>
      <c r="AF8" s="283"/>
      <c r="AG8" s="283" t="str">
        <f>定義!$B$14</f>
        <v>atdaap1a</v>
      </c>
      <c r="AH8" s="283"/>
      <c r="AI8" s="283"/>
      <c r="AJ8" s="283"/>
      <c r="AK8" s="283"/>
      <c r="AL8" s="283"/>
      <c r="AM8" s="283" t="str">
        <f>定義!$B$18</f>
        <v>１面#１</v>
      </c>
      <c r="AN8" s="283"/>
      <c r="AO8" s="283"/>
      <c r="AP8" s="283"/>
      <c r="AQ8" s="283"/>
      <c r="AR8" s="283"/>
      <c r="AS8" s="283" t="str">
        <f>定義!$B$15</f>
        <v>atdaap1b</v>
      </c>
      <c r="AT8" s="283"/>
      <c r="AU8" s="283"/>
      <c r="AV8" s="283"/>
      <c r="AW8" s="283"/>
      <c r="AX8" s="283"/>
      <c r="AY8" s="283" t="str">
        <f>定義!$B$19</f>
        <v>１面#２</v>
      </c>
      <c r="AZ8" s="283"/>
      <c r="BA8" s="283"/>
      <c r="BB8" s="283"/>
      <c r="BC8" s="283"/>
      <c r="BD8" s="283"/>
      <c r="BE8" s="41"/>
      <c r="BF8" s="41"/>
      <c r="BJ8" s="4"/>
      <c r="BK8" s="37"/>
    </row>
    <row r="9" spans="1:63" ht="14.25" customHeight="1">
      <c r="A9" s="41"/>
      <c r="B9" s="41"/>
      <c r="C9" s="41" t="s">
        <v>89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283"/>
      <c r="AB9" s="283"/>
      <c r="AC9" s="283"/>
      <c r="AD9" s="283"/>
      <c r="AE9" s="283"/>
      <c r="AF9" s="283"/>
      <c r="AG9" s="283"/>
      <c r="AH9" s="283"/>
      <c r="AI9" s="283"/>
      <c r="AJ9" s="283"/>
      <c r="AK9" s="283"/>
      <c r="AL9" s="283"/>
      <c r="AM9" s="283"/>
      <c r="AN9" s="283"/>
      <c r="AO9" s="283"/>
      <c r="AP9" s="283"/>
      <c r="AQ9" s="283"/>
      <c r="AR9" s="283"/>
      <c r="AS9" s="283"/>
      <c r="AT9" s="283"/>
      <c r="AU9" s="283"/>
      <c r="AV9" s="283"/>
      <c r="AW9" s="283"/>
      <c r="AX9" s="283"/>
      <c r="AY9" s="283"/>
      <c r="AZ9" s="283"/>
      <c r="BA9" s="283"/>
      <c r="BB9" s="283"/>
      <c r="BC9" s="283"/>
      <c r="BD9" s="283"/>
      <c r="BE9" s="41"/>
      <c r="BF9" s="41"/>
      <c r="BJ9" s="4"/>
      <c r="BK9" s="37"/>
    </row>
    <row r="10" spans="1:63" s="117" customFormat="1" ht="14.25" customHeight="1">
      <c r="A10" s="129"/>
      <c r="B10" s="129"/>
      <c r="C10" s="129" t="s">
        <v>142</v>
      </c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283"/>
      <c r="AB10" s="283"/>
      <c r="AC10" s="283"/>
      <c r="AD10" s="283"/>
      <c r="AE10" s="283"/>
      <c r="AF10" s="283"/>
      <c r="AG10" s="283"/>
      <c r="AH10" s="283"/>
      <c r="AI10" s="283"/>
      <c r="AJ10" s="283"/>
      <c r="AK10" s="283"/>
      <c r="AL10" s="283"/>
      <c r="AM10" s="283"/>
      <c r="AN10" s="283"/>
      <c r="AO10" s="283"/>
      <c r="AP10" s="283"/>
      <c r="AQ10" s="283"/>
      <c r="AR10" s="283"/>
      <c r="AS10" s="283"/>
      <c r="AT10" s="283"/>
      <c r="AU10" s="283"/>
      <c r="AV10" s="283"/>
      <c r="AW10" s="283"/>
      <c r="AX10" s="283"/>
      <c r="AY10" s="283"/>
      <c r="AZ10" s="283"/>
      <c r="BA10" s="283"/>
      <c r="BB10" s="283"/>
      <c r="BC10" s="283"/>
      <c r="BD10" s="283"/>
      <c r="BE10" s="129"/>
      <c r="BF10" s="129"/>
      <c r="BJ10" s="118"/>
      <c r="BK10" s="128"/>
    </row>
    <row r="11" spans="1:63" s="117" customFormat="1" ht="14.25" customHeight="1">
      <c r="A11" s="129"/>
      <c r="B11" s="129"/>
      <c r="C11" s="129" t="s">
        <v>177</v>
      </c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283"/>
      <c r="AB11" s="283"/>
      <c r="AC11" s="283"/>
      <c r="AD11" s="283"/>
      <c r="AE11" s="283"/>
      <c r="AF11" s="283"/>
      <c r="AG11" s="283"/>
      <c r="AH11" s="283"/>
      <c r="AI11" s="283"/>
      <c r="AJ11" s="283"/>
      <c r="AK11" s="283"/>
      <c r="AL11" s="283"/>
      <c r="AM11" s="283"/>
      <c r="AN11" s="283"/>
      <c r="AO11" s="283"/>
      <c r="AP11" s="283"/>
      <c r="AQ11" s="283"/>
      <c r="AR11" s="283"/>
      <c r="AS11" s="283"/>
      <c r="AT11" s="283"/>
      <c r="AU11" s="283"/>
      <c r="AV11" s="283"/>
      <c r="AW11" s="283"/>
      <c r="AX11" s="283"/>
      <c r="AY11" s="283"/>
      <c r="AZ11" s="283"/>
      <c r="BA11" s="283"/>
      <c r="BB11" s="283"/>
      <c r="BC11" s="283"/>
      <c r="BD11" s="283"/>
      <c r="BE11" s="129"/>
      <c r="BF11" s="129"/>
      <c r="BJ11" s="118"/>
      <c r="BK11" s="128"/>
    </row>
    <row r="12" spans="1:63" ht="14.25" customHeigh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283"/>
      <c r="AB12" s="283"/>
      <c r="AC12" s="283"/>
      <c r="AD12" s="283"/>
      <c r="AE12" s="283"/>
      <c r="AF12" s="283"/>
      <c r="AG12" s="283"/>
      <c r="AH12" s="283"/>
      <c r="AI12" s="283"/>
      <c r="AJ12" s="283"/>
      <c r="AK12" s="283"/>
      <c r="AL12" s="283"/>
      <c r="AM12" s="283"/>
      <c r="AN12" s="283"/>
      <c r="AO12" s="283"/>
      <c r="AP12" s="283"/>
      <c r="AQ12" s="283"/>
      <c r="AR12" s="283"/>
      <c r="AS12" s="283"/>
      <c r="AT12" s="283"/>
      <c r="AU12" s="283"/>
      <c r="AV12" s="283"/>
      <c r="AW12" s="283"/>
      <c r="AX12" s="283"/>
      <c r="AY12" s="283"/>
      <c r="AZ12" s="283"/>
      <c r="BA12" s="283"/>
      <c r="BB12" s="283"/>
      <c r="BC12" s="283"/>
      <c r="BD12" s="283"/>
      <c r="BE12" s="41"/>
      <c r="BF12" s="41"/>
      <c r="BJ12" s="4"/>
      <c r="BK12" s="37"/>
    </row>
    <row r="13" spans="1:63" s="20" customFormat="1" ht="14.25" customHeight="1">
      <c r="A13" s="19"/>
      <c r="B13" s="17" t="s">
        <v>32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283"/>
      <c r="AB13" s="283"/>
      <c r="AC13" s="283"/>
      <c r="AD13" s="283"/>
      <c r="AE13" s="283"/>
      <c r="AF13" s="283"/>
      <c r="AG13" s="283"/>
      <c r="AH13" s="283"/>
      <c r="AI13" s="283"/>
      <c r="AJ13" s="283"/>
      <c r="AK13" s="283"/>
      <c r="AL13" s="283"/>
      <c r="AM13" s="283"/>
      <c r="AN13" s="283"/>
      <c r="AO13" s="283"/>
      <c r="AP13" s="283"/>
      <c r="AQ13" s="283"/>
      <c r="AR13" s="283"/>
      <c r="AS13" s="283"/>
      <c r="AT13" s="283"/>
      <c r="AU13" s="283"/>
      <c r="AV13" s="283"/>
      <c r="AW13" s="283"/>
      <c r="AX13" s="283"/>
      <c r="AY13" s="283"/>
      <c r="AZ13" s="283"/>
      <c r="BA13" s="283"/>
      <c r="BB13" s="283"/>
      <c r="BC13" s="283"/>
      <c r="BD13" s="283"/>
      <c r="BE13" s="18"/>
      <c r="BF13" s="18"/>
      <c r="BG13" s="18"/>
      <c r="BH13" s="18"/>
      <c r="BJ13" s="4"/>
      <c r="BK13" s="37"/>
    </row>
    <row r="14" spans="1:63" s="20" customFormat="1" ht="14.25" customHeight="1">
      <c r="A14" s="19"/>
      <c r="B14" s="17"/>
      <c r="C14" s="18" t="s">
        <v>33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J14" s="4"/>
      <c r="BK14" s="37"/>
    </row>
    <row r="15" spans="1:63" s="20" customFormat="1" ht="14.25" customHeight="1">
      <c r="A15" s="19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J15" s="4"/>
      <c r="BK15" s="37"/>
    </row>
    <row r="16" spans="1:63" s="119" customFormat="1" ht="14.25" customHeight="1">
      <c r="A16" s="120"/>
      <c r="B16" s="255" t="s">
        <v>182</v>
      </c>
      <c r="C16" s="256"/>
      <c r="D16" s="256"/>
      <c r="E16" s="256"/>
      <c r="F16" s="256"/>
      <c r="G16" s="256"/>
      <c r="H16" s="256"/>
      <c r="I16" s="256"/>
      <c r="J16" s="256"/>
      <c r="K16" s="256"/>
      <c r="L16" s="256"/>
      <c r="M16" s="256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6"/>
      <c r="BH16" s="257"/>
      <c r="BI16" s="275" t="s">
        <v>28</v>
      </c>
      <c r="BJ16" s="276"/>
      <c r="BK16" s="276"/>
    </row>
    <row r="17" spans="1:63" s="119" customFormat="1" ht="14.25" customHeight="1">
      <c r="A17" s="120"/>
      <c r="B17" s="142"/>
      <c r="C17" s="72" t="s">
        <v>84</v>
      </c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3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4"/>
      <c r="BI17" s="240"/>
      <c r="BJ17" s="241"/>
      <c r="BK17" s="242"/>
    </row>
    <row r="18" spans="1:63" s="119" customFormat="1" ht="14.25" customHeight="1">
      <c r="A18" s="120"/>
      <c r="B18" s="143"/>
      <c r="C18" s="73" t="s">
        <v>78</v>
      </c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3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4"/>
      <c r="BI18" s="130"/>
      <c r="BJ18" s="131"/>
      <c r="BK18" s="132"/>
    </row>
    <row r="19" spans="1:63" s="119" customFormat="1" ht="14.25" customHeight="1">
      <c r="A19" s="120"/>
      <c r="B19" s="143"/>
      <c r="C19" s="123" t="s">
        <v>64</v>
      </c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30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4"/>
      <c r="BI19" s="240" t="s">
        <v>29</v>
      </c>
      <c r="BJ19" s="241"/>
      <c r="BK19" s="242"/>
    </row>
    <row r="20" spans="1:63" s="119" customFormat="1" ht="14.25" customHeight="1">
      <c r="A20" s="120"/>
      <c r="B20" s="143"/>
      <c r="C20" s="123" t="s">
        <v>65</v>
      </c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3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4"/>
      <c r="BI20" s="240" t="s">
        <v>29</v>
      </c>
      <c r="BJ20" s="241"/>
      <c r="BK20" s="242"/>
    </row>
    <row r="21" spans="1:63" s="119" customFormat="1" ht="14.25" customHeight="1">
      <c r="A21" s="120"/>
      <c r="B21" s="143"/>
      <c r="C21" s="123"/>
      <c r="D21" s="52" t="s">
        <v>66</v>
      </c>
      <c r="E21" s="53"/>
      <c r="F21" s="53"/>
      <c r="G21" s="53"/>
      <c r="H21" s="53"/>
      <c r="I21" s="53"/>
      <c r="J21" s="53"/>
      <c r="K21" s="53"/>
      <c r="L21" s="54"/>
      <c r="M21" s="52" t="s">
        <v>67</v>
      </c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4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3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4"/>
      <c r="BI21" s="133"/>
      <c r="BJ21" s="134"/>
      <c r="BK21" s="135"/>
    </row>
    <row r="22" spans="1:63" s="119" customFormat="1" ht="14.25" customHeight="1">
      <c r="A22" s="120"/>
      <c r="B22" s="143"/>
      <c r="C22" s="123"/>
      <c r="D22" s="52" t="s">
        <v>68</v>
      </c>
      <c r="E22" s="53"/>
      <c r="F22" s="53"/>
      <c r="G22" s="53"/>
      <c r="H22" s="53"/>
      <c r="I22" s="53"/>
      <c r="J22" s="53"/>
      <c r="K22" s="53"/>
      <c r="L22" s="54"/>
      <c r="M22" s="52" t="s">
        <v>42</v>
      </c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4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3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4"/>
      <c r="BI22" s="133"/>
      <c r="BJ22" s="134"/>
      <c r="BK22" s="135"/>
    </row>
    <row r="23" spans="1:63" s="119" customFormat="1" ht="14.25" customHeight="1">
      <c r="A23" s="120"/>
      <c r="B23" s="143"/>
      <c r="C23" s="123"/>
      <c r="D23" s="52" t="s">
        <v>69</v>
      </c>
      <c r="E23" s="53"/>
      <c r="F23" s="53"/>
      <c r="G23" s="53"/>
      <c r="H23" s="53"/>
      <c r="I23" s="53"/>
      <c r="J23" s="53"/>
      <c r="K23" s="53"/>
      <c r="L23" s="54"/>
      <c r="M23" s="52">
        <v>422</v>
      </c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4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3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4"/>
      <c r="BI23" s="133"/>
      <c r="BJ23" s="134"/>
      <c r="BK23" s="135"/>
    </row>
    <row r="24" spans="1:63" s="119" customFormat="1" ht="14.25" customHeight="1">
      <c r="A24" s="120"/>
      <c r="B24" s="143"/>
      <c r="C24" s="123"/>
      <c r="D24" s="52" t="s">
        <v>70</v>
      </c>
      <c r="E24" s="53"/>
      <c r="F24" s="53"/>
      <c r="G24" s="53"/>
      <c r="H24" s="53"/>
      <c r="I24" s="53"/>
      <c r="J24" s="53"/>
      <c r="K24" s="53"/>
      <c r="L24" s="54"/>
      <c r="M24" s="69" t="s">
        <v>86</v>
      </c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4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3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4"/>
      <c r="BI24" s="133"/>
      <c r="BJ24" s="134"/>
      <c r="BK24" s="135"/>
    </row>
    <row r="25" spans="1:63" s="119" customFormat="1" ht="14.25" customHeight="1">
      <c r="A25" s="120"/>
      <c r="B25" s="143"/>
      <c r="C25" s="123"/>
      <c r="D25" s="69" t="str">
        <f>"(STG)海外ツアーAP "&amp;$AM$8</f>
        <v>(STG)海外ツアーAP １面#１</v>
      </c>
      <c r="E25" s="77"/>
      <c r="F25" s="53"/>
      <c r="G25" s="53"/>
      <c r="H25" s="53"/>
      <c r="I25" s="53"/>
      <c r="J25" s="53"/>
      <c r="K25" s="53"/>
      <c r="L25" s="54"/>
      <c r="M25" s="148" t="str">
        <f>"アクセス/アカウント(認証GW)の個人ユーザID@atdwls01@"&amp;$AG$8</f>
        <v>アクセス/アカウント(認証GW)の個人ユーザID@atdwls01@atdaap1a</v>
      </c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4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3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4"/>
      <c r="BI25" s="133"/>
      <c r="BJ25" s="134"/>
      <c r="BK25" s="135"/>
    </row>
    <row r="26" spans="1:63" s="119" customFormat="1" ht="14.25" customHeight="1">
      <c r="A26" s="120"/>
      <c r="B26" s="143"/>
      <c r="C26" s="123"/>
      <c r="D26" s="52" t="s">
        <v>47</v>
      </c>
      <c r="E26" s="53"/>
      <c r="F26" s="53"/>
      <c r="G26" s="53"/>
      <c r="H26" s="53"/>
      <c r="I26" s="53"/>
      <c r="J26" s="53"/>
      <c r="K26" s="53"/>
      <c r="L26" s="54"/>
      <c r="M26" s="52" t="s">
        <v>71</v>
      </c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4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3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4"/>
      <c r="BI26" s="133"/>
      <c r="BJ26" s="134"/>
      <c r="BK26" s="135"/>
    </row>
    <row r="27" spans="1:63" s="119" customFormat="1" ht="14.25" customHeight="1">
      <c r="A27" s="120"/>
      <c r="B27" s="143"/>
      <c r="C27" s="123"/>
      <c r="D27" s="59" t="s">
        <v>72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3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4"/>
      <c r="BI27" s="133"/>
      <c r="BJ27" s="134"/>
      <c r="BK27" s="135"/>
    </row>
    <row r="28" spans="1:63" s="119" customFormat="1" ht="14.25" customHeight="1">
      <c r="A28" s="120"/>
      <c r="B28" s="143"/>
      <c r="C28" s="123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3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4"/>
      <c r="BI28" s="133"/>
      <c r="BJ28" s="134"/>
      <c r="BK28" s="135"/>
    </row>
    <row r="29" spans="1:63" s="119" customFormat="1" ht="14.25" customHeight="1">
      <c r="A29" s="120"/>
      <c r="B29" s="143"/>
      <c r="C29" s="123" t="s">
        <v>73</v>
      </c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3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4"/>
      <c r="BI29" s="240" t="s">
        <v>29</v>
      </c>
      <c r="BJ29" s="241"/>
      <c r="BK29" s="242"/>
    </row>
    <row r="30" spans="1:63" s="119" customFormat="1" ht="14.25" customHeight="1">
      <c r="A30" s="120"/>
      <c r="B30" s="143"/>
      <c r="C30" s="123" t="s">
        <v>74</v>
      </c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3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4"/>
      <c r="BI30" s="240" t="s">
        <v>29</v>
      </c>
      <c r="BJ30" s="241"/>
      <c r="BK30" s="242"/>
    </row>
    <row r="31" spans="1:63" s="119" customFormat="1" ht="14.25" customHeight="1">
      <c r="A31" s="120"/>
      <c r="B31" s="143"/>
      <c r="C31" s="123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3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4"/>
      <c r="BI31" s="130"/>
      <c r="BJ31" s="131"/>
      <c r="BK31" s="132"/>
    </row>
    <row r="32" spans="1:63" s="119" customFormat="1" ht="14.25" customHeight="1">
      <c r="A32" s="120"/>
      <c r="B32" s="143"/>
      <c r="C32" s="64" t="s">
        <v>215</v>
      </c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3" t="s">
        <v>75</v>
      </c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4"/>
      <c r="BI32" s="240" t="s">
        <v>29</v>
      </c>
      <c r="BJ32" s="241"/>
      <c r="BK32" s="242"/>
    </row>
    <row r="33" spans="1:63" s="119" customFormat="1" ht="14.25" customHeight="1">
      <c r="A33" s="120"/>
      <c r="B33" s="143"/>
      <c r="C33" s="123"/>
      <c r="D33" s="69" t="s">
        <v>56</v>
      </c>
      <c r="E33" s="53"/>
      <c r="F33" s="53"/>
      <c r="G33" s="148" t="str">
        <f>"(STG)国内ツアーAP "&amp;$AM$8</f>
        <v>(STG)国内ツアーAP １面#１</v>
      </c>
      <c r="H33" s="53"/>
      <c r="I33" s="53"/>
      <c r="J33" s="53"/>
      <c r="K33" s="53"/>
      <c r="L33" s="53"/>
      <c r="M33" s="54"/>
      <c r="N33" s="69" t="str">
        <f>定義!$B$22</f>
        <v>dtaa_qw2_ap1a</v>
      </c>
      <c r="O33" s="53"/>
      <c r="P33" s="53"/>
      <c r="Q33" s="54"/>
      <c r="R33" s="123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3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4"/>
      <c r="BI33" s="133"/>
      <c r="BJ33" s="134"/>
      <c r="BK33" s="135"/>
    </row>
    <row r="34" spans="1:63" s="119" customFormat="1" ht="14.25" customHeight="1">
      <c r="A34" s="120"/>
      <c r="B34" s="143"/>
      <c r="C34" s="123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3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4"/>
      <c r="BI34" s="133"/>
      <c r="BJ34" s="134"/>
      <c r="BK34" s="135"/>
    </row>
    <row r="35" spans="1:63" s="119" customFormat="1" ht="14.25" customHeight="1">
      <c r="A35" s="120"/>
      <c r="B35" s="143"/>
      <c r="C35" s="70" t="s">
        <v>57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37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25"/>
      <c r="BI35" s="240"/>
      <c r="BJ35" s="241"/>
      <c r="BK35" s="242"/>
    </row>
    <row r="36" spans="1:63" s="119" customFormat="1" ht="14.25" customHeight="1">
      <c r="A36" s="120"/>
      <c r="B36" s="143"/>
      <c r="C36" s="59" t="s">
        <v>81</v>
      </c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3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4"/>
      <c r="BI36" s="240" t="s">
        <v>29</v>
      </c>
      <c r="BJ36" s="241"/>
      <c r="BK36" s="242"/>
    </row>
    <row r="37" spans="1:63" s="119" customFormat="1" ht="14.25" customHeight="1">
      <c r="A37" s="120"/>
      <c r="B37" s="143"/>
      <c r="C37" s="59"/>
      <c r="D37" s="52" t="s">
        <v>53</v>
      </c>
      <c r="E37" s="53"/>
      <c r="F37" s="53"/>
      <c r="G37" s="54"/>
      <c r="H37" s="69" t="s">
        <v>181</v>
      </c>
      <c r="I37" s="53"/>
      <c r="J37" s="53"/>
      <c r="K37" s="54"/>
      <c r="L37" s="121"/>
      <c r="M37" s="121"/>
      <c r="N37" s="125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3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4"/>
      <c r="BI37" s="130"/>
      <c r="BJ37" s="131"/>
      <c r="BK37" s="132"/>
    </row>
    <row r="38" spans="1:63" s="119" customFormat="1" ht="14.25" customHeight="1">
      <c r="A38" s="120"/>
      <c r="B38" s="143"/>
      <c r="C38" s="59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3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4"/>
      <c r="BI38" s="130"/>
      <c r="BJ38" s="131"/>
      <c r="BK38" s="132"/>
    </row>
    <row r="39" spans="1:63" s="119" customFormat="1" ht="14.25" customHeight="1">
      <c r="A39" s="120"/>
      <c r="B39" s="143"/>
      <c r="C39" s="107" t="s">
        <v>76</v>
      </c>
      <c r="D39" s="121"/>
      <c r="E39" s="121"/>
      <c r="F39" s="121"/>
      <c r="G39" s="121"/>
      <c r="H39" s="121"/>
      <c r="I39" s="121"/>
      <c r="J39" s="121"/>
      <c r="K39" s="121"/>
      <c r="L39" s="121"/>
      <c r="M39" s="121" t="s">
        <v>144</v>
      </c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3" t="s">
        <v>77</v>
      </c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4"/>
      <c r="BI39" s="240" t="s">
        <v>29</v>
      </c>
      <c r="BJ39" s="241"/>
      <c r="BK39" s="242"/>
    </row>
    <row r="40" spans="1:63" s="119" customFormat="1" ht="14.25" customHeight="1">
      <c r="A40" s="120"/>
      <c r="B40" s="143"/>
      <c r="C40" s="107"/>
      <c r="D40" s="137" t="str">
        <f>$AM$8</f>
        <v>１面#１</v>
      </c>
      <c r="E40" s="122"/>
      <c r="F40" s="122"/>
      <c r="G40" s="25"/>
      <c r="H40" s="69" t="str">
        <f>定義!$B$26</f>
        <v>https-atd11a.conf</v>
      </c>
      <c r="I40" s="53"/>
      <c r="J40" s="53"/>
      <c r="K40" s="54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3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4"/>
      <c r="BI40" s="130"/>
      <c r="BJ40" s="131"/>
      <c r="BK40" s="132"/>
    </row>
    <row r="41" spans="1:63" s="119" customFormat="1" ht="14.25" customHeight="1">
      <c r="A41" s="120"/>
      <c r="B41" s="143"/>
      <c r="C41" s="107"/>
      <c r="D41" s="31"/>
      <c r="E41" s="28"/>
      <c r="F41" s="28"/>
      <c r="G41" s="29"/>
      <c r="H41" s="69" t="str">
        <f>定義!$B$27</f>
        <v>https-atd12a.conf</v>
      </c>
      <c r="I41" s="53"/>
      <c r="J41" s="53"/>
      <c r="K41" s="54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3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4"/>
      <c r="BI41" s="130"/>
      <c r="BJ41" s="131"/>
      <c r="BK41" s="132"/>
    </row>
    <row r="42" spans="1:63" s="119" customFormat="1" ht="14.25" customHeight="1">
      <c r="A42" s="120"/>
      <c r="B42" s="143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3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4"/>
      <c r="BI42" s="130"/>
      <c r="BJ42" s="131"/>
      <c r="BK42" s="132"/>
    </row>
    <row r="43" spans="1:63" s="21" customFormat="1" ht="14.25" customHeight="1">
      <c r="A43" s="22"/>
      <c r="B43" s="255" t="s">
        <v>183</v>
      </c>
      <c r="C43" s="256"/>
      <c r="D43" s="256"/>
      <c r="E43" s="256"/>
      <c r="F43" s="256"/>
      <c r="G43" s="256"/>
      <c r="H43" s="256"/>
      <c r="I43" s="256"/>
      <c r="J43" s="256"/>
      <c r="K43" s="256"/>
      <c r="L43" s="256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7"/>
      <c r="BI43" s="275" t="s">
        <v>28</v>
      </c>
      <c r="BJ43" s="276"/>
      <c r="BK43" s="276"/>
    </row>
    <row r="44" spans="1:63" s="21" customFormat="1" ht="14.25" customHeight="1">
      <c r="A44" s="22"/>
      <c r="B44" s="142"/>
      <c r="C44" s="72" t="s">
        <v>184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6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7"/>
      <c r="BI44" s="240"/>
      <c r="BJ44" s="241"/>
      <c r="BK44" s="242"/>
    </row>
    <row r="45" spans="1:63" s="21" customFormat="1" ht="14.25" customHeight="1">
      <c r="A45" s="22"/>
      <c r="B45" s="143"/>
      <c r="C45" s="73" t="s">
        <v>78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6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7"/>
      <c r="BI45" s="42"/>
      <c r="BJ45" s="43"/>
      <c r="BK45" s="44"/>
    </row>
    <row r="46" spans="1:63" s="21" customFormat="1" ht="14.25" customHeight="1">
      <c r="A46" s="22"/>
      <c r="B46" s="143"/>
      <c r="C46" s="26" t="s">
        <v>185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30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7"/>
      <c r="BI46" s="240" t="s">
        <v>29</v>
      </c>
      <c r="BJ46" s="241"/>
      <c r="BK46" s="242"/>
    </row>
    <row r="47" spans="1:63" s="21" customFormat="1" ht="14.25" customHeight="1">
      <c r="A47" s="22"/>
      <c r="B47" s="143"/>
      <c r="C47" s="26" t="s">
        <v>186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6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7"/>
      <c r="BI47" s="240" t="s">
        <v>29</v>
      </c>
      <c r="BJ47" s="241"/>
      <c r="BK47" s="242"/>
    </row>
    <row r="48" spans="1:63" s="21" customFormat="1" ht="14.25" customHeight="1">
      <c r="A48" s="22"/>
      <c r="B48" s="143"/>
      <c r="C48" s="26"/>
      <c r="D48" s="52" t="s">
        <v>66</v>
      </c>
      <c r="E48" s="53"/>
      <c r="F48" s="53"/>
      <c r="G48" s="53"/>
      <c r="H48" s="53"/>
      <c r="I48" s="53"/>
      <c r="J48" s="53"/>
      <c r="K48" s="53"/>
      <c r="L48" s="54"/>
      <c r="M48" s="52" t="s">
        <v>67</v>
      </c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4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6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7"/>
      <c r="BI48" s="56"/>
      <c r="BJ48" s="57"/>
      <c r="BK48" s="58"/>
    </row>
    <row r="49" spans="1:63" s="21" customFormat="1" ht="14.25" customHeight="1">
      <c r="A49" s="22"/>
      <c r="B49" s="143"/>
      <c r="C49" s="26"/>
      <c r="D49" s="52" t="s">
        <v>68</v>
      </c>
      <c r="E49" s="53"/>
      <c r="F49" s="53"/>
      <c r="G49" s="53"/>
      <c r="H49" s="53"/>
      <c r="I49" s="53"/>
      <c r="J49" s="53"/>
      <c r="K49" s="53"/>
      <c r="L49" s="54"/>
      <c r="M49" s="52" t="s">
        <v>42</v>
      </c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4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6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7"/>
      <c r="BI49" s="56"/>
      <c r="BJ49" s="57"/>
      <c r="BK49" s="58"/>
    </row>
    <row r="50" spans="1:63" s="21" customFormat="1" ht="14.25" customHeight="1">
      <c r="A50" s="22"/>
      <c r="B50" s="143"/>
      <c r="C50" s="26"/>
      <c r="D50" s="52" t="s">
        <v>187</v>
      </c>
      <c r="E50" s="53"/>
      <c r="F50" s="53"/>
      <c r="G50" s="53"/>
      <c r="H50" s="53"/>
      <c r="I50" s="53"/>
      <c r="J50" s="53"/>
      <c r="K50" s="53"/>
      <c r="L50" s="54"/>
      <c r="M50" s="52">
        <v>422</v>
      </c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4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6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7"/>
      <c r="BI50" s="56"/>
      <c r="BJ50" s="57"/>
      <c r="BK50" s="58"/>
    </row>
    <row r="51" spans="1:63" s="21" customFormat="1" ht="14.25" customHeight="1">
      <c r="A51" s="22"/>
      <c r="B51" s="143"/>
      <c r="C51" s="26"/>
      <c r="D51" s="52" t="s">
        <v>188</v>
      </c>
      <c r="E51" s="53"/>
      <c r="F51" s="53"/>
      <c r="G51" s="53"/>
      <c r="H51" s="53"/>
      <c r="I51" s="53"/>
      <c r="J51" s="53"/>
      <c r="K51" s="53"/>
      <c r="L51" s="54"/>
      <c r="M51" s="69" t="s">
        <v>189</v>
      </c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4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6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7"/>
      <c r="BI51" s="56"/>
      <c r="BJ51" s="57"/>
      <c r="BK51" s="58"/>
    </row>
    <row r="52" spans="1:63" s="21" customFormat="1" ht="14.25" customHeight="1">
      <c r="A52" s="22"/>
      <c r="B52" s="143"/>
      <c r="C52" s="26"/>
      <c r="D52" s="148" t="str">
        <f>"(STG)国内ツアーAP "&amp;$AY$8</f>
        <v>(STG)国内ツアーAP １面#２</v>
      </c>
      <c r="E52" s="77"/>
      <c r="F52" s="53"/>
      <c r="G52" s="53"/>
      <c r="H52" s="53"/>
      <c r="I52" s="53"/>
      <c r="J52" s="53"/>
      <c r="K52" s="53"/>
      <c r="L52" s="54"/>
      <c r="M52" s="148" t="str">
        <f>"アクセス/アカウント(認証GW)の個人ユーザID@atdwls01@"&amp;$AS$8</f>
        <v>アクセス/アカウント(認証GW)の個人ユーザID@atdwls01@atdaap1b</v>
      </c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4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6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7"/>
      <c r="BI52" s="56"/>
      <c r="BJ52" s="57"/>
      <c r="BK52" s="58"/>
    </row>
    <row r="53" spans="1:63" s="21" customFormat="1" ht="14.25" customHeight="1">
      <c r="A53" s="22"/>
      <c r="B53" s="143"/>
      <c r="C53" s="26"/>
      <c r="D53" s="52" t="s">
        <v>47</v>
      </c>
      <c r="E53" s="53"/>
      <c r="F53" s="53"/>
      <c r="G53" s="53"/>
      <c r="H53" s="53"/>
      <c r="I53" s="53"/>
      <c r="J53" s="53"/>
      <c r="K53" s="53"/>
      <c r="L53" s="54"/>
      <c r="M53" s="52" t="s">
        <v>71</v>
      </c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4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6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7"/>
      <c r="BI53" s="56"/>
      <c r="BJ53" s="57"/>
      <c r="BK53" s="58"/>
    </row>
    <row r="54" spans="1:63" s="21" customFormat="1" ht="14.25" customHeight="1">
      <c r="A54" s="22"/>
      <c r="B54" s="143"/>
      <c r="C54" s="26"/>
      <c r="D54" s="59" t="s">
        <v>72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6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7"/>
      <c r="BI54" s="56"/>
      <c r="BJ54" s="57"/>
      <c r="BK54" s="58"/>
    </row>
    <row r="55" spans="1:63" s="21" customFormat="1" ht="14.25" customHeight="1">
      <c r="A55" s="22"/>
      <c r="B55" s="143"/>
      <c r="C55" s="26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6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7"/>
      <c r="BI55" s="56"/>
      <c r="BJ55" s="57"/>
      <c r="BK55" s="58"/>
    </row>
    <row r="56" spans="1:63" s="21" customFormat="1" ht="14.25" customHeight="1">
      <c r="A56" s="22"/>
      <c r="B56" s="143"/>
      <c r="C56" s="26" t="s">
        <v>73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6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7"/>
      <c r="BI56" s="240" t="s">
        <v>29</v>
      </c>
      <c r="BJ56" s="241"/>
      <c r="BK56" s="242"/>
    </row>
    <row r="57" spans="1:63" s="21" customFormat="1" ht="14.25" customHeight="1">
      <c r="A57" s="22"/>
      <c r="B57" s="143"/>
      <c r="C57" s="26" t="s">
        <v>74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6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7"/>
      <c r="BI57" s="240" t="s">
        <v>29</v>
      </c>
      <c r="BJ57" s="241"/>
      <c r="BK57" s="242"/>
    </row>
    <row r="58" spans="1:63" s="21" customFormat="1" ht="14.25" customHeight="1">
      <c r="A58" s="22"/>
      <c r="B58" s="143"/>
      <c r="C58" s="26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6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7"/>
      <c r="BI58" s="42"/>
      <c r="BJ58" s="43"/>
      <c r="BK58" s="44"/>
    </row>
    <row r="59" spans="1:63" s="21" customFormat="1" ht="14.25" customHeight="1">
      <c r="A59" s="22"/>
      <c r="B59" s="143"/>
      <c r="C59" s="64" t="s">
        <v>216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6" t="s">
        <v>75</v>
      </c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7"/>
      <c r="BI59" s="240" t="s">
        <v>29</v>
      </c>
      <c r="BJ59" s="241"/>
      <c r="BK59" s="242"/>
    </row>
    <row r="60" spans="1:63" s="21" customFormat="1" ht="14.25" customHeight="1">
      <c r="A60" s="22"/>
      <c r="B60" s="143"/>
      <c r="C60" s="26"/>
      <c r="D60" s="69" t="s">
        <v>47</v>
      </c>
      <c r="E60" s="53"/>
      <c r="F60" s="53"/>
      <c r="G60" s="69" t="str">
        <f>"(STG)国内ツアーAP "&amp;$AY$8</f>
        <v>(STG)国内ツアーAP １面#２</v>
      </c>
      <c r="H60" s="53"/>
      <c r="I60" s="53"/>
      <c r="J60" s="53"/>
      <c r="K60" s="53"/>
      <c r="L60" s="53"/>
      <c r="M60" s="54"/>
      <c r="N60" s="69" t="str">
        <f>定義!$B$23</f>
        <v>dtaa_qw2_ap1b</v>
      </c>
      <c r="O60" s="53"/>
      <c r="P60" s="53"/>
      <c r="Q60" s="54"/>
      <c r="R60" s="26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6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7"/>
      <c r="BI60" s="56"/>
      <c r="BJ60" s="57"/>
      <c r="BK60" s="58"/>
    </row>
    <row r="61" spans="1:63" s="21" customFormat="1" ht="14.25" customHeight="1">
      <c r="A61" s="22"/>
      <c r="B61" s="143"/>
      <c r="C61" s="26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6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7"/>
      <c r="BI61" s="56"/>
      <c r="BJ61" s="57"/>
      <c r="BK61" s="58"/>
    </row>
    <row r="62" spans="1:63" s="21" customFormat="1" ht="14.25" customHeight="1">
      <c r="A62" s="22"/>
      <c r="B62" s="143"/>
      <c r="C62" s="70" t="s">
        <v>190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51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5"/>
      <c r="BI62" s="240"/>
      <c r="BJ62" s="241"/>
      <c r="BK62" s="242"/>
    </row>
    <row r="63" spans="1:63" s="21" customFormat="1" ht="14.25" customHeight="1">
      <c r="A63" s="22"/>
      <c r="B63" s="143"/>
      <c r="C63" s="59" t="s">
        <v>191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6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7"/>
      <c r="BI63" s="240" t="s">
        <v>29</v>
      </c>
      <c r="BJ63" s="241"/>
      <c r="BK63" s="242"/>
    </row>
    <row r="64" spans="1:63" s="21" customFormat="1" ht="14.25" customHeight="1">
      <c r="A64" s="22"/>
      <c r="B64" s="143"/>
      <c r="C64" s="59"/>
      <c r="D64" s="52" t="s">
        <v>192</v>
      </c>
      <c r="E64" s="53"/>
      <c r="F64" s="53"/>
      <c r="G64" s="54"/>
      <c r="H64" s="69" t="s">
        <v>180</v>
      </c>
      <c r="I64" s="53"/>
      <c r="J64" s="53"/>
      <c r="K64" s="54"/>
      <c r="L64" s="23"/>
      <c r="M64" s="23"/>
      <c r="N64" s="32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6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7"/>
      <c r="BI64" s="42"/>
      <c r="BJ64" s="43"/>
      <c r="BK64" s="44"/>
    </row>
    <row r="65" spans="1:63" s="21" customFormat="1" ht="14.25" customHeight="1">
      <c r="A65" s="22"/>
      <c r="B65" s="143"/>
      <c r="C65" s="59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6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7"/>
      <c r="BI65" s="42"/>
      <c r="BJ65" s="43"/>
      <c r="BK65" s="44"/>
    </row>
    <row r="66" spans="1:63" s="21" customFormat="1" ht="14.25" customHeight="1">
      <c r="A66" s="22"/>
      <c r="B66" s="143"/>
      <c r="C66" s="107" t="s">
        <v>193</v>
      </c>
      <c r="D66" s="23"/>
      <c r="E66" s="23"/>
      <c r="F66" s="23"/>
      <c r="G66" s="23"/>
      <c r="H66" s="23"/>
      <c r="I66" s="23"/>
      <c r="J66" s="23"/>
      <c r="K66" s="23"/>
      <c r="L66" s="23"/>
      <c r="M66" s="23" t="s">
        <v>194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6" t="s">
        <v>195</v>
      </c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7"/>
      <c r="BI66" s="240" t="s">
        <v>29</v>
      </c>
      <c r="BJ66" s="241"/>
      <c r="BK66" s="242"/>
    </row>
    <row r="67" spans="1:63" s="21" customFormat="1" ht="14.25" customHeight="1">
      <c r="A67" s="22"/>
      <c r="B67" s="143"/>
      <c r="C67" s="107"/>
      <c r="D67" s="51" t="str">
        <f>$AM$8</f>
        <v>１面#１</v>
      </c>
      <c r="E67" s="24"/>
      <c r="F67" s="24"/>
      <c r="G67" s="25"/>
      <c r="H67" s="69" t="str">
        <f>定義!$B$28</f>
        <v>https-atd11b.conf</v>
      </c>
      <c r="I67" s="53"/>
      <c r="J67" s="53"/>
      <c r="K67" s="54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6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7"/>
      <c r="BI67" s="48"/>
      <c r="BJ67" s="49"/>
      <c r="BK67" s="50"/>
    </row>
    <row r="68" spans="1:63" s="21" customFormat="1" ht="14.25" customHeight="1">
      <c r="A68" s="22"/>
      <c r="B68" s="143"/>
      <c r="C68" s="107"/>
      <c r="D68" s="31"/>
      <c r="E68" s="28"/>
      <c r="F68" s="28"/>
      <c r="G68" s="29"/>
      <c r="H68" s="69" t="str">
        <f>定義!$B$29</f>
        <v>https-atd12b.conf</v>
      </c>
      <c r="I68" s="53"/>
      <c r="J68" s="53"/>
      <c r="K68" s="54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6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7"/>
      <c r="BI68" s="48"/>
      <c r="BJ68" s="49"/>
      <c r="BK68" s="50"/>
    </row>
    <row r="69" spans="1:63" s="21" customFormat="1" ht="14.25" customHeight="1">
      <c r="A69" s="22"/>
      <c r="B69" s="14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6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7"/>
      <c r="BI69" s="42"/>
      <c r="BJ69" s="43"/>
      <c r="BK69" s="44"/>
    </row>
    <row r="70" spans="1:63" s="119" customFormat="1" ht="14.25" customHeight="1">
      <c r="A70" s="120"/>
      <c r="B70" s="279" t="s">
        <v>196</v>
      </c>
      <c r="C70" s="280"/>
      <c r="D70" s="280"/>
      <c r="E70" s="280"/>
      <c r="F70" s="280"/>
      <c r="G70" s="280"/>
      <c r="H70" s="280"/>
      <c r="I70" s="280"/>
      <c r="J70" s="280"/>
      <c r="K70" s="280"/>
      <c r="L70" s="280"/>
      <c r="M70" s="280"/>
      <c r="N70" s="280"/>
      <c r="O70" s="280"/>
      <c r="P70" s="280"/>
      <c r="Q70" s="280"/>
      <c r="R70" s="280"/>
      <c r="S70" s="280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1"/>
      <c r="BI70" s="275" t="s">
        <v>28</v>
      </c>
      <c r="BJ70" s="284"/>
      <c r="BK70" s="276"/>
    </row>
    <row r="71" spans="1:63" s="119" customFormat="1" ht="14.25" customHeight="1">
      <c r="A71" s="120"/>
      <c r="B71" s="143"/>
      <c r="C71" s="71" t="s">
        <v>85</v>
      </c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2"/>
      <c r="AK71" s="122"/>
      <c r="AL71" s="122"/>
      <c r="AM71" s="122"/>
      <c r="AN71" s="137"/>
      <c r="AO71" s="122"/>
      <c r="AP71" s="122"/>
      <c r="AQ71" s="122"/>
      <c r="AR71" s="122"/>
      <c r="AS71" s="122"/>
      <c r="AT71" s="122"/>
      <c r="AU71" s="122"/>
      <c r="AV71" s="122"/>
      <c r="AW71" s="122"/>
      <c r="AX71" s="122"/>
      <c r="AY71" s="122"/>
      <c r="AZ71" s="122"/>
      <c r="BA71" s="122"/>
      <c r="BB71" s="122"/>
      <c r="BC71" s="122"/>
      <c r="BD71" s="122"/>
      <c r="BE71" s="122"/>
      <c r="BF71" s="122"/>
      <c r="BG71" s="122"/>
      <c r="BH71" s="25"/>
      <c r="BI71" s="240"/>
      <c r="BJ71" s="241"/>
      <c r="BK71" s="242"/>
    </row>
    <row r="72" spans="1:63" s="119" customFormat="1" ht="14.25" customHeight="1">
      <c r="A72" s="120"/>
      <c r="B72" s="143"/>
      <c r="C72" s="126" t="s">
        <v>79</v>
      </c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3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4"/>
      <c r="BI72" s="130"/>
      <c r="BJ72" s="131"/>
      <c r="BK72" s="132"/>
    </row>
    <row r="73" spans="1:63" s="119" customFormat="1" ht="14.25" customHeight="1">
      <c r="A73" s="120"/>
      <c r="B73" s="143"/>
      <c r="C73" s="123" t="s">
        <v>39</v>
      </c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30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4"/>
      <c r="BI73" s="240" t="s">
        <v>29</v>
      </c>
      <c r="BJ73" s="241"/>
      <c r="BK73" s="242"/>
    </row>
    <row r="74" spans="1:63" s="119" customFormat="1" ht="14.25" customHeight="1">
      <c r="A74" s="120"/>
      <c r="B74" s="143"/>
      <c r="C74" s="123" t="s">
        <v>40</v>
      </c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3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4"/>
      <c r="BI74" s="240" t="s">
        <v>29</v>
      </c>
      <c r="BJ74" s="241"/>
      <c r="BK74" s="242"/>
    </row>
    <row r="75" spans="1:63" s="119" customFormat="1" ht="14.25" customHeight="1">
      <c r="A75" s="120"/>
      <c r="B75" s="143"/>
      <c r="C75" s="123"/>
      <c r="D75" s="52" t="s">
        <v>41</v>
      </c>
      <c r="E75" s="53"/>
      <c r="F75" s="53"/>
      <c r="G75" s="53"/>
      <c r="H75" s="53"/>
      <c r="I75" s="53"/>
      <c r="J75" s="69" t="s">
        <v>42</v>
      </c>
      <c r="K75" s="53"/>
      <c r="L75" s="54"/>
      <c r="M75" s="121"/>
      <c r="N75" s="59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3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4"/>
      <c r="BI75" s="95"/>
      <c r="BJ75" s="96"/>
      <c r="BK75" s="97"/>
    </row>
    <row r="76" spans="1:63" s="119" customFormat="1" ht="14.25" customHeight="1">
      <c r="A76" s="120"/>
      <c r="B76" s="143"/>
      <c r="C76" s="123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3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4"/>
      <c r="BI76" s="95"/>
      <c r="BJ76" s="96"/>
      <c r="BK76" s="97"/>
    </row>
    <row r="77" spans="1:63" s="119" customFormat="1" ht="14.25" customHeight="1">
      <c r="A77" s="120"/>
      <c r="B77" s="143"/>
      <c r="C77" s="123" t="s">
        <v>43</v>
      </c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3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4"/>
      <c r="BI77" s="240" t="s">
        <v>29</v>
      </c>
      <c r="BJ77" s="241"/>
      <c r="BK77" s="242"/>
    </row>
    <row r="78" spans="1:63" s="119" customFormat="1" ht="14.25" customHeight="1">
      <c r="A78" s="120"/>
      <c r="B78" s="143"/>
      <c r="C78" s="123"/>
      <c r="D78" s="52" t="s">
        <v>44</v>
      </c>
      <c r="E78" s="53"/>
      <c r="F78" s="54"/>
      <c r="G78" s="52" t="s">
        <v>45</v>
      </c>
      <c r="H78" s="53"/>
      <c r="I78" s="53"/>
      <c r="J78" s="53"/>
      <c r="K78" s="53"/>
      <c r="L78" s="53"/>
      <c r="M78" s="53"/>
      <c r="N78" s="53"/>
      <c r="O78" s="53"/>
      <c r="P78" s="53"/>
      <c r="Q78" s="54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3" t="s">
        <v>46</v>
      </c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4"/>
      <c r="BI78" s="240" t="s">
        <v>29</v>
      </c>
      <c r="BJ78" s="241"/>
      <c r="BK78" s="242"/>
    </row>
    <row r="79" spans="1:63" s="119" customFormat="1" ht="14.25" customHeight="1">
      <c r="A79" s="120"/>
      <c r="B79" s="143"/>
      <c r="C79" s="123"/>
      <c r="D79" s="52" t="s">
        <v>47</v>
      </c>
      <c r="E79" s="53"/>
      <c r="F79" s="54"/>
      <c r="G79" s="52" t="s">
        <v>48</v>
      </c>
      <c r="H79" s="53"/>
      <c r="I79" s="53"/>
      <c r="J79" s="53"/>
      <c r="K79" s="53"/>
      <c r="L79" s="53"/>
      <c r="M79" s="53"/>
      <c r="N79" s="53"/>
      <c r="O79" s="53"/>
      <c r="P79" s="53"/>
      <c r="Q79" s="54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3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4"/>
      <c r="BI79" s="95"/>
      <c r="BJ79" s="96"/>
      <c r="BK79" s="97"/>
    </row>
    <row r="80" spans="1:63" s="119" customFormat="1" ht="14.25" customHeight="1">
      <c r="A80" s="120"/>
      <c r="B80" s="143"/>
      <c r="C80" s="31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31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9"/>
      <c r="BI80" s="272"/>
      <c r="BJ80" s="273"/>
      <c r="BK80" s="274"/>
    </row>
    <row r="81" spans="1:63" s="119" customFormat="1" ht="14.25" customHeight="1">
      <c r="A81" s="120"/>
      <c r="B81" s="143"/>
      <c r="C81" s="126" t="s">
        <v>49</v>
      </c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3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4"/>
      <c r="BI81" s="240"/>
      <c r="BJ81" s="241"/>
      <c r="BK81" s="242"/>
    </row>
    <row r="82" spans="1:63" s="119" customFormat="1" ht="14.25" customHeight="1">
      <c r="A82" s="120"/>
      <c r="B82" s="143"/>
      <c r="C82" s="123" t="s">
        <v>50</v>
      </c>
      <c r="D82" s="121"/>
      <c r="E82" s="121"/>
      <c r="F82" s="121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30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4"/>
      <c r="BI82" s="240" t="s">
        <v>29</v>
      </c>
      <c r="BJ82" s="241"/>
      <c r="BK82" s="242"/>
    </row>
    <row r="83" spans="1:63" s="119" customFormat="1" ht="14.25" customHeight="1">
      <c r="A83" s="120"/>
      <c r="B83" s="143"/>
      <c r="C83" s="123"/>
      <c r="D83" s="52" t="s">
        <v>83</v>
      </c>
      <c r="E83" s="53"/>
      <c r="F83" s="53"/>
      <c r="G83" s="108"/>
      <c r="H83" s="148" t="str">
        <f>"(STG)国内ツアーAP "&amp;$AM$8</f>
        <v>(STG)国内ツアーAP １面#１</v>
      </c>
      <c r="I83" s="108"/>
      <c r="J83" s="108"/>
      <c r="K83" s="108"/>
      <c r="L83" s="108"/>
      <c r="M83" s="108"/>
      <c r="N83" s="109"/>
      <c r="O83" s="69" t="str">
        <f>$AG$8</f>
        <v>atdaap1a</v>
      </c>
      <c r="P83" s="108"/>
      <c r="Q83" s="109"/>
      <c r="R83" s="59"/>
      <c r="S83" s="59"/>
      <c r="T83" s="59"/>
      <c r="U83" s="59"/>
      <c r="V83" s="59"/>
      <c r="W83" s="59"/>
      <c r="X83" s="59"/>
      <c r="Y83" s="59"/>
      <c r="Z83" s="121"/>
      <c r="AA83" s="121"/>
      <c r="AB83" s="121"/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3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4"/>
      <c r="BI83" s="95"/>
      <c r="BJ83" s="96"/>
      <c r="BK83" s="97"/>
    </row>
    <row r="84" spans="1:63" s="119" customFormat="1" ht="14.25" customHeight="1">
      <c r="A84" s="120"/>
      <c r="B84" s="143"/>
      <c r="C84" s="123"/>
      <c r="D84" s="121"/>
      <c r="E84" s="121"/>
      <c r="F84" s="121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121"/>
      <c r="AA84" s="121"/>
      <c r="AB84" s="121"/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3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4"/>
      <c r="BI84" s="95"/>
      <c r="BJ84" s="96"/>
      <c r="BK84" s="97"/>
    </row>
    <row r="85" spans="1:63" s="119" customFormat="1" ht="14.25" customHeight="1">
      <c r="A85" s="120"/>
      <c r="B85" s="143"/>
      <c r="C85" s="123" t="s">
        <v>63</v>
      </c>
      <c r="D85" s="121"/>
      <c r="E85" s="121"/>
      <c r="F85" s="121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3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4"/>
      <c r="BI85" s="240" t="s">
        <v>29</v>
      </c>
      <c r="BJ85" s="241"/>
      <c r="BK85" s="242"/>
    </row>
    <row r="86" spans="1:63" s="119" customFormat="1" ht="14.25" customHeight="1">
      <c r="A86" s="120"/>
      <c r="B86" s="143"/>
      <c r="C86" s="123"/>
      <c r="D86" s="52" t="s">
        <v>51</v>
      </c>
      <c r="E86" s="53"/>
      <c r="F86" s="54"/>
      <c r="G86" s="148" t="s">
        <v>219</v>
      </c>
      <c r="H86" s="108"/>
      <c r="I86" s="108"/>
      <c r="J86" s="10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3" t="s">
        <v>46</v>
      </c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4"/>
      <c r="BI86" s="240" t="s">
        <v>29</v>
      </c>
      <c r="BJ86" s="241"/>
      <c r="BK86" s="242"/>
    </row>
    <row r="87" spans="1:63" s="119" customFormat="1" ht="14.25" customHeight="1">
      <c r="A87" s="120"/>
      <c r="B87" s="143"/>
      <c r="C87" s="123"/>
      <c r="D87" s="52" t="s">
        <v>56</v>
      </c>
      <c r="E87" s="53"/>
      <c r="F87" s="54"/>
      <c r="G87" s="69" t="str">
        <f>定義!$B$22</f>
        <v>dtaa_qw2_ap1a</v>
      </c>
      <c r="H87" s="108"/>
      <c r="I87" s="108"/>
      <c r="J87" s="10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3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4"/>
      <c r="BI87" s="133"/>
      <c r="BJ87" s="134"/>
      <c r="BK87" s="135"/>
    </row>
    <row r="88" spans="1:63" s="119" customFormat="1" ht="14.25" customHeight="1">
      <c r="A88" s="120"/>
      <c r="B88" s="143"/>
      <c r="C88" s="123"/>
      <c r="D88" s="121"/>
      <c r="E88" s="121"/>
      <c r="F88" s="121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121"/>
      <c r="AA88" s="121"/>
      <c r="AB88" s="121"/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3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4"/>
      <c r="BI88" s="95"/>
      <c r="BJ88" s="96"/>
      <c r="BK88" s="97"/>
    </row>
    <row r="89" spans="1:63" s="119" customFormat="1" ht="14.25" customHeight="1">
      <c r="A89" s="120"/>
      <c r="B89" s="143"/>
      <c r="C89" s="123" t="s">
        <v>52</v>
      </c>
      <c r="D89" s="121"/>
      <c r="E89" s="121"/>
      <c r="F89" s="121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3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4"/>
      <c r="BI89" s="240" t="s">
        <v>29</v>
      </c>
      <c r="BJ89" s="241"/>
      <c r="BK89" s="242"/>
    </row>
    <row r="90" spans="1:63" s="119" customFormat="1" ht="14.25" customHeight="1">
      <c r="A90" s="120"/>
      <c r="B90" s="143"/>
      <c r="C90" s="123"/>
      <c r="D90" s="52" t="s">
        <v>53</v>
      </c>
      <c r="E90" s="53"/>
      <c r="F90" s="53"/>
      <c r="G90" s="109"/>
      <c r="H90" s="69" t="s">
        <v>54</v>
      </c>
      <c r="I90" s="108"/>
      <c r="J90" s="108"/>
      <c r="K90" s="10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121"/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3" t="str">
        <f>"・接続先サーバ名「"&amp;$AG$8&amp;"」が表示されること。"</f>
        <v>・接続先サーバ名「atdaap1a」が表示されること。</v>
      </c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4"/>
      <c r="BI90" s="240" t="s">
        <v>29</v>
      </c>
      <c r="BJ90" s="241"/>
      <c r="BK90" s="242"/>
    </row>
    <row r="91" spans="1:63" s="119" customFormat="1" ht="14.25" customHeight="1">
      <c r="A91" s="120"/>
      <c r="B91" s="143"/>
      <c r="C91" s="123"/>
      <c r="D91" s="52" t="s">
        <v>53</v>
      </c>
      <c r="E91" s="53"/>
      <c r="F91" s="53"/>
      <c r="G91" s="109"/>
      <c r="H91" s="69" t="s">
        <v>55</v>
      </c>
      <c r="I91" s="108"/>
      <c r="J91" s="108"/>
      <c r="K91" s="10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3" t="s">
        <v>218</v>
      </c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4"/>
      <c r="BI91" s="240" t="s">
        <v>29</v>
      </c>
      <c r="BJ91" s="241"/>
      <c r="BK91" s="242"/>
    </row>
    <row r="92" spans="1:63" s="119" customFormat="1" ht="14.25" customHeight="1">
      <c r="A92" s="120"/>
      <c r="B92" s="143"/>
      <c r="C92" s="31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31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9"/>
      <c r="BI92" s="133"/>
      <c r="BJ92" s="134"/>
      <c r="BK92" s="135"/>
    </row>
    <row r="93" spans="1:63" s="119" customFormat="1" ht="14.25" customHeight="1">
      <c r="A93" s="120"/>
      <c r="B93" s="143"/>
      <c r="C93" s="68" t="s">
        <v>57</v>
      </c>
      <c r="D93" s="125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3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4"/>
      <c r="BI93" s="130"/>
      <c r="BJ93" s="131"/>
      <c r="BK93" s="132"/>
    </row>
    <row r="94" spans="1:63" s="119" customFormat="1" ht="14.25" customHeight="1">
      <c r="A94" s="120"/>
      <c r="B94" s="143"/>
      <c r="C94" s="59" t="s">
        <v>81</v>
      </c>
      <c r="D94" s="125"/>
      <c r="E94" s="125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3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4"/>
      <c r="BI94" s="240" t="s">
        <v>29</v>
      </c>
      <c r="BJ94" s="241"/>
      <c r="BK94" s="242"/>
    </row>
    <row r="95" spans="1:63" s="119" customFormat="1" ht="14.25" customHeight="1">
      <c r="A95" s="120"/>
      <c r="B95" s="143"/>
      <c r="C95" s="125"/>
      <c r="D95" s="52" t="s">
        <v>53</v>
      </c>
      <c r="E95" s="53"/>
      <c r="F95" s="108"/>
      <c r="G95" s="109"/>
      <c r="H95" s="69" t="s">
        <v>59</v>
      </c>
      <c r="I95" s="108"/>
      <c r="J95" s="108"/>
      <c r="K95" s="109"/>
      <c r="L95" s="59"/>
      <c r="M95" s="59"/>
      <c r="N95" s="76"/>
      <c r="O95" s="76"/>
      <c r="P95" s="76"/>
      <c r="Q95" s="76"/>
      <c r="R95" s="76"/>
      <c r="S95" s="76"/>
      <c r="T95" s="76"/>
      <c r="U95" s="76"/>
      <c r="V95" s="125"/>
      <c r="W95" s="125"/>
      <c r="X95" s="125"/>
      <c r="Y95" s="125"/>
      <c r="Z95" s="125"/>
      <c r="AA95" s="125"/>
      <c r="AB95" s="125"/>
      <c r="AC95" s="125"/>
      <c r="AD95" s="125"/>
      <c r="AE95" s="125"/>
      <c r="AF95" s="125"/>
      <c r="AG95" s="125"/>
      <c r="AH95" s="125"/>
      <c r="AI95" s="125"/>
      <c r="AJ95" s="125"/>
      <c r="AK95" s="125"/>
      <c r="AL95" s="125"/>
      <c r="AM95" s="125"/>
      <c r="AN95" s="123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4"/>
      <c r="BI95" s="130"/>
      <c r="BJ95" s="131"/>
      <c r="BK95" s="132"/>
    </row>
    <row r="96" spans="1:63" s="119" customFormat="1" ht="14.25" customHeight="1">
      <c r="A96" s="120"/>
      <c r="B96" s="143"/>
      <c r="C96" s="125"/>
      <c r="D96" s="121"/>
      <c r="E96" s="121"/>
      <c r="F96" s="59"/>
      <c r="G96" s="59"/>
      <c r="H96" s="59"/>
      <c r="I96" s="59"/>
      <c r="J96" s="59"/>
      <c r="K96" s="59"/>
      <c r="L96" s="59"/>
      <c r="M96" s="59"/>
      <c r="N96" s="76"/>
      <c r="O96" s="76"/>
      <c r="P96" s="76"/>
      <c r="Q96" s="76"/>
      <c r="R96" s="76"/>
      <c r="S96" s="76"/>
      <c r="T96" s="76"/>
      <c r="U96" s="76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3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4"/>
      <c r="BI96" s="130"/>
      <c r="BJ96" s="131"/>
      <c r="BK96" s="132"/>
    </row>
    <row r="97" spans="1:63" s="119" customFormat="1" ht="14.25" customHeight="1">
      <c r="A97" s="120"/>
      <c r="B97" s="143"/>
      <c r="C97" s="127" t="s">
        <v>82</v>
      </c>
      <c r="D97" s="121"/>
      <c r="E97" s="121"/>
      <c r="F97" s="59"/>
      <c r="G97" s="59"/>
      <c r="H97" s="59"/>
      <c r="I97" s="59"/>
      <c r="J97" s="59"/>
      <c r="K97" s="59"/>
      <c r="L97" s="59"/>
      <c r="M97" s="59"/>
      <c r="N97" s="76"/>
      <c r="O97" s="76"/>
      <c r="P97" s="76"/>
      <c r="Q97" s="76"/>
      <c r="R97" s="76"/>
      <c r="S97" s="76"/>
      <c r="T97" s="76"/>
      <c r="U97" s="76"/>
      <c r="V97" s="125"/>
      <c r="W97" s="125"/>
      <c r="X97" s="125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5"/>
      <c r="AJ97" s="125"/>
      <c r="AK97" s="125"/>
      <c r="AL97" s="125"/>
      <c r="AM97" s="125"/>
      <c r="AN97" s="123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4"/>
      <c r="BI97" s="240" t="s">
        <v>29</v>
      </c>
      <c r="BJ97" s="241"/>
      <c r="BK97" s="242"/>
    </row>
    <row r="98" spans="1:63" s="119" customFormat="1" ht="14.25" customHeight="1">
      <c r="A98" s="120"/>
      <c r="B98" s="143"/>
      <c r="C98" s="125"/>
      <c r="D98" s="52" t="s">
        <v>53</v>
      </c>
      <c r="E98" s="53"/>
      <c r="F98" s="108"/>
      <c r="G98" s="109"/>
      <c r="H98" s="69" t="s">
        <v>58</v>
      </c>
      <c r="I98" s="108"/>
      <c r="J98" s="109"/>
      <c r="K98" s="59"/>
      <c r="L98" s="59"/>
      <c r="M98" s="59"/>
      <c r="N98" s="76"/>
      <c r="O98" s="76"/>
      <c r="P98" s="76"/>
      <c r="Q98" s="76"/>
      <c r="R98" s="76"/>
      <c r="S98" s="76"/>
      <c r="T98" s="76"/>
      <c r="U98" s="76"/>
      <c r="V98" s="125"/>
      <c r="W98" s="125"/>
      <c r="X98" s="125"/>
      <c r="Y98" s="125"/>
      <c r="Z98" s="125"/>
      <c r="AA98" s="125"/>
      <c r="AB98" s="125"/>
      <c r="AC98" s="125"/>
      <c r="AD98" s="125"/>
      <c r="AE98" s="125"/>
      <c r="AF98" s="125"/>
      <c r="AG98" s="125"/>
      <c r="AH98" s="125"/>
      <c r="AI98" s="125"/>
      <c r="AJ98" s="125"/>
      <c r="AK98" s="125"/>
      <c r="AL98" s="125"/>
      <c r="AM98" s="125"/>
      <c r="AN98" s="138" t="s">
        <v>147</v>
      </c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4"/>
      <c r="BI98" s="240" t="s">
        <v>29</v>
      </c>
      <c r="BJ98" s="241"/>
      <c r="BK98" s="242"/>
    </row>
    <row r="99" spans="1:63" s="119" customFormat="1" ht="14.25" customHeight="1">
      <c r="A99" s="120"/>
      <c r="B99" s="143"/>
      <c r="C99" s="125"/>
      <c r="D99" s="121"/>
      <c r="E99" s="121"/>
      <c r="F99" s="59"/>
      <c r="G99" s="59"/>
      <c r="H99" s="59"/>
      <c r="I99" s="59"/>
      <c r="J99" s="59"/>
      <c r="K99" s="59"/>
      <c r="L99" s="59"/>
      <c r="M99" s="59"/>
      <c r="N99" s="76"/>
      <c r="O99" s="76"/>
      <c r="P99" s="76"/>
      <c r="Q99" s="76"/>
      <c r="R99" s="76"/>
      <c r="S99" s="76"/>
      <c r="T99" s="76"/>
      <c r="U99" s="76"/>
      <c r="V99" s="125"/>
      <c r="W99" s="125"/>
      <c r="X99" s="125"/>
      <c r="Y99" s="125"/>
      <c r="Z99" s="125"/>
      <c r="AA99" s="125"/>
      <c r="AB99" s="125"/>
      <c r="AC99" s="125"/>
      <c r="AD99" s="125"/>
      <c r="AE99" s="125"/>
      <c r="AF99" s="125"/>
      <c r="AG99" s="125"/>
      <c r="AH99" s="125"/>
      <c r="AI99" s="125"/>
      <c r="AJ99" s="125"/>
      <c r="AK99" s="125"/>
      <c r="AL99" s="125"/>
      <c r="AM99" s="125"/>
      <c r="AN99" s="138"/>
      <c r="AO99" s="121" t="str">
        <f>定義!$B$26</f>
        <v>https-atd11a.conf</v>
      </c>
      <c r="AP99" s="121"/>
      <c r="AQ99" s="121"/>
      <c r="AR99" s="121"/>
      <c r="AS99" s="121"/>
      <c r="AT99" s="121"/>
      <c r="AU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4"/>
      <c r="BI99" s="133"/>
      <c r="BJ99" s="134"/>
      <c r="BK99" s="135"/>
    </row>
    <row r="100" spans="1:63" s="119" customFormat="1" ht="14.25" customHeight="1">
      <c r="A100" s="120"/>
      <c r="B100" s="143"/>
      <c r="C100" s="125"/>
      <c r="D100" s="121"/>
      <c r="E100" s="121"/>
      <c r="F100" s="59"/>
      <c r="G100" s="59"/>
      <c r="H100" s="59"/>
      <c r="I100" s="59"/>
      <c r="J100" s="59"/>
      <c r="K100" s="59"/>
      <c r="L100" s="59"/>
      <c r="M100" s="59"/>
      <c r="N100" s="76"/>
      <c r="O100" s="76"/>
      <c r="P100" s="76"/>
      <c r="Q100" s="76"/>
      <c r="R100" s="76"/>
      <c r="S100" s="76"/>
      <c r="T100" s="76"/>
      <c r="U100" s="76"/>
      <c r="V100" s="125"/>
      <c r="W100" s="125"/>
      <c r="X100" s="125"/>
      <c r="Y100" s="125"/>
      <c r="Z100" s="125"/>
      <c r="AA100" s="125"/>
      <c r="AB100" s="125"/>
      <c r="AC100" s="125"/>
      <c r="AD100" s="125"/>
      <c r="AE100" s="125"/>
      <c r="AF100" s="125"/>
      <c r="AG100" s="125"/>
      <c r="AH100" s="125"/>
      <c r="AI100" s="125"/>
      <c r="AJ100" s="125"/>
      <c r="AK100" s="125"/>
      <c r="AL100" s="125"/>
      <c r="AM100" s="125"/>
      <c r="AN100" s="138"/>
      <c r="AO100" s="121" t="str">
        <f>定義!$B$38</f>
        <v>https-atd11a.conf.maint</v>
      </c>
      <c r="AP100" s="121"/>
      <c r="AQ100" s="121"/>
      <c r="AR100" s="121"/>
      <c r="AS100" s="121"/>
      <c r="AT100" s="121"/>
      <c r="AU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4"/>
      <c r="BI100" s="133"/>
      <c r="BJ100" s="134"/>
      <c r="BK100" s="135"/>
    </row>
    <row r="101" spans="1:63" s="119" customFormat="1" ht="14.25" customHeight="1">
      <c r="A101" s="120"/>
      <c r="B101" s="143"/>
      <c r="C101" s="125"/>
      <c r="D101" s="121"/>
      <c r="E101" s="121"/>
      <c r="F101" s="59"/>
      <c r="G101" s="59"/>
      <c r="H101" s="59"/>
      <c r="I101" s="59"/>
      <c r="J101" s="59"/>
      <c r="K101" s="59"/>
      <c r="L101" s="59"/>
      <c r="M101" s="59"/>
      <c r="N101" s="76"/>
      <c r="O101" s="76"/>
      <c r="P101" s="76"/>
      <c r="Q101" s="76"/>
      <c r="R101" s="76"/>
      <c r="S101" s="76"/>
      <c r="T101" s="76"/>
      <c r="U101" s="76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38"/>
      <c r="AO101" s="121" t="str">
        <f>定義!$B$32</f>
        <v>https-atd11a.conf.org</v>
      </c>
      <c r="AP101" s="121"/>
      <c r="AQ101" s="121"/>
      <c r="AR101" s="121"/>
      <c r="AS101" s="121"/>
      <c r="AT101" s="121"/>
      <c r="AU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4"/>
      <c r="BI101" s="133"/>
      <c r="BJ101" s="134"/>
      <c r="BK101" s="135"/>
    </row>
    <row r="102" spans="1:63" s="119" customFormat="1" ht="14.25" customHeight="1">
      <c r="A102" s="120"/>
      <c r="B102" s="143"/>
      <c r="C102" s="125"/>
      <c r="D102" s="121"/>
      <c r="E102" s="121"/>
      <c r="F102" s="59"/>
      <c r="G102" s="59"/>
      <c r="H102" s="59"/>
      <c r="I102" s="59"/>
      <c r="J102" s="59"/>
      <c r="K102" s="59"/>
      <c r="L102" s="59"/>
      <c r="M102" s="59"/>
      <c r="N102" s="76"/>
      <c r="O102" s="76"/>
      <c r="P102" s="76"/>
      <c r="Q102" s="76"/>
      <c r="R102" s="76"/>
      <c r="S102" s="76"/>
      <c r="T102" s="76"/>
      <c r="U102" s="76"/>
      <c r="V102" s="125"/>
      <c r="W102" s="125"/>
      <c r="X102" s="125"/>
      <c r="Y102" s="125"/>
      <c r="Z102" s="125"/>
      <c r="AA102" s="125"/>
      <c r="AB102" s="125"/>
      <c r="AC102" s="125"/>
      <c r="AD102" s="125"/>
      <c r="AE102" s="125"/>
      <c r="AF102" s="125"/>
      <c r="AG102" s="125"/>
      <c r="AH102" s="125"/>
      <c r="AI102" s="125"/>
      <c r="AJ102" s="125"/>
      <c r="AK102" s="125"/>
      <c r="AL102" s="125"/>
      <c r="AM102" s="125"/>
      <c r="AN102" s="138"/>
      <c r="AO102" s="121" t="str">
        <f>定義!$B$27</f>
        <v>https-atd12a.conf</v>
      </c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4"/>
      <c r="BI102" s="133"/>
      <c r="BJ102" s="134"/>
      <c r="BK102" s="135"/>
    </row>
    <row r="103" spans="1:63" s="119" customFormat="1" ht="14.25" customHeight="1">
      <c r="A103" s="120"/>
      <c r="B103" s="143"/>
      <c r="C103" s="125"/>
      <c r="D103" s="121"/>
      <c r="E103" s="121"/>
      <c r="F103" s="59"/>
      <c r="G103" s="59"/>
      <c r="H103" s="59"/>
      <c r="I103" s="59"/>
      <c r="J103" s="59"/>
      <c r="K103" s="59"/>
      <c r="L103" s="59"/>
      <c r="M103" s="59"/>
      <c r="N103" s="76"/>
      <c r="O103" s="76"/>
      <c r="P103" s="76"/>
      <c r="Q103" s="76"/>
      <c r="R103" s="76"/>
      <c r="S103" s="76"/>
      <c r="T103" s="76"/>
      <c r="U103" s="76"/>
      <c r="V103" s="125"/>
      <c r="W103" s="125"/>
      <c r="X103" s="125"/>
      <c r="Y103" s="125"/>
      <c r="Z103" s="125"/>
      <c r="AA103" s="125"/>
      <c r="AB103" s="125"/>
      <c r="AC103" s="125"/>
      <c r="AD103" s="125"/>
      <c r="AE103" s="125"/>
      <c r="AF103" s="125"/>
      <c r="AG103" s="125"/>
      <c r="AH103" s="125"/>
      <c r="AI103" s="125"/>
      <c r="AJ103" s="125"/>
      <c r="AK103" s="125"/>
      <c r="AL103" s="125"/>
      <c r="AM103" s="125"/>
      <c r="AN103" s="138"/>
      <c r="AO103" s="121" t="str">
        <f>定義!$B$39</f>
        <v>https-atd12a.conf.maint</v>
      </c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4"/>
      <c r="BI103" s="133"/>
      <c r="BJ103" s="134"/>
      <c r="BK103" s="135"/>
    </row>
    <row r="104" spans="1:63" s="119" customFormat="1" ht="14.25" customHeight="1">
      <c r="A104" s="120"/>
      <c r="B104" s="143"/>
      <c r="C104" s="125"/>
      <c r="D104" s="121"/>
      <c r="E104" s="121"/>
      <c r="F104" s="59"/>
      <c r="G104" s="59"/>
      <c r="H104" s="59"/>
      <c r="I104" s="59"/>
      <c r="J104" s="59"/>
      <c r="K104" s="59"/>
      <c r="L104" s="59"/>
      <c r="M104" s="59"/>
      <c r="N104" s="76"/>
      <c r="O104" s="76"/>
      <c r="P104" s="76"/>
      <c r="Q104" s="76"/>
      <c r="R104" s="76"/>
      <c r="S104" s="76"/>
      <c r="T104" s="76"/>
      <c r="U104" s="76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5"/>
      <c r="AJ104" s="125"/>
      <c r="AK104" s="125"/>
      <c r="AL104" s="125"/>
      <c r="AM104" s="125"/>
      <c r="AN104" s="138"/>
      <c r="AO104" s="121" t="str">
        <f>定義!$B$33</f>
        <v>https-atd12a.conf.org</v>
      </c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4"/>
      <c r="BI104" s="133"/>
      <c r="BJ104" s="134"/>
      <c r="BK104" s="135"/>
    </row>
    <row r="105" spans="1:63" s="119" customFormat="1" ht="14.25" customHeight="1">
      <c r="A105" s="120"/>
      <c r="B105" s="143"/>
      <c r="C105" s="125"/>
      <c r="D105" s="125"/>
      <c r="E105" s="125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125"/>
      <c r="W105" s="125"/>
      <c r="X105" s="125"/>
      <c r="Y105" s="125"/>
      <c r="Z105" s="125"/>
      <c r="AA105" s="125"/>
      <c r="AB105" s="125"/>
      <c r="AC105" s="125"/>
      <c r="AD105" s="125"/>
      <c r="AE105" s="125"/>
      <c r="AF105" s="125"/>
      <c r="AG105" s="125"/>
      <c r="AH105" s="125"/>
      <c r="AI105" s="125"/>
      <c r="AJ105" s="125"/>
      <c r="AK105" s="125"/>
      <c r="AL105" s="125"/>
      <c r="AM105" s="125"/>
      <c r="AN105" s="123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4"/>
      <c r="BI105" s="130"/>
      <c r="BJ105" s="131"/>
      <c r="BK105" s="132"/>
    </row>
    <row r="106" spans="1:63" s="119" customFormat="1" ht="14.25" customHeight="1">
      <c r="A106" s="120"/>
      <c r="B106" s="143"/>
      <c r="C106" s="76" t="s">
        <v>60</v>
      </c>
      <c r="D106" s="125"/>
      <c r="E106" s="125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125"/>
      <c r="W106" s="125"/>
      <c r="X106" s="125"/>
      <c r="Y106" s="125"/>
      <c r="Z106" s="125"/>
      <c r="AA106" s="125"/>
      <c r="AB106" s="125"/>
      <c r="AC106" s="125"/>
      <c r="AD106" s="125"/>
      <c r="AE106" s="125"/>
      <c r="AF106" s="125"/>
      <c r="AG106" s="125"/>
      <c r="AH106" s="125"/>
      <c r="AI106" s="125"/>
      <c r="AJ106" s="125"/>
      <c r="AK106" s="125"/>
      <c r="AL106" s="125"/>
      <c r="AM106" s="125"/>
      <c r="AN106" s="123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4"/>
      <c r="BI106" s="130"/>
      <c r="BJ106" s="131"/>
      <c r="BK106" s="132"/>
    </row>
    <row r="107" spans="1:63" s="119" customFormat="1" ht="14.25" customHeight="1">
      <c r="A107" s="120"/>
      <c r="B107" s="143"/>
      <c r="C107" s="63"/>
      <c r="D107" s="137" t="s">
        <v>53</v>
      </c>
      <c r="E107" s="122"/>
      <c r="F107" s="111"/>
      <c r="G107" s="112"/>
      <c r="H107" s="69" t="str">
        <f>"diff "&amp;定義!$B$26&amp;" "&amp;定義!$B$32</f>
        <v>diff https-atd11a.conf https-atd11a.conf.org</v>
      </c>
      <c r="I107" s="108"/>
      <c r="J107" s="108"/>
      <c r="K107" s="108"/>
      <c r="L107" s="108"/>
      <c r="M107" s="108"/>
      <c r="N107" s="108"/>
      <c r="O107" s="108"/>
      <c r="P107" s="108"/>
      <c r="Q107" s="109"/>
      <c r="R107" s="76"/>
      <c r="S107" s="76"/>
      <c r="T107" s="76"/>
      <c r="U107" s="76"/>
      <c r="V107" s="125"/>
      <c r="W107" s="125"/>
      <c r="X107" s="125"/>
      <c r="Y107" s="125"/>
      <c r="Z107" s="125"/>
      <c r="AA107" s="125"/>
      <c r="AB107" s="125"/>
      <c r="AC107" s="125"/>
      <c r="AD107" s="125"/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3" t="s">
        <v>61</v>
      </c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4"/>
      <c r="BI107" s="240" t="s">
        <v>29</v>
      </c>
      <c r="BJ107" s="241"/>
      <c r="BK107" s="242"/>
    </row>
    <row r="108" spans="1:63" s="119" customFormat="1" ht="14.25" customHeight="1">
      <c r="A108" s="120"/>
      <c r="B108" s="143"/>
      <c r="C108" s="63"/>
      <c r="D108" s="31"/>
      <c r="E108" s="28"/>
      <c r="F108" s="92"/>
      <c r="G108" s="110"/>
      <c r="H108" s="69" t="str">
        <f>"diff "&amp;定義!$B$27&amp;" "&amp;定義!$B$33</f>
        <v>diff https-atd12a.conf https-atd12a.conf.org</v>
      </c>
      <c r="I108" s="108"/>
      <c r="J108" s="108"/>
      <c r="K108" s="108"/>
      <c r="L108" s="108"/>
      <c r="M108" s="108"/>
      <c r="N108" s="108"/>
      <c r="O108" s="108"/>
      <c r="P108" s="108"/>
      <c r="Q108" s="109"/>
      <c r="R108" s="76"/>
      <c r="S108" s="76"/>
      <c r="T108" s="76"/>
      <c r="U108" s="76"/>
      <c r="V108" s="125"/>
      <c r="W108" s="125"/>
      <c r="X108" s="125"/>
      <c r="Y108" s="125"/>
      <c r="Z108" s="125"/>
      <c r="AA108" s="125"/>
      <c r="AB108" s="125"/>
      <c r="AC108" s="125"/>
      <c r="AD108" s="125"/>
      <c r="AE108" s="125"/>
      <c r="AF108" s="125"/>
      <c r="AG108" s="125"/>
      <c r="AH108" s="125"/>
      <c r="AI108" s="125"/>
      <c r="AJ108" s="125"/>
      <c r="AK108" s="125"/>
      <c r="AL108" s="125"/>
      <c r="AM108" s="125"/>
      <c r="AN108" s="123" t="s">
        <v>61</v>
      </c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4"/>
      <c r="BI108" s="133"/>
      <c r="BJ108" s="134"/>
      <c r="BK108" s="135"/>
    </row>
    <row r="109" spans="1:63" s="119" customFormat="1" ht="14.25" customHeight="1">
      <c r="A109" s="120"/>
      <c r="B109" s="143"/>
      <c r="C109" s="63"/>
      <c r="D109" s="137" t="s">
        <v>53</v>
      </c>
      <c r="E109" s="122"/>
      <c r="F109" s="111"/>
      <c r="G109" s="112"/>
      <c r="H109" s="69" t="str">
        <f>"diff "&amp;定義!$B$26&amp;" "&amp;定義!$B$38</f>
        <v>diff https-atd11a.conf https-atd11a.conf.maint</v>
      </c>
      <c r="I109" s="108"/>
      <c r="J109" s="108"/>
      <c r="K109" s="108"/>
      <c r="L109" s="108"/>
      <c r="M109" s="108"/>
      <c r="N109" s="108"/>
      <c r="O109" s="108"/>
      <c r="P109" s="108"/>
      <c r="Q109" s="109"/>
      <c r="R109" s="76"/>
      <c r="S109" s="76"/>
      <c r="T109" s="76"/>
      <c r="U109" s="76"/>
      <c r="V109" s="125"/>
      <c r="W109" s="125"/>
      <c r="X109" s="125"/>
      <c r="Y109" s="125"/>
      <c r="Z109" s="125"/>
      <c r="AA109" s="125"/>
      <c r="AB109" s="125"/>
      <c r="AC109" s="125"/>
      <c r="AD109" s="125"/>
      <c r="AE109" s="125"/>
      <c r="AF109" s="125"/>
      <c r="AG109" s="125"/>
      <c r="AH109" s="125"/>
      <c r="AI109" s="125"/>
      <c r="AJ109" s="125"/>
      <c r="AK109" s="125"/>
      <c r="AL109" s="125"/>
      <c r="AM109" s="125"/>
      <c r="AN109" s="123" t="s">
        <v>62</v>
      </c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4"/>
      <c r="BI109" s="240" t="s">
        <v>29</v>
      </c>
      <c r="BJ109" s="241"/>
      <c r="BK109" s="242"/>
    </row>
    <row r="110" spans="1:63" s="119" customFormat="1" ht="14.25" customHeight="1">
      <c r="A110" s="120"/>
      <c r="B110" s="143"/>
      <c r="C110" s="63"/>
      <c r="D110" s="31"/>
      <c r="E110" s="28"/>
      <c r="F110" s="92"/>
      <c r="G110" s="110"/>
      <c r="H110" s="69" t="str">
        <f>"diff "&amp;定義!$B$27&amp;" "&amp;定義!$B$39</f>
        <v>diff https-atd12a.conf https-atd12a.conf.maint</v>
      </c>
      <c r="I110" s="108"/>
      <c r="J110" s="108"/>
      <c r="K110" s="108"/>
      <c r="L110" s="108"/>
      <c r="M110" s="108"/>
      <c r="N110" s="108"/>
      <c r="O110" s="108"/>
      <c r="P110" s="108"/>
      <c r="Q110" s="109"/>
      <c r="R110" s="76"/>
      <c r="S110" s="76"/>
      <c r="T110" s="76"/>
      <c r="U110" s="76"/>
      <c r="V110" s="125"/>
      <c r="W110" s="125"/>
      <c r="X110" s="125"/>
      <c r="Y110" s="125"/>
      <c r="Z110" s="125"/>
      <c r="AA110" s="125"/>
      <c r="AB110" s="125"/>
      <c r="AC110" s="125"/>
      <c r="AD110" s="125"/>
      <c r="AE110" s="125"/>
      <c r="AF110" s="125"/>
      <c r="AG110" s="125"/>
      <c r="AH110" s="125"/>
      <c r="AI110" s="125"/>
      <c r="AJ110" s="125"/>
      <c r="AK110" s="125"/>
      <c r="AL110" s="125"/>
      <c r="AM110" s="125"/>
      <c r="AN110" s="123" t="s">
        <v>62</v>
      </c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4"/>
      <c r="BI110" s="133"/>
      <c r="BJ110" s="134"/>
      <c r="BK110" s="135"/>
    </row>
    <row r="111" spans="1:63" s="119" customFormat="1" ht="14.25" customHeight="1">
      <c r="A111" s="120"/>
      <c r="B111" s="143"/>
      <c r="C111" s="113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31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9"/>
      <c r="BI111" s="65"/>
      <c r="BJ111" s="66"/>
      <c r="BK111" s="67"/>
    </row>
    <row r="112" spans="1:63" s="119" customFormat="1" ht="14.25" customHeight="1">
      <c r="A112" s="120"/>
      <c r="B112" s="279" t="s">
        <v>197</v>
      </c>
      <c r="C112" s="280"/>
      <c r="D112" s="280"/>
      <c r="E112" s="280"/>
      <c r="F112" s="280"/>
      <c r="G112" s="280"/>
      <c r="H112" s="280"/>
      <c r="I112" s="280"/>
      <c r="J112" s="280"/>
      <c r="K112" s="280"/>
      <c r="L112" s="280"/>
      <c r="M112" s="280"/>
      <c r="N112" s="280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1"/>
      <c r="BI112" s="275" t="s">
        <v>28</v>
      </c>
      <c r="BJ112" s="276"/>
      <c r="BK112" s="276"/>
    </row>
    <row r="113" spans="1:63" s="21" customFormat="1" ht="14.25" customHeight="1">
      <c r="A113" s="22"/>
      <c r="B113" s="143"/>
      <c r="C113" s="71" t="s">
        <v>85</v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51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5"/>
      <c r="BI113" s="240"/>
      <c r="BJ113" s="241"/>
      <c r="BK113" s="242"/>
    </row>
    <row r="114" spans="1:63" s="21" customFormat="1" ht="14.25" customHeight="1">
      <c r="A114" s="22"/>
      <c r="B114" s="143"/>
      <c r="C114" s="55" t="s">
        <v>79</v>
      </c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6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7"/>
      <c r="BI114" s="42"/>
      <c r="BJ114" s="43"/>
      <c r="BK114" s="44"/>
    </row>
    <row r="115" spans="1:63" s="21" customFormat="1" ht="14.25" customHeight="1">
      <c r="A115" s="22"/>
      <c r="B115" s="143"/>
      <c r="C115" s="26" t="s">
        <v>39</v>
      </c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30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7"/>
      <c r="BI115" s="240" t="s">
        <v>29</v>
      </c>
      <c r="BJ115" s="241"/>
      <c r="BK115" s="242"/>
    </row>
    <row r="116" spans="1:63" s="21" customFormat="1" ht="14.25" customHeight="1">
      <c r="A116" s="22"/>
      <c r="B116" s="143"/>
      <c r="C116" s="26" t="s">
        <v>40</v>
      </c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6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7"/>
      <c r="BI116" s="240" t="s">
        <v>29</v>
      </c>
      <c r="BJ116" s="241"/>
      <c r="BK116" s="242"/>
    </row>
    <row r="117" spans="1:63" s="21" customFormat="1" ht="14.25" customHeight="1">
      <c r="A117" s="22"/>
      <c r="B117" s="143"/>
      <c r="C117" s="26"/>
      <c r="D117" s="52" t="s">
        <v>41</v>
      </c>
      <c r="E117" s="53"/>
      <c r="F117" s="53"/>
      <c r="G117" s="53"/>
      <c r="H117" s="53"/>
      <c r="I117" s="53"/>
      <c r="J117" s="69" t="s">
        <v>42</v>
      </c>
      <c r="K117" s="53"/>
      <c r="L117" s="54"/>
      <c r="M117" s="23"/>
      <c r="N117" s="59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6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7"/>
      <c r="BI117" s="45"/>
      <c r="BJ117" s="46"/>
      <c r="BK117" s="47"/>
    </row>
    <row r="118" spans="1:63" s="21" customFormat="1" ht="14.25" customHeight="1">
      <c r="A118" s="22"/>
      <c r="B118" s="143"/>
      <c r="C118" s="26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6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7"/>
      <c r="BI118" s="45"/>
      <c r="BJ118" s="46"/>
      <c r="BK118" s="47"/>
    </row>
    <row r="119" spans="1:63" s="21" customFormat="1" ht="14.25" customHeight="1">
      <c r="A119" s="22"/>
      <c r="B119" s="143"/>
      <c r="C119" s="26" t="s">
        <v>43</v>
      </c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6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7"/>
      <c r="BI119" s="240" t="s">
        <v>29</v>
      </c>
      <c r="BJ119" s="241"/>
      <c r="BK119" s="242"/>
    </row>
    <row r="120" spans="1:63" s="21" customFormat="1" ht="14.25" customHeight="1">
      <c r="A120" s="22"/>
      <c r="B120" s="143"/>
      <c r="C120" s="26"/>
      <c r="D120" s="52" t="s">
        <v>44</v>
      </c>
      <c r="E120" s="53"/>
      <c r="F120" s="54"/>
      <c r="G120" s="52" t="s">
        <v>45</v>
      </c>
      <c r="H120" s="53"/>
      <c r="I120" s="53"/>
      <c r="J120" s="53"/>
      <c r="K120" s="53"/>
      <c r="L120" s="53"/>
      <c r="M120" s="53"/>
      <c r="N120" s="53"/>
      <c r="O120" s="53"/>
      <c r="P120" s="53"/>
      <c r="Q120" s="54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6" t="s">
        <v>46</v>
      </c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7"/>
      <c r="BI120" s="240" t="s">
        <v>29</v>
      </c>
      <c r="BJ120" s="241"/>
      <c r="BK120" s="242"/>
    </row>
    <row r="121" spans="1:63" s="21" customFormat="1" ht="14.25" customHeight="1">
      <c r="A121" s="22"/>
      <c r="B121" s="143"/>
      <c r="C121" s="26"/>
      <c r="D121" s="52" t="s">
        <v>47</v>
      </c>
      <c r="E121" s="53"/>
      <c r="F121" s="54"/>
      <c r="G121" s="52" t="s">
        <v>48</v>
      </c>
      <c r="H121" s="53"/>
      <c r="I121" s="53"/>
      <c r="J121" s="53"/>
      <c r="K121" s="53"/>
      <c r="L121" s="53"/>
      <c r="M121" s="53"/>
      <c r="N121" s="53"/>
      <c r="O121" s="53"/>
      <c r="P121" s="53"/>
      <c r="Q121" s="54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6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7"/>
      <c r="BI121" s="45"/>
      <c r="BJ121" s="46"/>
      <c r="BK121" s="47"/>
    </row>
    <row r="122" spans="1:63" s="21" customFormat="1" ht="14.25" customHeight="1">
      <c r="A122" s="22"/>
      <c r="B122" s="143"/>
      <c r="C122" s="31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31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9"/>
      <c r="BI122" s="272"/>
      <c r="BJ122" s="273"/>
      <c r="BK122" s="274"/>
    </row>
    <row r="123" spans="1:63" s="21" customFormat="1" ht="14.25" customHeight="1">
      <c r="A123" s="22"/>
      <c r="B123" s="143"/>
      <c r="C123" s="55" t="s">
        <v>49</v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6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7"/>
      <c r="BI123" s="240"/>
      <c r="BJ123" s="241"/>
      <c r="BK123" s="242"/>
    </row>
    <row r="124" spans="1:63" s="21" customFormat="1" ht="14.25" customHeight="1">
      <c r="A124" s="22"/>
      <c r="B124" s="143"/>
      <c r="C124" s="26" t="s">
        <v>50</v>
      </c>
      <c r="D124" s="23"/>
      <c r="E124" s="23"/>
      <c r="F124" s="23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30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7"/>
      <c r="BI124" s="240" t="s">
        <v>29</v>
      </c>
      <c r="BJ124" s="241"/>
      <c r="BK124" s="242"/>
    </row>
    <row r="125" spans="1:63" s="21" customFormat="1" ht="14.25" customHeight="1">
      <c r="A125" s="22"/>
      <c r="B125" s="143"/>
      <c r="C125" s="26"/>
      <c r="D125" s="52" t="s">
        <v>83</v>
      </c>
      <c r="E125" s="53"/>
      <c r="F125" s="53"/>
      <c r="G125" s="108"/>
      <c r="H125" s="69" t="str">
        <f>"(STG)国内ツアーAP "&amp;$AY$8</f>
        <v>(STG)国内ツアーAP １面#２</v>
      </c>
      <c r="I125" s="108"/>
      <c r="J125" s="108"/>
      <c r="K125" s="108"/>
      <c r="L125" s="108"/>
      <c r="M125" s="108"/>
      <c r="N125" s="109"/>
      <c r="O125" s="69" t="str">
        <f>$AS$8</f>
        <v>atdaap1b</v>
      </c>
      <c r="P125" s="108"/>
      <c r="Q125" s="109"/>
      <c r="R125" s="59"/>
      <c r="S125" s="59"/>
      <c r="T125" s="59"/>
      <c r="U125" s="59"/>
      <c r="V125" s="59"/>
      <c r="W125" s="59"/>
      <c r="X125" s="59"/>
      <c r="Y125" s="59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6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7"/>
      <c r="BI125" s="45"/>
      <c r="BJ125" s="46"/>
      <c r="BK125" s="47"/>
    </row>
    <row r="126" spans="1:63" s="21" customFormat="1" ht="14.25" customHeight="1">
      <c r="A126" s="22"/>
      <c r="B126" s="143"/>
      <c r="C126" s="26"/>
      <c r="D126" s="23"/>
      <c r="E126" s="23"/>
      <c r="F126" s="23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6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7"/>
      <c r="BI126" s="45"/>
      <c r="BJ126" s="46"/>
      <c r="BK126" s="47"/>
    </row>
    <row r="127" spans="1:63" s="21" customFormat="1" ht="14.25" customHeight="1">
      <c r="A127" s="22"/>
      <c r="B127" s="143"/>
      <c r="C127" s="26" t="s">
        <v>63</v>
      </c>
      <c r="D127" s="23"/>
      <c r="E127" s="23"/>
      <c r="F127" s="23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6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7"/>
      <c r="BI127" s="240" t="s">
        <v>29</v>
      </c>
      <c r="BJ127" s="241"/>
      <c r="BK127" s="242"/>
    </row>
    <row r="128" spans="1:63" s="21" customFormat="1" ht="14.25" customHeight="1">
      <c r="A128" s="22"/>
      <c r="B128" s="143"/>
      <c r="C128" s="26"/>
      <c r="D128" s="52" t="s">
        <v>51</v>
      </c>
      <c r="E128" s="53"/>
      <c r="F128" s="54"/>
      <c r="G128" s="69" t="s">
        <v>80</v>
      </c>
      <c r="H128" s="108"/>
      <c r="I128" s="108"/>
      <c r="J128" s="10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6" t="s">
        <v>46</v>
      </c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7"/>
      <c r="BI128" s="240" t="s">
        <v>29</v>
      </c>
      <c r="BJ128" s="241"/>
      <c r="BK128" s="242"/>
    </row>
    <row r="129" spans="1:63" s="21" customFormat="1" ht="14.25" customHeight="1">
      <c r="A129" s="22"/>
      <c r="B129" s="143"/>
      <c r="C129" s="26"/>
      <c r="D129" s="52" t="s">
        <v>56</v>
      </c>
      <c r="E129" s="53"/>
      <c r="F129" s="54"/>
      <c r="G129" s="69" t="str">
        <f>定義!$B$23</f>
        <v>dtaa_qw2_ap1b</v>
      </c>
      <c r="H129" s="108"/>
      <c r="I129" s="108"/>
      <c r="J129" s="10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6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7"/>
      <c r="BI129" s="56"/>
      <c r="BJ129" s="57"/>
      <c r="BK129" s="58"/>
    </row>
    <row r="130" spans="1:63" s="21" customFormat="1" ht="14.25" customHeight="1">
      <c r="A130" s="22"/>
      <c r="B130" s="143"/>
      <c r="C130" s="26"/>
      <c r="D130" s="23"/>
      <c r="E130" s="23"/>
      <c r="F130" s="23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6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7"/>
      <c r="BI130" s="45"/>
      <c r="BJ130" s="46"/>
      <c r="BK130" s="47"/>
    </row>
    <row r="131" spans="1:63" s="21" customFormat="1" ht="14.25" customHeight="1">
      <c r="A131" s="22"/>
      <c r="B131" s="143"/>
      <c r="C131" s="26" t="s">
        <v>52</v>
      </c>
      <c r="D131" s="23"/>
      <c r="E131" s="23"/>
      <c r="F131" s="23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6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7"/>
      <c r="BI131" s="240" t="s">
        <v>29</v>
      </c>
      <c r="BJ131" s="241"/>
      <c r="BK131" s="242"/>
    </row>
    <row r="132" spans="1:63" s="21" customFormat="1" ht="14.25" customHeight="1">
      <c r="A132" s="22"/>
      <c r="B132" s="143"/>
      <c r="C132" s="26"/>
      <c r="D132" s="52" t="s">
        <v>53</v>
      </c>
      <c r="E132" s="53"/>
      <c r="F132" s="53"/>
      <c r="G132" s="109"/>
      <c r="H132" s="69" t="s">
        <v>54</v>
      </c>
      <c r="I132" s="108"/>
      <c r="J132" s="108"/>
      <c r="K132" s="10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6" t="str">
        <f>"・接続先サーバ名「"&amp;$AS$8&amp;"」が表示されること。"</f>
        <v>・接続先サーバ名「atdaap1b」が表示されること。</v>
      </c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7"/>
      <c r="BI132" s="240" t="s">
        <v>29</v>
      </c>
      <c r="BJ132" s="241"/>
      <c r="BK132" s="242"/>
    </row>
    <row r="133" spans="1:63" s="21" customFormat="1" ht="14.25" customHeight="1">
      <c r="A133" s="22"/>
      <c r="B133" s="143"/>
      <c r="C133" s="26"/>
      <c r="D133" s="52" t="s">
        <v>53</v>
      </c>
      <c r="E133" s="53"/>
      <c r="F133" s="53"/>
      <c r="G133" s="109"/>
      <c r="H133" s="69" t="s">
        <v>55</v>
      </c>
      <c r="I133" s="108"/>
      <c r="J133" s="108"/>
      <c r="K133" s="10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123" t="s">
        <v>218</v>
      </c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7"/>
      <c r="BI133" s="240" t="s">
        <v>29</v>
      </c>
      <c r="BJ133" s="241"/>
      <c r="BK133" s="242"/>
    </row>
    <row r="134" spans="1:63" s="21" customFormat="1" ht="14.25" customHeight="1">
      <c r="A134" s="22"/>
      <c r="B134" s="143"/>
      <c r="C134" s="31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31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9"/>
      <c r="BI134" s="56"/>
      <c r="BJ134" s="57"/>
      <c r="BK134" s="58"/>
    </row>
    <row r="135" spans="1:63" s="21" customFormat="1" ht="14.25" customHeight="1">
      <c r="A135" s="22"/>
      <c r="B135" s="143"/>
      <c r="C135" s="68" t="s">
        <v>57</v>
      </c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26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7"/>
      <c r="BI135" s="42"/>
      <c r="BJ135" s="43"/>
      <c r="BK135" s="44"/>
    </row>
    <row r="136" spans="1:63" s="21" customFormat="1" ht="14.25" customHeight="1">
      <c r="A136" s="22"/>
      <c r="B136" s="143"/>
      <c r="C136" s="59" t="s">
        <v>81</v>
      </c>
      <c r="D136" s="32"/>
      <c r="E136" s="32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26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7"/>
      <c r="BI136" s="240" t="s">
        <v>29</v>
      </c>
      <c r="BJ136" s="241"/>
      <c r="BK136" s="242"/>
    </row>
    <row r="137" spans="1:63" s="21" customFormat="1" ht="14.25" customHeight="1">
      <c r="A137" s="22"/>
      <c r="B137" s="143"/>
      <c r="C137" s="32"/>
      <c r="D137" s="52" t="s">
        <v>53</v>
      </c>
      <c r="E137" s="53"/>
      <c r="F137" s="108"/>
      <c r="G137" s="109"/>
      <c r="H137" s="69" t="s">
        <v>59</v>
      </c>
      <c r="I137" s="108"/>
      <c r="J137" s="108"/>
      <c r="K137" s="109"/>
      <c r="L137" s="59"/>
      <c r="M137" s="59"/>
      <c r="N137" s="76"/>
      <c r="O137" s="76"/>
      <c r="P137" s="76"/>
      <c r="Q137" s="76"/>
      <c r="R137" s="76"/>
      <c r="S137" s="76"/>
      <c r="T137" s="76"/>
      <c r="U137" s="76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26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7"/>
      <c r="BI137" s="42"/>
      <c r="BJ137" s="43"/>
      <c r="BK137" s="44"/>
    </row>
    <row r="138" spans="1:63" s="21" customFormat="1" ht="14.25" customHeight="1">
      <c r="A138" s="22"/>
      <c r="B138" s="143"/>
      <c r="C138" s="32"/>
      <c r="D138" s="23"/>
      <c r="E138" s="23"/>
      <c r="F138" s="59"/>
      <c r="G138" s="59"/>
      <c r="H138" s="59"/>
      <c r="I138" s="59"/>
      <c r="J138" s="59"/>
      <c r="K138" s="59"/>
      <c r="L138" s="59"/>
      <c r="M138" s="59"/>
      <c r="N138" s="76"/>
      <c r="O138" s="76"/>
      <c r="P138" s="76"/>
      <c r="Q138" s="76"/>
      <c r="R138" s="76"/>
      <c r="S138" s="76"/>
      <c r="T138" s="76"/>
      <c r="U138" s="76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26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7"/>
      <c r="BI138" s="42"/>
      <c r="BJ138" s="43"/>
      <c r="BK138" s="44"/>
    </row>
    <row r="139" spans="1:63" s="21" customFormat="1" ht="14.25" customHeight="1">
      <c r="A139" s="22"/>
      <c r="B139" s="143"/>
      <c r="C139" s="74" t="s">
        <v>82</v>
      </c>
      <c r="D139" s="23"/>
      <c r="E139" s="23"/>
      <c r="F139" s="59"/>
      <c r="G139" s="59"/>
      <c r="H139" s="59"/>
      <c r="I139" s="59"/>
      <c r="J139" s="59"/>
      <c r="K139" s="59"/>
      <c r="L139" s="59"/>
      <c r="M139" s="59"/>
      <c r="N139" s="76"/>
      <c r="O139" s="76"/>
      <c r="P139" s="76"/>
      <c r="Q139" s="76"/>
      <c r="R139" s="76"/>
      <c r="S139" s="76"/>
      <c r="T139" s="76"/>
      <c r="U139" s="76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26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7"/>
      <c r="BI139" s="240" t="s">
        <v>29</v>
      </c>
      <c r="BJ139" s="241"/>
      <c r="BK139" s="242"/>
    </row>
    <row r="140" spans="1:63" s="21" customFormat="1" ht="14.25" customHeight="1">
      <c r="A140" s="22"/>
      <c r="B140" s="143"/>
      <c r="C140" s="32"/>
      <c r="D140" s="52" t="s">
        <v>53</v>
      </c>
      <c r="E140" s="53"/>
      <c r="F140" s="108"/>
      <c r="G140" s="109"/>
      <c r="H140" s="69" t="s">
        <v>58</v>
      </c>
      <c r="I140" s="108"/>
      <c r="J140" s="109"/>
      <c r="K140" s="59"/>
      <c r="L140" s="59"/>
      <c r="M140" s="59"/>
      <c r="N140" s="76"/>
      <c r="O140" s="76"/>
      <c r="P140" s="76"/>
      <c r="Q140" s="76"/>
      <c r="R140" s="76"/>
      <c r="S140" s="76"/>
      <c r="T140" s="76"/>
      <c r="U140" s="76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75" t="s">
        <v>147</v>
      </c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7"/>
      <c r="BI140" s="269" t="s">
        <v>29</v>
      </c>
      <c r="BJ140" s="270"/>
      <c r="BK140" s="271"/>
    </row>
    <row r="141" spans="1:63" s="21" customFormat="1" ht="14.25" customHeight="1">
      <c r="A141" s="22"/>
      <c r="B141" s="143"/>
      <c r="C141" s="32"/>
      <c r="D141" s="23"/>
      <c r="E141" s="23"/>
      <c r="F141" s="59"/>
      <c r="G141" s="59"/>
      <c r="H141" s="59"/>
      <c r="I141" s="59"/>
      <c r="J141" s="59"/>
      <c r="K141" s="59"/>
      <c r="L141" s="59"/>
      <c r="M141" s="59"/>
      <c r="N141" s="76"/>
      <c r="O141" s="76"/>
      <c r="P141" s="76"/>
      <c r="Q141" s="76"/>
      <c r="R141" s="76"/>
      <c r="S141" s="76"/>
      <c r="T141" s="76"/>
      <c r="U141" s="76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75"/>
      <c r="AO141" s="121" t="str">
        <f>定義!$B$28</f>
        <v>https-atd11b.conf</v>
      </c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7"/>
      <c r="BI141" s="60"/>
      <c r="BJ141" s="61"/>
      <c r="BK141" s="62"/>
    </row>
    <row r="142" spans="1:63" s="21" customFormat="1" ht="14.25" customHeight="1">
      <c r="A142" s="22"/>
      <c r="B142" s="143"/>
      <c r="C142" s="32"/>
      <c r="D142" s="23"/>
      <c r="E142" s="23"/>
      <c r="F142" s="59"/>
      <c r="G142" s="59"/>
      <c r="H142" s="59"/>
      <c r="I142" s="59"/>
      <c r="J142" s="59"/>
      <c r="K142" s="59"/>
      <c r="L142" s="59"/>
      <c r="M142" s="59"/>
      <c r="N142" s="76"/>
      <c r="O142" s="76"/>
      <c r="P142" s="76"/>
      <c r="Q142" s="76"/>
      <c r="R142" s="76"/>
      <c r="S142" s="76"/>
      <c r="T142" s="76"/>
      <c r="U142" s="76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75"/>
      <c r="AO142" s="121" t="str">
        <f>定義!$B$40</f>
        <v>https-atd11b.conf.maint</v>
      </c>
      <c r="AP142" s="23"/>
      <c r="AQ142" s="23"/>
      <c r="AR142" s="23"/>
      <c r="AS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7"/>
      <c r="BI142" s="60"/>
      <c r="BJ142" s="61"/>
      <c r="BK142" s="62"/>
    </row>
    <row r="143" spans="1:63" s="21" customFormat="1" ht="14.25" customHeight="1">
      <c r="A143" s="22"/>
      <c r="B143" s="143"/>
      <c r="C143" s="32"/>
      <c r="D143" s="23"/>
      <c r="E143" s="23"/>
      <c r="F143" s="59"/>
      <c r="G143" s="59"/>
      <c r="H143" s="59"/>
      <c r="I143" s="59"/>
      <c r="J143" s="59"/>
      <c r="K143" s="59"/>
      <c r="L143" s="59"/>
      <c r="M143" s="59"/>
      <c r="N143" s="76"/>
      <c r="O143" s="76"/>
      <c r="P143" s="76"/>
      <c r="Q143" s="76"/>
      <c r="R143" s="76"/>
      <c r="S143" s="76"/>
      <c r="T143" s="76"/>
      <c r="U143" s="76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75"/>
      <c r="AO143" s="121" t="str">
        <f>定義!$B$34</f>
        <v>https-atd11b.conf.org</v>
      </c>
      <c r="AP143" s="23"/>
      <c r="AQ143" s="23"/>
      <c r="AR143" s="23"/>
      <c r="AS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7"/>
      <c r="BI143" s="60"/>
      <c r="BJ143" s="61"/>
      <c r="BK143" s="62"/>
    </row>
    <row r="144" spans="1:63" s="21" customFormat="1" ht="14.25" customHeight="1">
      <c r="A144" s="22"/>
      <c r="B144" s="143"/>
      <c r="C144" s="32"/>
      <c r="D144" s="23"/>
      <c r="E144" s="23"/>
      <c r="F144" s="59"/>
      <c r="G144" s="59"/>
      <c r="H144" s="59"/>
      <c r="I144" s="59"/>
      <c r="J144" s="59"/>
      <c r="K144" s="59"/>
      <c r="L144" s="59"/>
      <c r="M144" s="59"/>
      <c r="N144" s="76"/>
      <c r="O144" s="76"/>
      <c r="P144" s="76"/>
      <c r="Q144" s="76"/>
      <c r="R144" s="76"/>
      <c r="S144" s="76"/>
      <c r="T144" s="76"/>
      <c r="U144" s="76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75"/>
      <c r="AO144" s="121" t="str">
        <f>定義!$B$29</f>
        <v>https-atd12b.conf</v>
      </c>
      <c r="AP144" s="23"/>
      <c r="AQ144" s="23"/>
      <c r="AR144" s="23"/>
      <c r="AS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7"/>
      <c r="BI144" s="60"/>
      <c r="BJ144" s="61"/>
      <c r="BK144" s="62"/>
    </row>
    <row r="145" spans="1:63" s="21" customFormat="1" ht="14.25" customHeight="1">
      <c r="A145" s="22"/>
      <c r="B145" s="143"/>
      <c r="C145" s="32"/>
      <c r="D145" s="23"/>
      <c r="E145" s="23"/>
      <c r="F145" s="59"/>
      <c r="G145" s="59"/>
      <c r="H145" s="59"/>
      <c r="I145" s="59"/>
      <c r="J145" s="59"/>
      <c r="K145" s="59"/>
      <c r="L145" s="59"/>
      <c r="M145" s="59"/>
      <c r="N145" s="76"/>
      <c r="O145" s="76"/>
      <c r="P145" s="76"/>
      <c r="Q145" s="76"/>
      <c r="R145" s="76"/>
      <c r="S145" s="76"/>
      <c r="T145" s="76"/>
      <c r="U145" s="76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75"/>
      <c r="AO145" s="121" t="str">
        <f>定義!$B$41</f>
        <v>https-atd12b.conf.maint</v>
      </c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7"/>
      <c r="BI145" s="60"/>
      <c r="BJ145" s="61"/>
      <c r="BK145" s="62"/>
    </row>
    <row r="146" spans="1:63" s="21" customFormat="1" ht="14.25" customHeight="1">
      <c r="A146" s="22"/>
      <c r="B146" s="143"/>
      <c r="C146" s="32"/>
      <c r="D146" s="23"/>
      <c r="E146" s="23"/>
      <c r="F146" s="59"/>
      <c r="G146" s="59"/>
      <c r="H146" s="59"/>
      <c r="I146" s="59"/>
      <c r="J146" s="59"/>
      <c r="K146" s="59"/>
      <c r="L146" s="59"/>
      <c r="M146" s="59"/>
      <c r="N146" s="76"/>
      <c r="O146" s="76"/>
      <c r="P146" s="76"/>
      <c r="Q146" s="76"/>
      <c r="R146" s="76"/>
      <c r="S146" s="76"/>
      <c r="T146" s="76"/>
      <c r="U146" s="76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75"/>
      <c r="AO146" s="121" t="str">
        <f>定義!$B$35</f>
        <v>https-atd12b.conf.org</v>
      </c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7"/>
      <c r="BI146" s="60"/>
      <c r="BJ146" s="61"/>
      <c r="BK146" s="62"/>
    </row>
    <row r="147" spans="1:63" s="21" customFormat="1" ht="14.25" customHeight="1">
      <c r="A147" s="22"/>
      <c r="B147" s="143"/>
      <c r="C147" s="32"/>
      <c r="D147" s="32"/>
      <c r="E147" s="32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26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7"/>
      <c r="BI147" s="42"/>
      <c r="BJ147" s="43"/>
      <c r="BK147" s="44"/>
    </row>
    <row r="148" spans="1:63" s="21" customFormat="1" ht="14.25" customHeight="1">
      <c r="A148" s="22"/>
      <c r="B148" s="143"/>
      <c r="C148" s="76" t="s">
        <v>60</v>
      </c>
      <c r="D148" s="32"/>
      <c r="E148" s="32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26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7"/>
      <c r="BI148" s="42"/>
      <c r="BJ148" s="43"/>
      <c r="BK148" s="44"/>
    </row>
    <row r="149" spans="1:63" s="21" customFormat="1" ht="14.25" customHeight="1">
      <c r="A149" s="22"/>
      <c r="B149" s="143"/>
      <c r="C149" s="63"/>
      <c r="D149" s="51" t="s">
        <v>53</v>
      </c>
      <c r="E149" s="24"/>
      <c r="F149" s="111"/>
      <c r="G149" s="112"/>
      <c r="H149" s="69" t="str">
        <f>"diff "&amp;定義!$B$28&amp;" "&amp;定義!$B$34</f>
        <v>diff https-atd11b.conf https-atd11b.conf.org</v>
      </c>
      <c r="I149" s="108"/>
      <c r="J149" s="108"/>
      <c r="K149" s="108"/>
      <c r="L149" s="108"/>
      <c r="M149" s="108"/>
      <c r="N149" s="108"/>
      <c r="O149" s="108"/>
      <c r="P149" s="108"/>
      <c r="Q149" s="109"/>
      <c r="R149" s="76"/>
      <c r="S149" s="76"/>
      <c r="T149" s="76"/>
      <c r="U149" s="76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26" t="s">
        <v>61</v>
      </c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7"/>
      <c r="BI149" s="269" t="s">
        <v>29</v>
      </c>
      <c r="BJ149" s="270"/>
      <c r="BK149" s="271"/>
    </row>
    <row r="150" spans="1:63" s="21" customFormat="1" ht="14.25" customHeight="1">
      <c r="A150" s="22"/>
      <c r="B150" s="143"/>
      <c r="C150" s="63"/>
      <c r="D150" s="31"/>
      <c r="E150" s="28"/>
      <c r="F150" s="92"/>
      <c r="G150" s="110"/>
      <c r="H150" s="69" t="str">
        <f>"diff "&amp;定義!$B$29&amp;" "&amp;定義!$B$35</f>
        <v>diff https-atd12b.conf https-atd12b.conf.org</v>
      </c>
      <c r="I150" s="108"/>
      <c r="J150" s="108"/>
      <c r="K150" s="108"/>
      <c r="L150" s="108"/>
      <c r="M150" s="108"/>
      <c r="N150" s="108"/>
      <c r="O150" s="108"/>
      <c r="P150" s="108"/>
      <c r="Q150" s="109"/>
      <c r="R150" s="76"/>
      <c r="S150" s="76"/>
      <c r="T150" s="76"/>
      <c r="U150" s="76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26" t="s">
        <v>61</v>
      </c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7"/>
      <c r="BI150" s="60"/>
      <c r="BJ150" s="61"/>
      <c r="BK150" s="62"/>
    </row>
    <row r="151" spans="1:63" s="21" customFormat="1" ht="14.25" customHeight="1">
      <c r="A151" s="22"/>
      <c r="B151" s="143"/>
      <c r="C151" s="63"/>
      <c r="D151" s="51" t="s">
        <v>53</v>
      </c>
      <c r="E151" s="24"/>
      <c r="F151" s="111"/>
      <c r="G151" s="112"/>
      <c r="H151" s="69" t="str">
        <f>"diff "&amp;定義!$B$28&amp;" "&amp;定義!$B$40</f>
        <v>diff https-atd11b.conf https-atd11b.conf.maint</v>
      </c>
      <c r="I151" s="108"/>
      <c r="J151" s="108"/>
      <c r="K151" s="108"/>
      <c r="L151" s="108"/>
      <c r="M151" s="108"/>
      <c r="N151" s="108"/>
      <c r="O151" s="108"/>
      <c r="P151" s="108"/>
      <c r="Q151" s="109"/>
      <c r="R151" s="76"/>
      <c r="S151" s="76"/>
      <c r="T151" s="76"/>
      <c r="U151" s="76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26" t="s">
        <v>62</v>
      </c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7"/>
      <c r="BI151" s="269" t="s">
        <v>29</v>
      </c>
      <c r="BJ151" s="270"/>
      <c r="BK151" s="271"/>
    </row>
    <row r="152" spans="1:63" s="21" customFormat="1" ht="14.25" customHeight="1">
      <c r="A152" s="22"/>
      <c r="B152" s="143"/>
      <c r="C152" s="63"/>
      <c r="D152" s="31"/>
      <c r="E152" s="28"/>
      <c r="F152" s="92"/>
      <c r="G152" s="110"/>
      <c r="H152" s="69" t="str">
        <f>"diff "&amp;定義!$B$29&amp;" "&amp;定義!$B$41</f>
        <v>diff https-atd12b.conf https-atd12b.conf.maint</v>
      </c>
      <c r="I152" s="108"/>
      <c r="J152" s="108"/>
      <c r="K152" s="108"/>
      <c r="L152" s="108"/>
      <c r="M152" s="108"/>
      <c r="N152" s="108"/>
      <c r="O152" s="108"/>
      <c r="P152" s="108"/>
      <c r="Q152" s="109"/>
      <c r="R152" s="76"/>
      <c r="S152" s="76"/>
      <c r="T152" s="76"/>
      <c r="U152" s="76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26" t="s">
        <v>62</v>
      </c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7"/>
      <c r="BI152" s="60"/>
      <c r="BJ152" s="61"/>
      <c r="BK152" s="62"/>
    </row>
    <row r="153" spans="1:63" s="21" customFormat="1" ht="14.25" customHeight="1">
      <c r="A153" s="22"/>
      <c r="B153" s="143"/>
      <c r="C153" s="113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31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9"/>
      <c r="BI153" s="65"/>
      <c r="BJ153" s="66"/>
      <c r="BK153" s="67"/>
    </row>
    <row r="154" spans="1:63" s="119" customFormat="1" ht="14.25" customHeight="1">
      <c r="A154" s="120"/>
      <c r="B154" s="285" t="s">
        <v>198</v>
      </c>
      <c r="C154" s="286"/>
      <c r="D154" s="286"/>
      <c r="E154" s="286"/>
      <c r="F154" s="286"/>
      <c r="G154" s="286"/>
      <c r="H154" s="286"/>
      <c r="I154" s="286"/>
      <c r="J154" s="286"/>
      <c r="K154" s="286"/>
      <c r="L154" s="286"/>
      <c r="M154" s="286"/>
      <c r="N154" s="286"/>
      <c r="O154" s="286"/>
      <c r="P154" s="286"/>
      <c r="Q154" s="286"/>
      <c r="R154" s="286"/>
      <c r="S154" s="286"/>
      <c r="T154" s="286"/>
      <c r="U154" s="286"/>
      <c r="V154" s="286"/>
      <c r="W154" s="286"/>
      <c r="X154" s="286"/>
      <c r="Y154" s="286"/>
      <c r="Z154" s="286"/>
      <c r="AA154" s="286"/>
      <c r="AB154" s="286"/>
      <c r="AC154" s="286"/>
      <c r="AD154" s="286"/>
      <c r="AE154" s="286"/>
      <c r="AF154" s="286"/>
      <c r="AG154" s="286"/>
      <c r="AH154" s="286"/>
      <c r="AI154" s="286"/>
      <c r="AJ154" s="286"/>
      <c r="AK154" s="286"/>
      <c r="AL154" s="286"/>
      <c r="AM154" s="286"/>
      <c r="AN154" s="286"/>
      <c r="AO154" s="286"/>
      <c r="AP154" s="286"/>
      <c r="AQ154" s="286"/>
      <c r="AR154" s="286"/>
      <c r="AS154" s="286"/>
      <c r="AT154" s="286"/>
      <c r="AU154" s="286"/>
      <c r="AV154" s="286"/>
      <c r="AW154" s="286"/>
      <c r="AX154" s="286"/>
      <c r="AY154" s="286"/>
      <c r="AZ154" s="286"/>
      <c r="BA154" s="286"/>
      <c r="BB154" s="286"/>
      <c r="BC154" s="286"/>
      <c r="BD154" s="286"/>
      <c r="BE154" s="286"/>
      <c r="BF154" s="286"/>
      <c r="BG154" s="286"/>
      <c r="BH154" s="287"/>
      <c r="BI154" s="275" t="s">
        <v>28</v>
      </c>
      <c r="BJ154" s="276"/>
      <c r="BK154" s="276"/>
    </row>
    <row r="155" spans="1:63" s="21" customFormat="1" ht="14.25" customHeight="1">
      <c r="A155" s="22"/>
      <c r="B155" s="277" t="s">
        <v>149</v>
      </c>
      <c r="C155" s="71" t="s">
        <v>150</v>
      </c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26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7"/>
      <c r="BI155" s="248" t="s">
        <v>29</v>
      </c>
      <c r="BJ155" s="249"/>
      <c r="BK155" s="250"/>
    </row>
    <row r="156" spans="1:63" s="119" customFormat="1" ht="14.25" customHeight="1">
      <c r="A156" s="120"/>
      <c r="B156" s="278"/>
      <c r="C156" s="59" t="s">
        <v>178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125"/>
      <c r="AC156" s="125"/>
      <c r="AD156" s="125"/>
      <c r="AE156" s="125"/>
      <c r="AF156" s="125"/>
      <c r="AG156" s="125"/>
      <c r="AH156" s="125"/>
      <c r="AI156" s="125"/>
      <c r="AJ156" s="125"/>
      <c r="AK156" s="125"/>
      <c r="AL156" s="125"/>
      <c r="AM156" s="125"/>
      <c r="AN156" s="123"/>
      <c r="AO156" s="121"/>
      <c r="AP156" s="121"/>
      <c r="AQ156" s="121"/>
      <c r="AR156" s="121"/>
      <c r="AS156" s="121"/>
      <c r="AT156" s="121"/>
      <c r="AU156" s="121"/>
      <c r="AV156" s="121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24"/>
      <c r="BI156" s="139"/>
      <c r="BJ156" s="140"/>
      <c r="BK156" s="141"/>
    </row>
    <row r="157" spans="1:63" s="119" customFormat="1" ht="14.25" customHeight="1">
      <c r="A157" s="120"/>
      <c r="B157" s="278"/>
      <c r="C157" s="116"/>
      <c r="D157" s="52" t="s">
        <v>179</v>
      </c>
      <c r="E157" s="53"/>
      <c r="F157" s="53"/>
      <c r="G157" s="54"/>
      <c r="H157" s="115" t="str">
        <f>定義!$B$44</f>
        <v>DCAB1200P01</v>
      </c>
      <c r="I157" s="53"/>
      <c r="J157" s="53"/>
      <c r="K157" s="53"/>
      <c r="L157" s="54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125"/>
      <c r="AC157" s="125"/>
      <c r="AD157" s="125"/>
      <c r="AE157" s="125"/>
      <c r="AF157" s="125"/>
      <c r="AG157" s="125"/>
      <c r="AH157" s="125"/>
      <c r="AI157" s="125"/>
      <c r="AJ157" s="125"/>
      <c r="AK157" s="125"/>
      <c r="AL157" s="125"/>
      <c r="AM157" s="125"/>
      <c r="AN157" s="123"/>
      <c r="AO157" s="121"/>
      <c r="AP157" s="121"/>
      <c r="AQ157" s="121"/>
      <c r="AR157" s="121"/>
      <c r="AS157" s="121"/>
      <c r="AT157" s="121"/>
      <c r="AU157" s="121"/>
      <c r="AV157" s="121"/>
      <c r="AW157" s="121"/>
      <c r="AX157" s="121"/>
      <c r="AY157" s="121"/>
      <c r="AZ157" s="121"/>
      <c r="BA157" s="121"/>
      <c r="BB157" s="121"/>
      <c r="BC157" s="121"/>
      <c r="BD157" s="121"/>
      <c r="BE157" s="121"/>
      <c r="BF157" s="121"/>
      <c r="BG157" s="121"/>
      <c r="BH157" s="124"/>
      <c r="BI157" s="139"/>
      <c r="BJ157" s="140"/>
      <c r="BK157" s="141"/>
    </row>
    <row r="158" spans="1:63" s="119" customFormat="1" ht="14.25" customHeight="1">
      <c r="A158" s="120"/>
      <c r="B158" s="278"/>
      <c r="C158" s="116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125"/>
      <c r="AC158" s="125"/>
      <c r="AD158" s="125"/>
      <c r="AE158" s="125"/>
      <c r="AF158" s="125"/>
      <c r="AG158" s="125"/>
      <c r="AH158" s="125"/>
      <c r="AI158" s="125"/>
      <c r="AJ158" s="125"/>
      <c r="AK158" s="125"/>
      <c r="AL158" s="125"/>
      <c r="AM158" s="125"/>
      <c r="AN158" s="123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4"/>
      <c r="BI158" s="139"/>
      <c r="BJ158" s="140"/>
      <c r="BK158" s="141"/>
    </row>
    <row r="159" spans="1:63" s="21" customFormat="1" ht="14.25" customHeight="1">
      <c r="A159" s="22"/>
      <c r="B159" s="278"/>
      <c r="C159" s="23" t="s">
        <v>151</v>
      </c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26" t="s">
        <v>174</v>
      </c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7"/>
      <c r="BI159" s="240"/>
      <c r="BJ159" s="241"/>
      <c r="BK159" s="242"/>
    </row>
    <row r="160" spans="1:63" s="21" customFormat="1" ht="14.25" customHeight="1">
      <c r="A160" s="22"/>
      <c r="B160" s="278"/>
      <c r="C160" s="23"/>
      <c r="D160" s="32" t="s">
        <v>152</v>
      </c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26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7"/>
      <c r="BI160" s="240"/>
      <c r="BJ160" s="241"/>
      <c r="BK160" s="242"/>
    </row>
    <row r="161" spans="1:63" s="21" customFormat="1" ht="14.25" customHeight="1">
      <c r="A161" s="22"/>
      <c r="B161" s="278"/>
      <c r="C161" s="23"/>
      <c r="D161" s="32"/>
      <c r="E161" s="32" t="s">
        <v>153</v>
      </c>
      <c r="F161" s="32" t="s">
        <v>154</v>
      </c>
      <c r="G161" s="32"/>
      <c r="H161" s="32"/>
      <c r="I161" s="32"/>
      <c r="J161" s="32"/>
      <c r="K161" s="32"/>
      <c r="L161" s="32"/>
      <c r="M161" s="32"/>
      <c r="N161" s="32"/>
      <c r="O161" s="32"/>
      <c r="P161" s="114" t="s">
        <v>173</v>
      </c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26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7"/>
      <c r="BI161" s="240"/>
      <c r="BJ161" s="241"/>
      <c r="BK161" s="242"/>
    </row>
    <row r="162" spans="1:63" s="21" customFormat="1" ht="14.25" customHeight="1">
      <c r="A162" s="22"/>
      <c r="B162" s="278"/>
      <c r="C162" s="23"/>
      <c r="D162" s="32" t="s">
        <v>155</v>
      </c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26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7"/>
      <c r="BI162" s="240"/>
      <c r="BJ162" s="241"/>
      <c r="BK162" s="242"/>
    </row>
    <row r="163" spans="1:63" s="21" customFormat="1" ht="14.25" customHeight="1">
      <c r="A163" s="22"/>
      <c r="B163" s="278"/>
      <c r="C163" s="23"/>
      <c r="D163" s="32"/>
      <c r="E163" s="127" t="s">
        <v>156</v>
      </c>
      <c r="F163" s="127"/>
      <c r="G163" s="127"/>
      <c r="H163" s="127"/>
      <c r="I163" s="127" t="s">
        <v>163</v>
      </c>
      <c r="J163" s="127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26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7"/>
      <c r="BI163" s="240"/>
      <c r="BJ163" s="241"/>
      <c r="BK163" s="242"/>
    </row>
    <row r="164" spans="1:63" s="21" customFormat="1" ht="14.25" customHeight="1">
      <c r="A164" s="22"/>
      <c r="B164" s="278"/>
      <c r="C164" s="23"/>
      <c r="D164" s="32"/>
      <c r="E164" s="127" t="s">
        <v>157</v>
      </c>
      <c r="F164" s="127"/>
      <c r="G164" s="127"/>
      <c r="H164" s="127"/>
      <c r="I164" s="127" t="s">
        <v>164</v>
      </c>
      <c r="J164" s="127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26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7"/>
      <c r="BI164" s="240"/>
      <c r="BJ164" s="241"/>
      <c r="BK164" s="242"/>
    </row>
    <row r="165" spans="1:63" s="21" customFormat="1" ht="14.25" customHeight="1">
      <c r="A165" s="22"/>
      <c r="B165" s="278"/>
      <c r="C165" s="23"/>
      <c r="D165" s="32"/>
      <c r="E165" s="127" t="s">
        <v>158</v>
      </c>
      <c r="F165" s="127"/>
      <c r="G165" s="127"/>
      <c r="H165" s="127"/>
      <c r="I165" s="127" t="s">
        <v>165</v>
      </c>
      <c r="J165" s="127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26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7"/>
      <c r="BI165" s="240"/>
      <c r="BJ165" s="241"/>
      <c r="BK165" s="242"/>
    </row>
    <row r="166" spans="1:63" s="21" customFormat="1" ht="14.25" customHeight="1">
      <c r="A166" s="22"/>
      <c r="B166" s="278"/>
      <c r="C166" s="23"/>
      <c r="D166" s="32"/>
      <c r="E166" s="127" t="s">
        <v>159</v>
      </c>
      <c r="F166" s="127"/>
      <c r="G166" s="127"/>
      <c r="H166" s="127"/>
      <c r="I166" s="127" t="s">
        <v>166</v>
      </c>
      <c r="J166" s="127"/>
      <c r="K166" s="32"/>
      <c r="L166" s="32" t="s">
        <v>167</v>
      </c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26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7"/>
      <c r="BI166" s="240"/>
      <c r="BJ166" s="241"/>
      <c r="BK166" s="242"/>
    </row>
    <row r="167" spans="1:63" s="21" customFormat="1" ht="14.25" customHeight="1">
      <c r="A167" s="22"/>
      <c r="B167" s="278"/>
      <c r="C167" s="23"/>
      <c r="D167" s="32"/>
      <c r="E167" s="127" t="s">
        <v>160</v>
      </c>
      <c r="F167" s="127"/>
      <c r="G167" s="127"/>
      <c r="H167" s="127"/>
      <c r="I167" s="127" t="s">
        <v>168</v>
      </c>
      <c r="J167" s="127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26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7"/>
      <c r="BI167" s="240"/>
      <c r="BJ167" s="241"/>
      <c r="BK167" s="242"/>
    </row>
    <row r="168" spans="1:63" s="21" customFormat="1" ht="14.25" customHeight="1">
      <c r="A168" s="22"/>
      <c r="B168" s="278"/>
      <c r="C168" s="23"/>
      <c r="D168" s="32"/>
      <c r="E168" s="127" t="s">
        <v>161</v>
      </c>
      <c r="F168" s="127"/>
      <c r="G168" s="127"/>
      <c r="H168" s="127"/>
      <c r="I168" s="127" t="s">
        <v>169</v>
      </c>
      <c r="J168" s="127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26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7"/>
      <c r="BI168" s="240"/>
      <c r="BJ168" s="241"/>
      <c r="BK168" s="242"/>
    </row>
    <row r="169" spans="1:63" s="21" customFormat="1" ht="14.25" customHeight="1">
      <c r="A169" s="22"/>
      <c r="B169" s="278"/>
      <c r="C169" s="23"/>
      <c r="D169" s="32"/>
      <c r="E169" s="127" t="s">
        <v>162</v>
      </c>
      <c r="F169" s="127"/>
      <c r="G169" s="127"/>
      <c r="H169" s="127"/>
      <c r="I169" s="127" t="s">
        <v>170</v>
      </c>
      <c r="J169" s="127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26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7"/>
      <c r="BI169" s="240"/>
      <c r="BJ169" s="241"/>
      <c r="BK169" s="242"/>
    </row>
    <row r="170" spans="1:63" s="119" customFormat="1" ht="14.25" customHeight="1">
      <c r="A170" s="120"/>
      <c r="B170" s="278"/>
      <c r="C170" s="31"/>
      <c r="D170" s="28"/>
      <c r="E170" s="136"/>
      <c r="F170" s="136"/>
      <c r="G170" s="136"/>
      <c r="H170" s="136"/>
      <c r="I170" s="136"/>
      <c r="J170" s="136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31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9"/>
      <c r="BI170" s="130"/>
      <c r="BJ170" s="131"/>
      <c r="BK170" s="132"/>
    </row>
    <row r="171" spans="1:63" s="119" customFormat="1" ht="14.25" customHeight="1">
      <c r="A171" s="120"/>
      <c r="B171" s="278"/>
      <c r="C171" s="121" t="s">
        <v>171</v>
      </c>
      <c r="D171" s="125"/>
      <c r="E171" s="127"/>
      <c r="F171" s="127"/>
      <c r="G171" s="127"/>
      <c r="H171" s="127"/>
      <c r="I171" s="127"/>
      <c r="J171" s="127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125"/>
      <c r="AF171" s="125"/>
      <c r="AG171" s="125"/>
      <c r="AH171" s="125"/>
      <c r="AI171" s="125"/>
      <c r="AJ171" s="125"/>
      <c r="AK171" s="125"/>
      <c r="AL171" s="125"/>
      <c r="AM171" s="125"/>
      <c r="AN171" s="123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  <c r="BE171" s="121"/>
      <c r="BF171" s="121"/>
      <c r="BG171" s="121"/>
      <c r="BH171" s="124"/>
      <c r="BI171" s="139"/>
      <c r="BJ171" s="140"/>
      <c r="BK171" s="141"/>
    </row>
    <row r="172" spans="1:63" s="119" customFormat="1" ht="14.25" customHeight="1">
      <c r="A172" s="120"/>
      <c r="B172" s="278"/>
      <c r="C172" s="121"/>
      <c r="D172" s="125" t="s">
        <v>152</v>
      </c>
      <c r="E172" s="125"/>
      <c r="F172" s="125"/>
      <c r="G172" s="127"/>
      <c r="H172" s="127"/>
      <c r="I172" s="127"/>
      <c r="J172" s="127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125"/>
      <c r="AF172" s="125"/>
      <c r="AG172" s="125"/>
      <c r="AH172" s="125"/>
      <c r="AI172" s="125"/>
      <c r="AJ172" s="125"/>
      <c r="AK172" s="125"/>
      <c r="AL172" s="125"/>
      <c r="AM172" s="125"/>
      <c r="AN172" s="123" t="s">
        <v>175</v>
      </c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  <c r="AY172" s="121"/>
      <c r="AZ172" s="121"/>
      <c r="BA172" s="121"/>
      <c r="BB172" s="121"/>
      <c r="BC172" s="121"/>
      <c r="BD172" s="121"/>
      <c r="BE172" s="121"/>
      <c r="BF172" s="121"/>
      <c r="BG172" s="121"/>
      <c r="BH172" s="124"/>
      <c r="BI172" s="130"/>
      <c r="BJ172" s="131"/>
      <c r="BK172" s="132"/>
    </row>
    <row r="173" spans="1:63" s="119" customFormat="1" ht="14.25" customHeight="1">
      <c r="A173" s="120"/>
      <c r="B173" s="278"/>
      <c r="C173" s="121"/>
      <c r="D173" s="125"/>
      <c r="E173" s="125" t="s">
        <v>153</v>
      </c>
      <c r="F173" s="125" t="s">
        <v>172</v>
      </c>
      <c r="G173" s="127"/>
      <c r="H173" s="127"/>
      <c r="I173" s="127"/>
      <c r="J173" s="127"/>
      <c r="K173" s="125"/>
      <c r="L173" s="125"/>
      <c r="M173" s="125"/>
      <c r="N173" s="125"/>
      <c r="O173" s="125"/>
      <c r="P173" s="114" t="s">
        <v>173</v>
      </c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125"/>
      <c r="AF173" s="125"/>
      <c r="AG173" s="125"/>
      <c r="AH173" s="125"/>
      <c r="AI173" s="125"/>
      <c r="AJ173" s="125"/>
      <c r="AK173" s="125"/>
      <c r="AL173" s="125"/>
      <c r="AM173" s="125"/>
      <c r="AN173" s="123" t="s">
        <v>176</v>
      </c>
      <c r="AO173" s="121"/>
      <c r="AP173" s="121"/>
      <c r="AQ173" s="121"/>
      <c r="AR173" s="121"/>
      <c r="AS173" s="121"/>
      <c r="AT173" s="121"/>
      <c r="AU173" s="121"/>
      <c r="AV173" s="121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4"/>
      <c r="BI173" s="130"/>
      <c r="BJ173" s="131"/>
      <c r="BK173" s="132"/>
    </row>
    <row r="174" spans="1:63" s="119" customFormat="1" ht="14.25" customHeight="1">
      <c r="A174" s="120"/>
      <c r="B174" s="278"/>
      <c r="C174" s="121"/>
      <c r="D174" s="125"/>
      <c r="E174" s="127"/>
      <c r="F174" s="127"/>
      <c r="G174" s="127"/>
      <c r="H174" s="127"/>
      <c r="I174" s="127"/>
      <c r="J174" s="127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125"/>
      <c r="AF174" s="125"/>
      <c r="AG174" s="125"/>
      <c r="AH174" s="125"/>
      <c r="AI174" s="125"/>
      <c r="AJ174" s="125"/>
      <c r="AK174" s="125"/>
      <c r="AL174" s="125"/>
      <c r="AM174" s="125"/>
      <c r="AN174" s="123"/>
      <c r="AO174" s="121"/>
      <c r="AP174" s="121"/>
      <c r="AQ174" s="121"/>
      <c r="AR174" s="121"/>
      <c r="AS174" s="121"/>
      <c r="AT174" s="121"/>
      <c r="AU174" s="121"/>
      <c r="AV174" s="121"/>
      <c r="AW174" s="121"/>
      <c r="AX174" s="121"/>
      <c r="AY174" s="121"/>
      <c r="AZ174" s="121"/>
      <c r="BA174" s="121"/>
      <c r="BB174" s="121"/>
      <c r="BC174" s="121"/>
      <c r="BD174" s="121"/>
      <c r="BE174" s="121"/>
      <c r="BF174" s="121"/>
      <c r="BG174" s="121"/>
      <c r="BH174" s="124"/>
      <c r="BI174" s="130"/>
      <c r="BJ174" s="131"/>
      <c r="BK174" s="132"/>
    </row>
    <row r="175" spans="1:63" s="119" customFormat="1" ht="14.25" customHeight="1">
      <c r="A175" s="120"/>
      <c r="B175" s="278"/>
      <c r="C175" s="31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31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9"/>
      <c r="BI175" s="240"/>
      <c r="BJ175" s="241"/>
      <c r="BK175" s="242"/>
    </row>
    <row r="176" spans="1:63" s="119" customFormat="1" ht="14.25" customHeight="1">
      <c r="A176" s="120"/>
      <c r="B176" s="288" t="s">
        <v>202</v>
      </c>
      <c r="C176" s="289"/>
      <c r="D176" s="289"/>
      <c r="E176" s="289"/>
      <c r="F176" s="289"/>
      <c r="G176" s="289"/>
      <c r="H176" s="289"/>
      <c r="I176" s="289"/>
      <c r="J176" s="289"/>
      <c r="K176" s="289"/>
      <c r="L176" s="289"/>
      <c r="M176" s="289"/>
      <c r="N176" s="289"/>
      <c r="O176" s="289"/>
      <c r="P176" s="289"/>
      <c r="Q176" s="289"/>
      <c r="R176" s="289"/>
      <c r="S176" s="289"/>
      <c r="T176" s="289"/>
      <c r="U176" s="289"/>
      <c r="V176" s="289"/>
      <c r="W176" s="289"/>
      <c r="X176" s="289"/>
      <c r="Y176" s="289"/>
      <c r="Z176" s="289"/>
      <c r="AA176" s="289"/>
      <c r="AB176" s="289"/>
      <c r="AC176" s="289"/>
      <c r="AD176" s="289"/>
      <c r="AE176" s="289"/>
      <c r="AF176" s="289"/>
      <c r="AG176" s="289"/>
      <c r="AH176" s="289"/>
      <c r="AI176" s="289"/>
      <c r="AJ176" s="289"/>
      <c r="AK176" s="289"/>
      <c r="AL176" s="289"/>
      <c r="AM176" s="289"/>
      <c r="AN176" s="289"/>
      <c r="AO176" s="289"/>
      <c r="AP176" s="289"/>
      <c r="AQ176" s="289"/>
      <c r="AR176" s="289"/>
      <c r="AS176" s="289"/>
      <c r="AT176" s="289"/>
      <c r="AU176" s="289"/>
      <c r="AV176" s="289"/>
      <c r="AW176" s="289"/>
      <c r="AX176" s="289"/>
      <c r="AY176" s="289"/>
      <c r="AZ176" s="289"/>
      <c r="BA176" s="289"/>
      <c r="BB176" s="289"/>
      <c r="BC176" s="289"/>
      <c r="BD176" s="289"/>
      <c r="BE176" s="289"/>
      <c r="BF176" s="289"/>
      <c r="BG176" s="289"/>
      <c r="BH176" s="290"/>
      <c r="BI176" s="130"/>
      <c r="BJ176" s="131"/>
      <c r="BK176" s="132"/>
    </row>
    <row r="177" spans="1:63" s="119" customFormat="1" ht="14.25" customHeight="1">
      <c r="A177" s="120"/>
      <c r="B177" s="266" t="s">
        <v>87</v>
      </c>
      <c r="C177" s="71" t="s">
        <v>85</v>
      </c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A177" s="122"/>
      <c r="AB177" s="122"/>
      <c r="AC177" s="122"/>
      <c r="AD177" s="122"/>
      <c r="AE177" s="122"/>
      <c r="AF177" s="122"/>
      <c r="AG177" s="122"/>
      <c r="AH177" s="122"/>
      <c r="AI177" s="122"/>
      <c r="AJ177" s="122"/>
      <c r="AK177" s="122"/>
      <c r="AL177" s="122"/>
      <c r="AM177" s="122"/>
      <c r="AN177" s="137"/>
      <c r="AO177" s="122"/>
      <c r="AP177" s="122"/>
      <c r="AQ177" s="122"/>
      <c r="AR177" s="122"/>
      <c r="AS177" s="122"/>
      <c r="AT177" s="122"/>
      <c r="AU177" s="122"/>
      <c r="AV177" s="122"/>
      <c r="AW177" s="122"/>
      <c r="AX177" s="122"/>
      <c r="AY177" s="122"/>
      <c r="AZ177" s="122"/>
      <c r="BA177" s="122"/>
      <c r="BB177" s="122"/>
      <c r="BC177" s="122"/>
      <c r="BD177" s="122"/>
      <c r="BE177" s="122"/>
      <c r="BF177" s="122"/>
      <c r="BG177" s="122"/>
      <c r="BH177" s="25"/>
      <c r="BI177" s="240"/>
      <c r="BJ177" s="241"/>
      <c r="BK177" s="242"/>
    </row>
    <row r="178" spans="1:63" s="119" customFormat="1" ht="14.25" customHeight="1">
      <c r="A178" s="120"/>
      <c r="B178" s="267"/>
      <c r="C178" s="126" t="s">
        <v>79</v>
      </c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  <c r="AA178" s="121"/>
      <c r="AB178" s="121"/>
      <c r="AC178" s="121"/>
      <c r="AD178" s="121"/>
      <c r="AE178" s="121"/>
      <c r="AF178" s="121"/>
      <c r="AG178" s="121"/>
      <c r="AH178" s="121"/>
      <c r="AI178" s="121"/>
      <c r="AJ178" s="121"/>
      <c r="AK178" s="121"/>
      <c r="AL178" s="121"/>
      <c r="AM178" s="121"/>
      <c r="AN178" s="123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4"/>
      <c r="BI178" s="130"/>
      <c r="BJ178" s="131"/>
      <c r="BK178" s="132"/>
    </row>
    <row r="179" spans="1:63" s="119" customFormat="1" ht="14.25" customHeight="1">
      <c r="A179" s="120"/>
      <c r="B179" s="267"/>
      <c r="C179" s="123" t="s">
        <v>39</v>
      </c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  <c r="AA179" s="121"/>
      <c r="AB179" s="121"/>
      <c r="AC179" s="121"/>
      <c r="AD179" s="121"/>
      <c r="AE179" s="121"/>
      <c r="AF179" s="121"/>
      <c r="AG179" s="121"/>
      <c r="AH179" s="121"/>
      <c r="AI179" s="121"/>
      <c r="AJ179" s="121"/>
      <c r="AK179" s="121"/>
      <c r="AL179" s="121"/>
      <c r="AM179" s="121"/>
      <c r="AN179" s="30"/>
      <c r="AO179" s="121"/>
      <c r="AP179" s="121"/>
      <c r="AQ179" s="121"/>
      <c r="AR179" s="121"/>
      <c r="AS179" s="121"/>
      <c r="AT179" s="121"/>
      <c r="AU179" s="121"/>
      <c r="AV179" s="121"/>
      <c r="AW179" s="121"/>
      <c r="AX179" s="121"/>
      <c r="AY179" s="121"/>
      <c r="AZ179" s="121"/>
      <c r="BA179" s="121"/>
      <c r="BB179" s="121"/>
      <c r="BC179" s="121"/>
      <c r="BD179" s="121"/>
      <c r="BE179" s="121"/>
      <c r="BF179" s="121"/>
      <c r="BG179" s="121"/>
      <c r="BH179" s="124"/>
      <c r="BI179" s="240" t="s">
        <v>29</v>
      </c>
      <c r="BJ179" s="241"/>
      <c r="BK179" s="242"/>
    </row>
    <row r="180" spans="1:63" s="119" customFormat="1" ht="14.25" customHeight="1">
      <c r="A180" s="120"/>
      <c r="B180" s="267"/>
      <c r="C180" s="123" t="s">
        <v>40</v>
      </c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  <c r="AA180" s="121"/>
      <c r="AB180" s="121"/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1"/>
      <c r="AM180" s="121"/>
      <c r="AN180" s="123"/>
      <c r="AO180" s="121"/>
      <c r="AP180" s="121"/>
      <c r="AQ180" s="121"/>
      <c r="AR180" s="121"/>
      <c r="AS180" s="121"/>
      <c r="AT180" s="121"/>
      <c r="AU180" s="121"/>
      <c r="AV180" s="121"/>
      <c r="AW180" s="121"/>
      <c r="AX180" s="121"/>
      <c r="AY180" s="121"/>
      <c r="AZ180" s="121"/>
      <c r="BA180" s="121"/>
      <c r="BB180" s="121"/>
      <c r="BC180" s="121"/>
      <c r="BD180" s="121"/>
      <c r="BE180" s="121"/>
      <c r="BF180" s="121"/>
      <c r="BG180" s="121"/>
      <c r="BH180" s="124"/>
      <c r="BI180" s="240" t="s">
        <v>29</v>
      </c>
      <c r="BJ180" s="241"/>
      <c r="BK180" s="242"/>
    </row>
    <row r="181" spans="1:63" s="119" customFormat="1" ht="14.25" customHeight="1">
      <c r="A181" s="120"/>
      <c r="B181" s="267"/>
      <c r="C181" s="123"/>
      <c r="D181" s="52" t="s">
        <v>41</v>
      </c>
      <c r="E181" s="53"/>
      <c r="F181" s="53"/>
      <c r="G181" s="53"/>
      <c r="H181" s="53"/>
      <c r="I181" s="53"/>
      <c r="J181" s="69" t="s">
        <v>42</v>
      </c>
      <c r="K181" s="53"/>
      <c r="L181" s="54"/>
      <c r="M181" s="121"/>
      <c r="N181" s="59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  <c r="AA181" s="121"/>
      <c r="AB181" s="121"/>
      <c r="AC181" s="121"/>
      <c r="AD181" s="121"/>
      <c r="AE181" s="121"/>
      <c r="AF181" s="121"/>
      <c r="AG181" s="121"/>
      <c r="AH181" s="121"/>
      <c r="AI181" s="121"/>
      <c r="AJ181" s="121"/>
      <c r="AK181" s="121"/>
      <c r="AL181" s="121"/>
      <c r="AM181" s="121"/>
      <c r="AN181" s="123"/>
      <c r="AO181" s="121"/>
      <c r="AP181" s="121"/>
      <c r="AQ181" s="121"/>
      <c r="AR181" s="121"/>
      <c r="AS181" s="121"/>
      <c r="AT181" s="121"/>
      <c r="AU181" s="121"/>
      <c r="AV181" s="121"/>
      <c r="AW181" s="121"/>
      <c r="AX181" s="121"/>
      <c r="AY181" s="121"/>
      <c r="AZ181" s="121"/>
      <c r="BA181" s="121"/>
      <c r="BB181" s="121"/>
      <c r="BC181" s="121"/>
      <c r="BD181" s="121"/>
      <c r="BE181" s="121"/>
      <c r="BF181" s="121"/>
      <c r="BG181" s="121"/>
      <c r="BH181" s="124"/>
      <c r="BI181" s="95"/>
      <c r="BJ181" s="96"/>
      <c r="BK181" s="97"/>
    </row>
    <row r="182" spans="1:63" s="119" customFormat="1" ht="14.25" customHeight="1">
      <c r="A182" s="120"/>
      <c r="B182" s="267"/>
      <c r="C182" s="123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  <c r="Z182" s="121"/>
      <c r="AA182" s="121"/>
      <c r="AB182" s="121"/>
      <c r="AC182" s="121"/>
      <c r="AD182" s="121"/>
      <c r="AE182" s="121"/>
      <c r="AF182" s="121"/>
      <c r="AG182" s="121"/>
      <c r="AH182" s="121"/>
      <c r="AI182" s="121"/>
      <c r="AJ182" s="121"/>
      <c r="AK182" s="121"/>
      <c r="AL182" s="121"/>
      <c r="AM182" s="121"/>
      <c r="AN182" s="123"/>
      <c r="AO182" s="121"/>
      <c r="AP182" s="121"/>
      <c r="AQ182" s="121"/>
      <c r="AR182" s="121"/>
      <c r="AS182" s="121"/>
      <c r="AT182" s="121"/>
      <c r="AU182" s="121"/>
      <c r="AV182" s="121"/>
      <c r="AW182" s="121"/>
      <c r="AX182" s="121"/>
      <c r="AY182" s="121"/>
      <c r="AZ182" s="121"/>
      <c r="BA182" s="121"/>
      <c r="BB182" s="121"/>
      <c r="BC182" s="121"/>
      <c r="BD182" s="121"/>
      <c r="BE182" s="121"/>
      <c r="BF182" s="121"/>
      <c r="BG182" s="121"/>
      <c r="BH182" s="124"/>
      <c r="BI182" s="95"/>
      <c r="BJ182" s="96"/>
      <c r="BK182" s="97"/>
    </row>
    <row r="183" spans="1:63" s="119" customFormat="1" ht="14.25" customHeight="1">
      <c r="A183" s="120"/>
      <c r="B183" s="267"/>
      <c r="C183" s="123" t="s">
        <v>43</v>
      </c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  <c r="Z183" s="121"/>
      <c r="AA183" s="121"/>
      <c r="AB183" s="121"/>
      <c r="AC183" s="121"/>
      <c r="AD183" s="121"/>
      <c r="AE183" s="121"/>
      <c r="AF183" s="121"/>
      <c r="AG183" s="121"/>
      <c r="AH183" s="121"/>
      <c r="AI183" s="121"/>
      <c r="AJ183" s="121"/>
      <c r="AK183" s="121"/>
      <c r="AL183" s="121"/>
      <c r="AM183" s="121"/>
      <c r="AN183" s="123"/>
      <c r="AO183" s="121"/>
      <c r="AP183" s="121"/>
      <c r="AQ183" s="121"/>
      <c r="AR183" s="121"/>
      <c r="AS183" s="121"/>
      <c r="AT183" s="121"/>
      <c r="AU183" s="121"/>
      <c r="AV183" s="121"/>
      <c r="AW183" s="121"/>
      <c r="AX183" s="121"/>
      <c r="AY183" s="121"/>
      <c r="AZ183" s="121"/>
      <c r="BA183" s="121"/>
      <c r="BB183" s="121"/>
      <c r="BC183" s="121"/>
      <c r="BD183" s="121"/>
      <c r="BE183" s="121"/>
      <c r="BF183" s="121"/>
      <c r="BG183" s="121"/>
      <c r="BH183" s="124"/>
      <c r="BI183" s="240" t="s">
        <v>29</v>
      </c>
      <c r="BJ183" s="241"/>
      <c r="BK183" s="242"/>
    </row>
    <row r="184" spans="1:63" s="119" customFormat="1" ht="14.25" customHeight="1">
      <c r="A184" s="120"/>
      <c r="B184" s="267"/>
      <c r="C184" s="123"/>
      <c r="D184" s="52" t="s">
        <v>44</v>
      </c>
      <c r="E184" s="53"/>
      <c r="F184" s="54"/>
      <c r="G184" s="52" t="s">
        <v>45</v>
      </c>
      <c r="H184" s="53"/>
      <c r="I184" s="53"/>
      <c r="J184" s="53"/>
      <c r="K184" s="53"/>
      <c r="L184" s="53"/>
      <c r="M184" s="53"/>
      <c r="N184" s="53"/>
      <c r="O184" s="53"/>
      <c r="P184" s="53"/>
      <c r="Q184" s="54"/>
      <c r="R184" s="121"/>
      <c r="S184" s="121"/>
      <c r="T184" s="121"/>
      <c r="U184" s="121"/>
      <c r="V184" s="121"/>
      <c r="W184" s="121"/>
      <c r="X184" s="121"/>
      <c r="Y184" s="121"/>
      <c r="Z184" s="121"/>
      <c r="AA184" s="121"/>
      <c r="AB184" s="121"/>
      <c r="AC184" s="121"/>
      <c r="AD184" s="121"/>
      <c r="AE184" s="121"/>
      <c r="AF184" s="121"/>
      <c r="AG184" s="121"/>
      <c r="AH184" s="121"/>
      <c r="AI184" s="121"/>
      <c r="AJ184" s="121"/>
      <c r="AK184" s="121"/>
      <c r="AL184" s="121"/>
      <c r="AM184" s="121"/>
      <c r="AN184" s="123" t="s">
        <v>46</v>
      </c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  <c r="AY184" s="121"/>
      <c r="AZ184" s="121"/>
      <c r="BA184" s="121"/>
      <c r="BB184" s="121"/>
      <c r="BC184" s="121"/>
      <c r="BD184" s="121"/>
      <c r="BE184" s="121"/>
      <c r="BF184" s="121"/>
      <c r="BG184" s="121"/>
      <c r="BH184" s="124"/>
      <c r="BI184" s="240" t="s">
        <v>29</v>
      </c>
      <c r="BJ184" s="241"/>
      <c r="BK184" s="242"/>
    </row>
    <row r="185" spans="1:63" s="119" customFormat="1" ht="14.25" customHeight="1">
      <c r="A185" s="120"/>
      <c r="B185" s="267"/>
      <c r="C185" s="123"/>
      <c r="D185" s="52" t="s">
        <v>47</v>
      </c>
      <c r="E185" s="53"/>
      <c r="F185" s="54"/>
      <c r="G185" s="52" t="s">
        <v>48</v>
      </c>
      <c r="H185" s="53"/>
      <c r="I185" s="53"/>
      <c r="J185" s="53"/>
      <c r="K185" s="53"/>
      <c r="L185" s="53"/>
      <c r="M185" s="53"/>
      <c r="N185" s="53"/>
      <c r="O185" s="53"/>
      <c r="P185" s="53"/>
      <c r="Q185" s="54"/>
      <c r="R185" s="121"/>
      <c r="S185" s="121"/>
      <c r="T185" s="121"/>
      <c r="U185" s="121"/>
      <c r="V185" s="121"/>
      <c r="W185" s="121"/>
      <c r="X185" s="121"/>
      <c r="Y185" s="121"/>
      <c r="Z185" s="121"/>
      <c r="AA185" s="121"/>
      <c r="AB185" s="121"/>
      <c r="AC185" s="121"/>
      <c r="AD185" s="121"/>
      <c r="AE185" s="121"/>
      <c r="AF185" s="121"/>
      <c r="AG185" s="121"/>
      <c r="AH185" s="121"/>
      <c r="AI185" s="121"/>
      <c r="AJ185" s="121"/>
      <c r="AK185" s="121"/>
      <c r="AL185" s="121"/>
      <c r="AM185" s="121"/>
      <c r="AN185" s="123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21"/>
      <c r="BD185" s="121"/>
      <c r="BE185" s="121"/>
      <c r="BF185" s="121"/>
      <c r="BG185" s="121"/>
      <c r="BH185" s="124"/>
      <c r="BI185" s="95"/>
      <c r="BJ185" s="96"/>
      <c r="BK185" s="97"/>
    </row>
    <row r="186" spans="1:63" s="119" customFormat="1" ht="14.25" customHeight="1">
      <c r="A186" s="120"/>
      <c r="B186" s="267"/>
      <c r="C186" s="31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31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9"/>
      <c r="BI186" s="272"/>
      <c r="BJ186" s="273"/>
      <c r="BK186" s="274"/>
    </row>
    <row r="187" spans="1:63" s="119" customFormat="1" ht="14.25" customHeight="1">
      <c r="A187" s="120"/>
      <c r="B187" s="267"/>
      <c r="C187" s="126" t="s">
        <v>49</v>
      </c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  <c r="AA187" s="121"/>
      <c r="AB187" s="121"/>
      <c r="AC187" s="121"/>
      <c r="AD187" s="121"/>
      <c r="AE187" s="121"/>
      <c r="AF187" s="121"/>
      <c r="AG187" s="121"/>
      <c r="AH187" s="121"/>
      <c r="AI187" s="121"/>
      <c r="AJ187" s="121"/>
      <c r="AK187" s="121"/>
      <c r="AL187" s="121"/>
      <c r="AM187" s="121"/>
      <c r="AN187" s="123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  <c r="AY187" s="121"/>
      <c r="AZ187" s="121"/>
      <c r="BA187" s="121"/>
      <c r="BB187" s="121"/>
      <c r="BC187" s="121"/>
      <c r="BD187" s="121"/>
      <c r="BE187" s="121"/>
      <c r="BF187" s="121"/>
      <c r="BG187" s="121"/>
      <c r="BH187" s="124"/>
      <c r="BI187" s="240"/>
      <c r="BJ187" s="241"/>
      <c r="BK187" s="242"/>
    </row>
    <row r="188" spans="1:63" s="119" customFormat="1" ht="14.25" customHeight="1">
      <c r="A188" s="120"/>
      <c r="B188" s="267"/>
      <c r="C188" s="123" t="s">
        <v>50</v>
      </c>
      <c r="D188" s="121"/>
      <c r="E188" s="121"/>
      <c r="F188" s="121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30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1"/>
      <c r="BA188" s="121"/>
      <c r="BB188" s="121"/>
      <c r="BC188" s="121"/>
      <c r="BD188" s="121"/>
      <c r="BE188" s="121"/>
      <c r="BF188" s="121"/>
      <c r="BG188" s="121"/>
      <c r="BH188" s="124"/>
      <c r="BI188" s="240" t="s">
        <v>29</v>
      </c>
      <c r="BJ188" s="241"/>
      <c r="BK188" s="242"/>
    </row>
    <row r="189" spans="1:63" s="119" customFormat="1" ht="14.25" customHeight="1">
      <c r="A189" s="120"/>
      <c r="B189" s="267"/>
      <c r="C189" s="123"/>
      <c r="D189" s="52" t="s">
        <v>83</v>
      </c>
      <c r="E189" s="53"/>
      <c r="F189" s="53"/>
      <c r="G189" s="108"/>
      <c r="H189" s="108" t="str">
        <f>$D$52</f>
        <v>(STG)国内ツアーAP １面#２</v>
      </c>
      <c r="I189" s="108"/>
      <c r="J189" s="108"/>
      <c r="K189" s="108"/>
      <c r="L189" s="108"/>
      <c r="M189" s="108"/>
      <c r="N189" s="109"/>
      <c r="O189" s="69" t="str">
        <f>$AG$8</f>
        <v>atdaap1a</v>
      </c>
      <c r="P189" s="108"/>
      <c r="Q189" s="109"/>
      <c r="R189" s="59"/>
      <c r="S189" s="59"/>
      <c r="T189" s="59"/>
      <c r="U189" s="59"/>
      <c r="V189" s="59"/>
      <c r="W189" s="59"/>
      <c r="X189" s="59"/>
      <c r="Y189" s="59"/>
      <c r="Z189" s="121"/>
      <c r="AA189" s="121"/>
      <c r="AB189" s="121"/>
      <c r="AC189" s="121"/>
      <c r="AD189" s="121"/>
      <c r="AE189" s="121"/>
      <c r="AF189" s="121"/>
      <c r="AG189" s="121"/>
      <c r="AH189" s="121"/>
      <c r="AI189" s="121"/>
      <c r="AJ189" s="121"/>
      <c r="AK189" s="121"/>
      <c r="AL189" s="121"/>
      <c r="AM189" s="121"/>
      <c r="AN189" s="123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  <c r="AY189" s="121"/>
      <c r="AZ189" s="121"/>
      <c r="BA189" s="121"/>
      <c r="BB189" s="121"/>
      <c r="BC189" s="121"/>
      <c r="BD189" s="121"/>
      <c r="BE189" s="121"/>
      <c r="BF189" s="121"/>
      <c r="BG189" s="121"/>
      <c r="BH189" s="124"/>
      <c r="BI189" s="95"/>
      <c r="BJ189" s="96"/>
      <c r="BK189" s="97"/>
    </row>
    <row r="190" spans="1:63" s="119" customFormat="1" ht="14.25" customHeight="1">
      <c r="A190" s="120"/>
      <c r="B190" s="267"/>
      <c r="C190" s="123"/>
      <c r="D190" s="121"/>
      <c r="E190" s="121"/>
      <c r="F190" s="121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121"/>
      <c r="AA190" s="121"/>
      <c r="AB190" s="121"/>
      <c r="AC190" s="121"/>
      <c r="AD190" s="121"/>
      <c r="AE190" s="121"/>
      <c r="AF190" s="121"/>
      <c r="AG190" s="121"/>
      <c r="AH190" s="121"/>
      <c r="AI190" s="121"/>
      <c r="AJ190" s="121"/>
      <c r="AK190" s="121"/>
      <c r="AL190" s="121"/>
      <c r="AM190" s="121"/>
      <c r="AN190" s="123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  <c r="AZ190" s="121"/>
      <c r="BA190" s="121"/>
      <c r="BB190" s="121"/>
      <c r="BC190" s="121"/>
      <c r="BD190" s="121"/>
      <c r="BE190" s="121"/>
      <c r="BF190" s="121"/>
      <c r="BG190" s="121"/>
      <c r="BH190" s="124"/>
      <c r="BI190" s="95"/>
      <c r="BJ190" s="96"/>
      <c r="BK190" s="97"/>
    </row>
    <row r="191" spans="1:63" s="119" customFormat="1" ht="14.25" customHeight="1">
      <c r="A191" s="120"/>
      <c r="B191" s="267"/>
      <c r="C191" s="123" t="s">
        <v>63</v>
      </c>
      <c r="D191" s="121"/>
      <c r="E191" s="121"/>
      <c r="F191" s="121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121"/>
      <c r="AA191" s="121"/>
      <c r="AB191" s="121"/>
      <c r="AC191" s="121"/>
      <c r="AD191" s="121"/>
      <c r="AE191" s="121"/>
      <c r="AF191" s="121"/>
      <c r="AG191" s="121"/>
      <c r="AH191" s="121"/>
      <c r="AI191" s="121"/>
      <c r="AJ191" s="121"/>
      <c r="AK191" s="121"/>
      <c r="AL191" s="121"/>
      <c r="AM191" s="121"/>
      <c r="AN191" s="123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  <c r="AY191" s="121"/>
      <c r="AZ191" s="121"/>
      <c r="BA191" s="121"/>
      <c r="BB191" s="121"/>
      <c r="BC191" s="121"/>
      <c r="BD191" s="121"/>
      <c r="BE191" s="121"/>
      <c r="BF191" s="121"/>
      <c r="BG191" s="121"/>
      <c r="BH191" s="124"/>
      <c r="BI191" s="240" t="s">
        <v>29</v>
      </c>
      <c r="BJ191" s="241"/>
      <c r="BK191" s="242"/>
    </row>
    <row r="192" spans="1:63" s="119" customFormat="1" ht="14.25" customHeight="1">
      <c r="A192" s="120"/>
      <c r="B192" s="267"/>
      <c r="C192" s="123"/>
      <c r="D192" s="52" t="s">
        <v>51</v>
      </c>
      <c r="E192" s="53"/>
      <c r="F192" s="54"/>
      <c r="G192" s="148" t="s">
        <v>219</v>
      </c>
      <c r="H192" s="108"/>
      <c r="I192" s="108"/>
      <c r="J192" s="10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121"/>
      <c r="AA192" s="121"/>
      <c r="AB192" s="121"/>
      <c r="AC192" s="121"/>
      <c r="AD192" s="121"/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3" t="s">
        <v>46</v>
      </c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1"/>
      <c r="BA192" s="121"/>
      <c r="BB192" s="121"/>
      <c r="BC192" s="121"/>
      <c r="BD192" s="121"/>
      <c r="BE192" s="121"/>
      <c r="BF192" s="121"/>
      <c r="BG192" s="121"/>
      <c r="BH192" s="124"/>
      <c r="BI192" s="240" t="s">
        <v>29</v>
      </c>
      <c r="BJ192" s="241"/>
      <c r="BK192" s="242"/>
    </row>
    <row r="193" spans="1:63" s="119" customFormat="1" ht="14.25" customHeight="1">
      <c r="A193" s="120"/>
      <c r="B193" s="267"/>
      <c r="C193" s="123"/>
      <c r="D193" s="52" t="s">
        <v>56</v>
      </c>
      <c r="E193" s="53"/>
      <c r="F193" s="54"/>
      <c r="G193" s="69" t="str">
        <f>定義!$B$22</f>
        <v>dtaa_qw2_ap1a</v>
      </c>
      <c r="H193" s="108"/>
      <c r="I193" s="108"/>
      <c r="J193" s="10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121"/>
      <c r="AA193" s="121"/>
      <c r="AB193" s="121"/>
      <c r="AC193" s="121"/>
      <c r="AD193" s="121"/>
      <c r="AE193" s="121"/>
      <c r="AF193" s="121"/>
      <c r="AG193" s="121"/>
      <c r="AH193" s="121"/>
      <c r="AI193" s="121"/>
      <c r="AJ193" s="121"/>
      <c r="AK193" s="121"/>
      <c r="AL193" s="121"/>
      <c r="AM193" s="121"/>
      <c r="AN193" s="123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1"/>
      <c r="BD193" s="121"/>
      <c r="BE193" s="121"/>
      <c r="BF193" s="121"/>
      <c r="BG193" s="121"/>
      <c r="BH193" s="124"/>
      <c r="BI193" s="133"/>
      <c r="BJ193" s="134"/>
      <c r="BK193" s="135"/>
    </row>
    <row r="194" spans="1:63" s="119" customFormat="1" ht="14.25" customHeight="1">
      <c r="A194" s="120"/>
      <c r="B194" s="267"/>
      <c r="C194" s="123"/>
      <c r="D194" s="121"/>
      <c r="E194" s="121"/>
      <c r="F194" s="121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121"/>
      <c r="AA194" s="121"/>
      <c r="AB194" s="121"/>
      <c r="AC194" s="121"/>
      <c r="AD194" s="121"/>
      <c r="AE194" s="121"/>
      <c r="AF194" s="121"/>
      <c r="AG194" s="121"/>
      <c r="AH194" s="121"/>
      <c r="AI194" s="121"/>
      <c r="AJ194" s="121"/>
      <c r="AK194" s="121"/>
      <c r="AL194" s="121"/>
      <c r="AM194" s="121"/>
      <c r="AN194" s="123"/>
      <c r="AO194" s="121"/>
      <c r="AP194" s="121"/>
      <c r="AQ194" s="121"/>
      <c r="AR194" s="121"/>
      <c r="AS194" s="121"/>
      <c r="AT194" s="121"/>
      <c r="AU194" s="121"/>
      <c r="AV194" s="121"/>
      <c r="AW194" s="121"/>
      <c r="AX194" s="121"/>
      <c r="AY194" s="121"/>
      <c r="AZ194" s="121"/>
      <c r="BA194" s="121"/>
      <c r="BB194" s="121"/>
      <c r="BC194" s="121"/>
      <c r="BD194" s="121"/>
      <c r="BE194" s="121"/>
      <c r="BF194" s="121"/>
      <c r="BG194" s="121"/>
      <c r="BH194" s="124"/>
      <c r="BI194" s="95"/>
      <c r="BJ194" s="96"/>
      <c r="BK194" s="97"/>
    </row>
    <row r="195" spans="1:63" s="119" customFormat="1" ht="14.25" customHeight="1">
      <c r="A195" s="120"/>
      <c r="B195" s="267"/>
      <c r="C195" s="123" t="s">
        <v>52</v>
      </c>
      <c r="D195" s="121"/>
      <c r="E195" s="121"/>
      <c r="F195" s="121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121"/>
      <c r="AA195" s="121"/>
      <c r="AB195" s="121"/>
      <c r="AC195" s="121"/>
      <c r="AD195" s="121"/>
      <c r="AE195" s="121"/>
      <c r="AF195" s="121"/>
      <c r="AG195" s="121"/>
      <c r="AH195" s="121"/>
      <c r="AI195" s="121"/>
      <c r="AJ195" s="121"/>
      <c r="AK195" s="121"/>
      <c r="AL195" s="121"/>
      <c r="AM195" s="121"/>
      <c r="AN195" s="123"/>
      <c r="AO195" s="121"/>
      <c r="AP195" s="121"/>
      <c r="AQ195" s="121"/>
      <c r="AR195" s="121"/>
      <c r="AS195" s="121"/>
      <c r="AT195" s="121"/>
      <c r="AU195" s="121"/>
      <c r="AV195" s="121"/>
      <c r="AW195" s="121"/>
      <c r="AX195" s="121"/>
      <c r="AY195" s="121"/>
      <c r="AZ195" s="121"/>
      <c r="BA195" s="121"/>
      <c r="BB195" s="121"/>
      <c r="BC195" s="121"/>
      <c r="BD195" s="121"/>
      <c r="BE195" s="121"/>
      <c r="BF195" s="121"/>
      <c r="BG195" s="121"/>
      <c r="BH195" s="124"/>
      <c r="BI195" s="240" t="s">
        <v>29</v>
      </c>
      <c r="BJ195" s="241"/>
      <c r="BK195" s="242"/>
    </row>
    <row r="196" spans="1:63" s="119" customFormat="1" ht="14.25" customHeight="1">
      <c r="A196" s="120"/>
      <c r="B196" s="267"/>
      <c r="C196" s="123"/>
      <c r="D196" s="52" t="s">
        <v>53</v>
      </c>
      <c r="E196" s="53"/>
      <c r="F196" s="53"/>
      <c r="G196" s="109"/>
      <c r="H196" s="69" t="s">
        <v>54</v>
      </c>
      <c r="I196" s="108"/>
      <c r="J196" s="108"/>
      <c r="K196" s="10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121"/>
      <c r="AA196" s="121"/>
      <c r="AB196" s="121"/>
      <c r="AC196" s="121"/>
      <c r="AD196" s="121"/>
      <c r="AE196" s="121"/>
      <c r="AF196" s="121"/>
      <c r="AG196" s="121"/>
      <c r="AH196" s="121"/>
      <c r="AI196" s="121"/>
      <c r="AJ196" s="121"/>
      <c r="AK196" s="121"/>
      <c r="AL196" s="121"/>
      <c r="AM196" s="121"/>
      <c r="AN196" s="123" t="str">
        <f>"・接続先サーバ名「"&amp;$AG$8&amp;"」が表示されること。"</f>
        <v>・接続先サーバ名「atdaap1a」が表示されること。</v>
      </c>
      <c r="AO196" s="121"/>
      <c r="AP196" s="121"/>
      <c r="AQ196" s="121"/>
      <c r="AR196" s="121"/>
      <c r="AS196" s="121"/>
      <c r="AT196" s="121"/>
      <c r="AU196" s="121"/>
      <c r="AV196" s="121"/>
      <c r="AW196" s="121"/>
      <c r="AX196" s="121"/>
      <c r="AY196" s="121"/>
      <c r="AZ196" s="121"/>
      <c r="BA196" s="121"/>
      <c r="BB196" s="121"/>
      <c r="BC196" s="121"/>
      <c r="BD196" s="121"/>
      <c r="BE196" s="121"/>
      <c r="BF196" s="121"/>
      <c r="BG196" s="121"/>
      <c r="BH196" s="124"/>
      <c r="BI196" s="240" t="s">
        <v>29</v>
      </c>
      <c r="BJ196" s="241"/>
      <c r="BK196" s="242"/>
    </row>
    <row r="197" spans="1:63" s="119" customFormat="1" ht="14.25" customHeight="1">
      <c r="A197" s="120"/>
      <c r="B197" s="267"/>
      <c r="C197" s="123"/>
      <c r="D197" s="52" t="s">
        <v>53</v>
      </c>
      <c r="E197" s="53"/>
      <c r="F197" s="53"/>
      <c r="G197" s="109"/>
      <c r="H197" s="69" t="s">
        <v>55</v>
      </c>
      <c r="I197" s="108"/>
      <c r="J197" s="108"/>
      <c r="K197" s="10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121"/>
      <c r="AA197" s="121"/>
      <c r="AB197" s="121"/>
      <c r="AC197" s="121"/>
      <c r="AD197" s="121"/>
      <c r="AE197" s="121"/>
      <c r="AF197" s="121"/>
      <c r="AG197" s="121"/>
      <c r="AH197" s="121"/>
      <c r="AI197" s="121"/>
      <c r="AJ197" s="121"/>
      <c r="AK197" s="121"/>
      <c r="AL197" s="121"/>
      <c r="AM197" s="121"/>
      <c r="AN197" s="123" t="s">
        <v>218</v>
      </c>
      <c r="AO197" s="121"/>
      <c r="AP197" s="121"/>
      <c r="AQ197" s="121"/>
      <c r="AR197" s="121"/>
      <c r="AS197" s="121"/>
      <c r="AT197" s="121"/>
      <c r="AU197" s="121"/>
      <c r="AV197" s="121"/>
      <c r="AW197" s="121"/>
      <c r="AX197" s="121"/>
      <c r="AY197" s="121"/>
      <c r="AZ197" s="121"/>
      <c r="BA197" s="121"/>
      <c r="BB197" s="121"/>
      <c r="BC197" s="121"/>
      <c r="BD197" s="121"/>
      <c r="BE197" s="121"/>
      <c r="BF197" s="121"/>
      <c r="BG197" s="121"/>
      <c r="BH197" s="124"/>
      <c r="BI197" s="240" t="s">
        <v>29</v>
      </c>
      <c r="BJ197" s="241"/>
      <c r="BK197" s="242"/>
    </row>
    <row r="198" spans="1:63" s="119" customFormat="1" ht="14.25" customHeight="1">
      <c r="A198" s="120"/>
      <c r="B198" s="267"/>
      <c r="C198" s="31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31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9"/>
      <c r="BI198" s="133"/>
      <c r="BJ198" s="134"/>
      <c r="BK198" s="135"/>
    </row>
    <row r="199" spans="1:63" s="119" customFormat="1" ht="14.25" customHeight="1">
      <c r="A199" s="120"/>
      <c r="B199" s="267"/>
      <c r="C199" s="68" t="s">
        <v>57</v>
      </c>
      <c r="D199" s="125"/>
      <c r="E199" s="125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  <c r="AA199" s="125"/>
      <c r="AB199" s="125"/>
      <c r="AC199" s="125"/>
      <c r="AD199" s="125"/>
      <c r="AE199" s="125"/>
      <c r="AF199" s="125"/>
      <c r="AG199" s="125"/>
      <c r="AH199" s="125"/>
      <c r="AI199" s="125"/>
      <c r="AJ199" s="125"/>
      <c r="AK199" s="125"/>
      <c r="AL199" s="125"/>
      <c r="AM199" s="125"/>
      <c r="AN199" s="123"/>
      <c r="AO199" s="121"/>
      <c r="AP199" s="121"/>
      <c r="AQ199" s="121"/>
      <c r="AR199" s="121"/>
      <c r="AS199" s="121"/>
      <c r="AT199" s="121"/>
      <c r="AU199" s="121"/>
      <c r="AV199" s="121"/>
      <c r="AW199" s="121"/>
      <c r="AX199" s="121"/>
      <c r="AY199" s="121"/>
      <c r="AZ199" s="121"/>
      <c r="BA199" s="121"/>
      <c r="BB199" s="121"/>
      <c r="BC199" s="121"/>
      <c r="BD199" s="121"/>
      <c r="BE199" s="121"/>
      <c r="BF199" s="121"/>
      <c r="BG199" s="121"/>
      <c r="BH199" s="124"/>
      <c r="BI199" s="130"/>
      <c r="BJ199" s="131"/>
      <c r="BK199" s="132"/>
    </row>
    <row r="200" spans="1:63" s="119" customFormat="1" ht="14.25" customHeight="1">
      <c r="A200" s="120"/>
      <c r="B200" s="267"/>
      <c r="C200" s="59" t="s">
        <v>81</v>
      </c>
      <c r="D200" s="125"/>
      <c r="E200" s="125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125"/>
      <c r="W200" s="125"/>
      <c r="X200" s="125"/>
      <c r="Y200" s="125"/>
      <c r="Z200" s="125"/>
      <c r="AA200" s="125"/>
      <c r="AB200" s="125"/>
      <c r="AC200" s="125"/>
      <c r="AD200" s="125"/>
      <c r="AE200" s="125"/>
      <c r="AF200" s="125"/>
      <c r="AG200" s="125"/>
      <c r="AH200" s="125"/>
      <c r="AI200" s="125"/>
      <c r="AJ200" s="125"/>
      <c r="AK200" s="125"/>
      <c r="AL200" s="125"/>
      <c r="AM200" s="125"/>
      <c r="AN200" s="123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4"/>
      <c r="BI200" s="240" t="s">
        <v>29</v>
      </c>
      <c r="BJ200" s="241"/>
      <c r="BK200" s="242"/>
    </row>
    <row r="201" spans="1:63" s="119" customFormat="1" ht="14.25" customHeight="1">
      <c r="A201" s="120"/>
      <c r="B201" s="267"/>
      <c r="C201" s="125"/>
      <c r="D201" s="52" t="s">
        <v>53</v>
      </c>
      <c r="E201" s="53"/>
      <c r="F201" s="108"/>
      <c r="G201" s="109"/>
      <c r="H201" s="69" t="s">
        <v>59</v>
      </c>
      <c r="I201" s="108"/>
      <c r="J201" s="108"/>
      <c r="K201" s="109"/>
      <c r="L201" s="59"/>
      <c r="M201" s="59"/>
      <c r="N201" s="76"/>
      <c r="O201" s="76"/>
      <c r="P201" s="76"/>
      <c r="Q201" s="76"/>
      <c r="R201" s="76"/>
      <c r="S201" s="76"/>
      <c r="T201" s="76"/>
      <c r="U201" s="76"/>
      <c r="V201" s="125"/>
      <c r="W201" s="125"/>
      <c r="X201" s="125"/>
      <c r="Y201" s="125"/>
      <c r="Z201" s="125"/>
      <c r="AA201" s="125"/>
      <c r="AB201" s="125"/>
      <c r="AC201" s="125"/>
      <c r="AD201" s="125"/>
      <c r="AE201" s="125"/>
      <c r="AF201" s="125"/>
      <c r="AG201" s="125"/>
      <c r="AH201" s="125"/>
      <c r="AI201" s="125"/>
      <c r="AJ201" s="125"/>
      <c r="AK201" s="125"/>
      <c r="AL201" s="125"/>
      <c r="AM201" s="125"/>
      <c r="AN201" s="123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4"/>
      <c r="BI201" s="130"/>
      <c r="BJ201" s="131"/>
      <c r="BK201" s="132"/>
    </row>
    <row r="202" spans="1:63" s="119" customFormat="1" ht="14.25" customHeight="1">
      <c r="A202" s="120"/>
      <c r="B202" s="267"/>
      <c r="C202" s="125"/>
      <c r="D202" s="121"/>
      <c r="E202" s="121"/>
      <c r="F202" s="59"/>
      <c r="G202" s="59"/>
      <c r="H202" s="59"/>
      <c r="I202" s="59"/>
      <c r="J202" s="59"/>
      <c r="K202" s="59"/>
      <c r="L202" s="59"/>
      <c r="M202" s="59"/>
      <c r="N202" s="76"/>
      <c r="O202" s="76"/>
      <c r="P202" s="76"/>
      <c r="Q202" s="76"/>
      <c r="R202" s="76"/>
      <c r="S202" s="76"/>
      <c r="T202" s="76"/>
      <c r="U202" s="76"/>
      <c r="V202" s="125"/>
      <c r="W202" s="125"/>
      <c r="X202" s="125"/>
      <c r="Y202" s="125"/>
      <c r="Z202" s="125"/>
      <c r="AA202" s="125"/>
      <c r="AB202" s="125"/>
      <c r="AC202" s="125"/>
      <c r="AD202" s="125"/>
      <c r="AE202" s="125"/>
      <c r="AF202" s="125"/>
      <c r="AG202" s="125"/>
      <c r="AH202" s="125"/>
      <c r="AI202" s="125"/>
      <c r="AJ202" s="125"/>
      <c r="AK202" s="125"/>
      <c r="AL202" s="125"/>
      <c r="AM202" s="125"/>
      <c r="AN202" s="123"/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1"/>
      <c r="BG202" s="121"/>
      <c r="BH202" s="124"/>
      <c r="BI202" s="130"/>
      <c r="BJ202" s="131"/>
      <c r="BK202" s="132"/>
    </row>
    <row r="203" spans="1:63" s="119" customFormat="1" ht="14.25" customHeight="1">
      <c r="A203" s="120"/>
      <c r="B203" s="267"/>
      <c r="C203" s="127" t="s">
        <v>82</v>
      </c>
      <c r="D203" s="121"/>
      <c r="E203" s="121"/>
      <c r="F203" s="59"/>
      <c r="G203" s="59"/>
      <c r="H203" s="59"/>
      <c r="I203" s="59"/>
      <c r="J203" s="59"/>
      <c r="K203" s="59"/>
      <c r="L203" s="59"/>
      <c r="M203" s="59"/>
      <c r="N203" s="76"/>
      <c r="O203" s="76"/>
      <c r="P203" s="76"/>
      <c r="Q203" s="76"/>
      <c r="R203" s="76"/>
      <c r="S203" s="76"/>
      <c r="T203" s="76"/>
      <c r="U203" s="76"/>
      <c r="V203" s="125"/>
      <c r="W203" s="125"/>
      <c r="X203" s="125"/>
      <c r="Y203" s="125"/>
      <c r="Z203" s="125"/>
      <c r="AA203" s="125"/>
      <c r="AB203" s="125"/>
      <c r="AC203" s="125"/>
      <c r="AD203" s="125"/>
      <c r="AE203" s="125"/>
      <c r="AF203" s="125"/>
      <c r="AG203" s="125"/>
      <c r="AH203" s="125"/>
      <c r="AI203" s="125"/>
      <c r="AJ203" s="125"/>
      <c r="AK203" s="125"/>
      <c r="AL203" s="125"/>
      <c r="AM203" s="125"/>
      <c r="AN203" s="123"/>
      <c r="AO203" s="121"/>
      <c r="AP203" s="121"/>
      <c r="AQ203" s="121"/>
      <c r="AR203" s="121"/>
      <c r="AS203" s="121"/>
      <c r="AT203" s="121"/>
      <c r="AU203" s="121"/>
      <c r="AV203" s="121"/>
      <c r="AW203" s="121"/>
      <c r="AX203" s="121"/>
      <c r="AY203" s="121"/>
      <c r="AZ203" s="121"/>
      <c r="BA203" s="121"/>
      <c r="BB203" s="121"/>
      <c r="BC203" s="121"/>
      <c r="BD203" s="121"/>
      <c r="BE203" s="121"/>
      <c r="BF203" s="121"/>
      <c r="BG203" s="121"/>
      <c r="BH203" s="124"/>
      <c r="BI203" s="240" t="s">
        <v>29</v>
      </c>
      <c r="BJ203" s="241"/>
      <c r="BK203" s="242"/>
    </row>
    <row r="204" spans="1:63" s="119" customFormat="1" ht="14.25" customHeight="1">
      <c r="A204" s="120"/>
      <c r="B204" s="267"/>
      <c r="C204" s="125"/>
      <c r="D204" s="52" t="s">
        <v>53</v>
      </c>
      <c r="E204" s="53"/>
      <c r="F204" s="108"/>
      <c r="G204" s="109"/>
      <c r="H204" s="69" t="s">
        <v>58</v>
      </c>
      <c r="I204" s="108"/>
      <c r="J204" s="109"/>
      <c r="K204" s="59"/>
      <c r="L204" s="59"/>
      <c r="M204" s="59"/>
      <c r="N204" s="76"/>
      <c r="O204" s="76"/>
      <c r="P204" s="76"/>
      <c r="Q204" s="76"/>
      <c r="R204" s="76"/>
      <c r="S204" s="76"/>
      <c r="T204" s="76"/>
      <c r="U204" s="76"/>
      <c r="V204" s="125"/>
      <c r="W204" s="125"/>
      <c r="X204" s="125"/>
      <c r="Y204" s="125"/>
      <c r="Z204" s="125"/>
      <c r="AA204" s="125"/>
      <c r="AB204" s="125"/>
      <c r="AC204" s="125"/>
      <c r="AD204" s="125"/>
      <c r="AE204" s="125"/>
      <c r="AF204" s="125"/>
      <c r="AG204" s="125"/>
      <c r="AH204" s="125"/>
      <c r="AI204" s="125"/>
      <c r="AJ204" s="125"/>
      <c r="AK204" s="125"/>
      <c r="AL204" s="125"/>
      <c r="AM204" s="125"/>
      <c r="AN204" s="138" t="s">
        <v>147</v>
      </c>
      <c r="AO204" s="121"/>
      <c r="AP204" s="121"/>
      <c r="AQ204" s="121"/>
      <c r="AR204" s="121"/>
      <c r="AS204" s="121"/>
      <c r="AT204" s="121"/>
      <c r="AU204" s="121"/>
      <c r="AV204" s="121"/>
      <c r="AW204" s="121"/>
      <c r="AX204" s="121"/>
      <c r="AY204" s="121"/>
      <c r="AZ204" s="121"/>
      <c r="BA204" s="121"/>
      <c r="BB204" s="121"/>
      <c r="BC204" s="121"/>
      <c r="BD204" s="121"/>
      <c r="BE204" s="121"/>
      <c r="BF204" s="121"/>
      <c r="BG204" s="121"/>
      <c r="BH204" s="124"/>
      <c r="BI204" s="269" t="s">
        <v>29</v>
      </c>
      <c r="BJ204" s="270"/>
      <c r="BK204" s="271"/>
    </row>
    <row r="205" spans="1:63" s="119" customFormat="1" ht="14.25" customHeight="1">
      <c r="A205" s="120"/>
      <c r="B205" s="267"/>
      <c r="C205" s="125"/>
      <c r="D205" s="121"/>
      <c r="E205" s="121"/>
      <c r="F205" s="59"/>
      <c r="G205" s="59"/>
      <c r="H205" s="59"/>
      <c r="I205" s="59"/>
      <c r="J205" s="59"/>
      <c r="K205" s="59"/>
      <c r="L205" s="59"/>
      <c r="M205" s="59"/>
      <c r="N205" s="76"/>
      <c r="O205" s="76"/>
      <c r="P205" s="76"/>
      <c r="Q205" s="76"/>
      <c r="R205" s="76"/>
      <c r="S205" s="76"/>
      <c r="T205" s="76"/>
      <c r="U205" s="76"/>
      <c r="V205" s="125"/>
      <c r="W205" s="125"/>
      <c r="X205" s="125"/>
      <c r="Y205" s="125"/>
      <c r="Z205" s="125"/>
      <c r="AA205" s="125"/>
      <c r="AB205" s="125"/>
      <c r="AC205" s="125"/>
      <c r="AD205" s="125"/>
      <c r="AE205" s="125"/>
      <c r="AF205" s="125"/>
      <c r="AG205" s="125"/>
      <c r="AH205" s="125"/>
      <c r="AI205" s="125"/>
      <c r="AJ205" s="125"/>
      <c r="AK205" s="125"/>
      <c r="AL205" s="125"/>
      <c r="AM205" s="125"/>
      <c r="AN205" s="138"/>
      <c r="AO205" s="121" t="str">
        <f>定義!$B$26</f>
        <v>https-atd11a.conf</v>
      </c>
      <c r="AP205" s="121"/>
      <c r="AQ205" s="121"/>
      <c r="AR205" s="121"/>
      <c r="AS205" s="121"/>
      <c r="AT205" s="121"/>
      <c r="AU205" s="121"/>
      <c r="AV205" s="121"/>
      <c r="AW205" s="121"/>
      <c r="AX205" s="121"/>
      <c r="AY205" s="121"/>
      <c r="AZ205" s="121"/>
      <c r="BA205" s="121"/>
      <c r="BB205" s="121"/>
      <c r="BC205" s="121"/>
      <c r="BD205" s="121"/>
      <c r="BE205" s="121"/>
      <c r="BF205" s="121"/>
      <c r="BG205" s="121"/>
      <c r="BH205" s="124"/>
      <c r="BI205" s="133"/>
      <c r="BJ205" s="134"/>
      <c r="BK205" s="135"/>
    </row>
    <row r="206" spans="1:63" s="119" customFormat="1" ht="14.25" customHeight="1">
      <c r="A206" s="120"/>
      <c r="B206" s="267"/>
      <c r="C206" s="125"/>
      <c r="D206" s="121"/>
      <c r="E206" s="121"/>
      <c r="F206" s="59"/>
      <c r="G206" s="59"/>
      <c r="H206" s="59"/>
      <c r="I206" s="59"/>
      <c r="J206" s="59"/>
      <c r="K206" s="59"/>
      <c r="L206" s="59"/>
      <c r="M206" s="59"/>
      <c r="N206" s="76"/>
      <c r="O206" s="76"/>
      <c r="P206" s="76"/>
      <c r="Q206" s="76"/>
      <c r="R206" s="76"/>
      <c r="S206" s="76"/>
      <c r="T206" s="76"/>
      <c r="U206" s="76"/>
      <c r="V206" s="125"/>
      <c r="W206" s="125"/>
      <c r="X206" s="125"/>
      <c r="Y206" s="125"/>
      <c r="Z206" s="125"/>
      <c r="AA206" s="125"/>
      <c r="AB206" s="125"/>
      <c r="AC206" s="125"/>
      <c r="AD206" s="125"/>
      <c r="AE206" s="125"/>
      <c r="AF206" s="125"/>
      <c r="AG206" s="125"/>
      <c r="AH206" s="125"/>
      <c r="AI206" s="125"/>
      <c r="AJ206" s="125"/>
      <c r="AK206" s="125"/>
      <c r="AL206" s="125"/>
      <c r="AM206" s="125"/>
      <c r="AN206" s="138"/>
      <c r="AO206" s="121" t="str">
        <f>定義!$B$27</f>
        <v>https-atd12a.conf</v>
      </c>
      <c r="AP206" s="121"/>
      <c r="AQ206" s="121"/>
      <c r="AR206" s="121"/>
      <c r="AS206" s="121"/>
      <c r="AT206" s="121"/>
      <c r="AU206" s="121"/>
      <c r="AV206" s="121"/>
      <c r="AW206" s="121"/>
      <c r="AX206" s="121"/>
      <c r="AY206" s="121"/>
      <c r="AZ206" s="121"/>
      <c r="BA206" s="121"/>
      <c r="BB206" s="121"/>
      <c r="BC206" s="121"/>
      <c r="BD206" s="121"/>
      <c r="BE206" s="121"/>
      <c r="BF206" s="121"/>
      <c r="BG206" s="121"/>
      <c r="BH206" s="124"/>
      <c r="BI206" s="133"/>
      <c r="BJ206" s="134"/>
      <c r="BK206" s="135"/>
    </row>
    <row r="207" spans="1:63" s="119" customFormat="1" ht="14.25" customHeight="1">
      <c r="A207" s="120"/>
      <c r="B207" s="267"/>
      <c r="C207" s="125"/>
      <c r="D207" s="121"/>
      <c r="E207" s="121"/>
      <c r="F207" s="59"/>
      <c r="G207" s="59"/>
      <c r="H207" s="59"/>
      <c r="I207" s="59"/>
      <c r="J207" s="59"/>
      <c r="K207" s="59"/>
      <c r="L207" s="59"/>
      <c r="M207" s="59"/>
      <c r="N207" s="76"/>
      <c r="O207" s="76"/>
      <c r="P207" s="76"/>
      <c r="Q207" s="76"/>
      <c r="R207" s="76"/>
      <c r="S207" s="76"/>
      <c r="T207" s="76"/>
      <c r="U207" s="76"/>
      <c r="V207" s="125"/>
      <c r="W207" s="125"/>
      <c r="X207" s="125"/>
      <c r="Y207" s="125"/>
      <c r="Z207" s="125"/>
      <c r="AA207" s="125"/>
      <c r="AB207" s="125"/>
      <c r="AC207" s="125"/>
      <c r="AD207" s="125"/>
      <c r="AE207" s="125"/>
      <c r="AF207" s="125"/>
      <c r="AG207" s="125"/>
      <c r="AH207" s="125"/>
      <c r="AI207" s="125"/>
      <c r="AJ207" s="125"/>
      <c r="AK207" s="125"/>
      <c r="AL207" s="125"/>
      <c r="AM207" s="125"/>
      <c r="AN207" s="138"/>
      <c r="AO207" s="121" t="str">
        <f>定義!$B$32</f>
        <v>https-atd11a.conf.org</v>
      </c>
      <c r="AP207" s="121"/>
      <c r="AQ207" s="121"/>
      <c r="AR207" s="121"/>
      <c r="AS207" s="121"/>
      <c r="AT207" s="121"/>
      <c r="AU207" s="121"/>
      <c r="AV207" s="121"/>
      <c r="AW207" s="121"/>
      <c r="AX207" s="121"/>
      <c r="AY207" s="121"/>
      <c r="AZ207" s="121"/>
      <c r="BA207" s="121"/>
      <c r="BB207" s="121"/>
      <c r="BC207" s="121"/>
      <c r="BD207" s="121"/>
      <c r="BE207" s="121"/>
      <c r="BF207" s="121"/>
      <c r="BG207" s="121"/>
      <c r="BH207" s="124"/>
      <c r="BI207" s="133"/>
      <c r="BJ207" s="134"/>
      <c r="BK207" s="135"/>
    </row>
    <row r="208" spans="1:63" s="119" customFormat="1" ht="14.25" customHeight="1">
      <c r="A208" s="120"/>
      <c r="B208" s="267"/>
      <c r="C208" s="125"/>
      <c r="D208" s="121"/>
      <c r="E208" s="121"/>
      <c r="F208" s="59"/>
      <c r="G208" s="59"/>
      <c r="H208" s="59"/>
      <c r="I208" s="59"/>
      <c r="J208" s="59"/>
      <c r="K208" s="59"/>
      <c r="L208" s="59"/>
      <c r="M208" s="59"/>
      <c r="N208" s="76"/>
      <c r="O208" s="76"/>
      <c r="P208" s="76"/>
      <c r="Q208" s="76"/>
      <c r="R208" s="76"/>
      <c r="S208" s="76"/>
      <c r="T208" s="76"/>
      <c r="U208" s="76"/>
      <c r="V208" s="125"/>
      <c r="W208" s="125"/>
      <c r="X208" s="125"/>
      <c r="Y208" s="125"/>
      <c r="Z208" s="125"/>
      <c r="AA208" s="125"/>
      <c r="AB208" s="125"/>
      <c r="AC208" s="125"/>
      <c r="AD208" s="125"/>
      <c r="AE208" s="125"/>
      <c r="AF208" s="125"/>
      <c r="AG208" s="125"/>
      <c r="AH208" s="125"/>
      <c r="AI208" s="125"/>
      <c r="AJ208" s="125"/>
      <c r="AK208" s="125"/>
      <c r="AL208" s="125"/>
      <c r="AM208" s="125"/>
      <c r="AN208" s="138"/>
      <c r="AO208" s="121" t="str">
        <f>定義!$B$33</f>
        <v>https-atd12a.conf.org</v>
      </c>
      <c r="AP208" s="121"/>
      <c r="AQ208" s="121"/>
      <c r="AR208" s="121"/>
      <c r="AS208" s="121"/>
      <c r="AT208" s="121"/>
      <c r="AU208" s="121"/>
      <c r="AV208" s="121"/>
      <c r="AW208" s="121"/>
      <c r="AX208" s="121"/>
      <c r="AY208" s="121"/>
      <c r="AZ208" s="121"/>
      <c r="BA208" s="121"/>
      <c r="BB208" s="121"/>
      <c r="BC208" s="121"/>
      <c r="BD208" s="121"/>
      <c r="BE208" s="121"/>
      <c r="BF208" s="121"/>
      <c r="BG208" s="121"/>
      <c r="BH208" s="124"/>
      <c r="BI208" s="133"/>
      <c r="BJ208" s="134"/>
      <c r="BK208" s="135"/>
    </row>
    <row r="209" spans="1:63" s="119" customFormat="1" ht="14.25" customHeight="1">
      <c r="A209" s="120"/>
      <c r="B209" s="267"/>
      <c r="C209" s="125"/>
      <c r="D209" s="121"/>
      <c r="E209" s="121"/>
      <c r="F209" s="59"/>
      <c r="G209" s="59"/>
      <c r="H209" s="59"/>
      <c r="I209" s="59"/>
      <c r="J209" s="59"/>
      <c r="K209" s="59"/>
      <c r="L209" s="59"/>
      <c r="M209" s="59"/>
      <c r="N209" s="76"/>
      <c r="O209" s="76"/>
      <c r="P209" s="76"/>
      <c r="Q209" s="76"/>
      <c r="R209" s="76"/>
      <c r="S209" s="76"/>
      <c r="T209" s="76"/>
      <c r="U209" s="76"/>
      <c r="V209" s="125"/>
      <c r="W209" s="125"/>
      <c r="X209" s="125"/>
      <c r="Y209" s="125"/>
      <c r="Z209" s="125"/>
      <c r="AA209" s="125"/>
      <c r="AB209" s="125"/>
      <c r="AC209" s="125"/>
      <c r="AD209" s="125"/>
      <c r="AE209" s="125"/>
      <c r="AF209" s="125"/>
      <c r="AG209" s="125"/>
      <c r="AH209" s="125"/>
      <c r="AI209" s="125"/>
      <c r="AJ209" s="125"/>
      <c r="AK209" s="125"/>
      <c r="AL209" s="125"/>
      <c r="AM209" s="125"/>
      <c r="AN209" s="138"/>
      <c r="AO209" s="121" t="str">
        <f>定義!$B$38</f>
        <v>https-atd11a.conf.maint</v>
      </c>
      <c r="AP209" s="121"/>
      <c r="AQ209" s="121"/>
      <c r="AR209" s="121"/>
      <c r="AS209" s="121"/>
      <c r="AT209" s="121"/>
      <c r="AU209" s="121"/>
      <c r="AV209" s="121"/>
      <c r="AW209" s="121"/>
      <c r="AX209" s="121"/>
      <c r="AY209" s="121"/>
      <c r="AZ209" s="121"/>
      <c r="BA209" s="121"/>
      <c r="BB209" s="121"/>
      <c r="BC209" s="121"/>
      <c r="BD209" s="121"/>
      <c r="BE209" s="121"/>
      <c r="BF209" s="121"/>
      <c r="BG209" s="121"/>
      <c r="BH209" s="124"/>
      <c r="BI209" s="133"/>
      <c r="BJ209" s="134"/>
      <c r="BK209" s="135"/>
    </row>
    <row r="210" spans="1:63" s="119" customFormat="1" ht="14.25" customHeight="1">
      <c r="A210" s="120"/>
      <c r="B210" s="267"/>
      <c r="C210" s="125"/>
      <c r="D210" s="121"/>
      <c r="E210" s="121"/>
      <c r="F210" s="59"/>
      <c r="G210" s="59"/>
      <c r="H210" s="59"/>
      <c r="I210" s="59"/>
      <c r="J210" s="59"/>
      <c r="K210" s="59"/>
      <c r="L210" s="59"/>
      <c r="M210" s="59"/>
      <c r="N210" s="76"/>
      <c r="O210" s="76"/>
      <c r="P210" s="76"/>
      <c r="Q210" s="76"/>
      <c r="R210" s="76"/>
      <c r="S210" s="76"/>
      <c r="T210" s="76"/>
      <c r="U210" s="76"/>
      <c r="V210" s="125"/>
      <c r="W210" s="125"/>
      <c r="X210" s="125"/>
      <c r="Y210" s="125"/>
      <c r="Z210" s="125"/>
      <c r="AA210" s="125"/>
      <c r="AB210" s="125"/>
      <c r="AC210" s="125"/>
      <c r="AD210" s="125"/>
      <c r="AE210" s="125"/>
      <c r="AF210" s="125"/>
      <c r="AG210" s="125"/>
      <c r="AH210" s="125"/>
      <c r="AI210" s="125"/>
      <c r="AJ210" s="125"/>
      <c r="AK210" s="125"/>
      <c r="AL210" s="125"/>
      <c r="AM210" s="125"/>
      <c r="AN210" s="138"/>
      <c r="AO210" s="121" t="str">
        <f>定義!$B$39</f>
        <v>https-atd12a.conf.maint</v>
      </c>
      <c r="AP210" s="121"/>
      <c r="AQ210" s="121"/>
      <c r="AR210" s="121"/>
      <c r="AS210" s="121"/>
      <c r="AT210" s="121"/>
      <c r="AU210" s="121"/>
      <c r="AV210" s="121"/>
      <c r="AW210" s="121"/>
      <c r="AX210" s="121"/>
      <c r="AY210" s="121"/>
      <c r="AZ210" s="121"/>
      <c r="BA210" s="121"/>
      <c r="BB210" s="121"/>
      <c r="BC210" s="121"/>
      <c r="BD210" s="121"/>
      <c r="BE210" s="121"/>
      <c r="BF210" s="121"/>
      <c r="BG210" s="121"/>
      <c r="BH210" s="124"/>
      <c r="BI210" s="133"/>
      <c r="BJ210" s="134"/>
      <c r="BK210" s="135"/>
    </row>
    <row r="211" spans="1:63" s="119" customFormat="1" ht="14.25" customHeight="1">
      <c r="A211" s="120"/>
      <c r="B211" s="267"/>
      <c r="C211" s="125"/>
      <c r="D211" s="125"/>
      <c r="E211" s="125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125"/>
      <c r="W211" s="125"/>
      <c r="X211" s="125"/>
      <c r="Y211" s="125"/>
      <c r="Z211" s="125"/>
      <c r="AA211" s="125"/>
      <c r="AB211" s="125"/>
      <c r="AC211" s="125"/>
      <c r="AD211" s="125"/>
      <c r="AE211" s="125"/>
      <c r="AF211" s="125"/>
      <c r="AG211" s="125"/>
      <c r="AH211" s="125"/>
      <c r="AI211" s="125"/>
      <c r="AJ211" s="125"/>
      <c r="AK211" s="125"/>
      <c r="AL211" s="125"/>
      <c r="AM211" s="125"/>
      <c r="AN211" s="123"/>
      <c r="AO211" s="121"/>
      <c r="AP211" s="121"/>
      <c r="AQ211" s="121"/>
      <c r="AR211" s="121"/>
      <c r="AS211" s="121"/>
      <c r="AT211" s="121"/>
      <c r="AU211" s="121"/>
      <c r="AV211" s="121"/>
      <c r="AW211" s="121"/>
      <c r="AX211" s="121"/>
      <c r="AY211" s="121"/>
      <c r="AZ211" s="121"/>
      <c r="BA211" s="121"/>
      <c r="BB211" s="121"/>
      <c r="BC211" s="121"/>
      <c r="BD211" s="121"/>
      <c r="BE211" s="121"/>
      <c r="BF211" s="121"/>
      <c r="BG211" s="121"/>
      <c r="BH211" s="124"/>
      <c r="BI211" s="130"/>
      <c r="BJ211" s="131"/>
      <c r="BK211" s="132"/>
    </row>
    <row r="212" spans="1:63" s="119" customFormat="1" ht="14.25" customHeight="1">
      <c r="A212" s="120"/>
      <c r="B212" s="267"/>
      <c r="C212" s="76" t="s">
        <v>148</v>
      </c>
      <c r="D212" s="125"/>
      <c r="E212" s="125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125"/>
      <c r="W212" s="125"/>
      <c r="X212" s="125"/>
      <c r="Y212" s="125"/>
      <c r="Z212" s="125"/>
      <c r="AA212" s="125"/>
      <c r="AB212" s="125"/>
      <c r="AC212" s="125"/>
      <c r="AD212" s="125"/>
      <c r="AE212" s="125"/>
      <c r="AF212" s="125"/>
      <c r="AG212" s="125"/>
      <c r="AH212" s="125"/>
      <c r="AI212" s="125"/>
      <c r="AJ212" s="125"/>
      <c r="AK212" s="125"/>
      <c r="AL212" s="125"/>
      <c r="AM212" s="125"/>
      <c r="AN212" s="123"/>
      <c r="AO212" s="121"/>
      <c r="AP212" s="121"/>
      <c r="AQ212" s="121"/>
      <c r="AR212" s="121"/>
      <c r="AS212" s="121"/>
      <c r="AT212" s="121"/>
      <c r="AU212" s="121"/>
      <c r="AV212" s="121"/>
      <c r="AW212" s="121"/>
      <c r="AX212" s="121"/>
      <c r="AY212" s="121"/>
      <c r="AZ212" s="121"/>
      <c r="BA212" s="121"/>
      <c r="BB212" s="121"/>
      <c r="BC212" s="121"/>
      <c r="BD212" s="121"/>
      <c r="BE212" s="121"/>
      <c r="BF212" s="121"/>
      <c r="BG212" s="121"/>
      <c r="BH212" s="124"/>
      <c r="BI212" s="130"/>
      <c r="BJ212" s="131"/>
      <c r="BK212" s="132"/>
    </row>
    <row r="213" spans="1:63" s="119" customFormat="1" ht="14.25" customHeight="1">
      <c r="A213" s="120"/>
      <c r="B213" s="267"/>
      <c r="C213" s="63"/>
      <c r="D213" s="137" t="s">
        <v>53</v>
      </c>
      <c r="E213" s="122"/>
      <c r="F213" s="111"/>
      <c r="G213" s="112"/>
      <c r="H213" s="69" t="str">
        <f>"diff "&amp;定義!$B$26&amp;" "&amp;定義!$B$32</f>
        <v>diff https-atd11a.conf https-atd11a.conf.org</v>
      </c>
      <c r="I213" s="108"/>
      <c r="J213" s="108"/>
      <c r="K213" s="108"/>
      <c r="L213" s="108"/>
      <c r="M213" s="108"/>
      <c r="N213" s="108"/>
      <c r="O213" s="108"/>
      <c r="P213" s="108"/>
      <c r="Q213" s="109"/>
      <c r="R213" s="76"/>
      <c r="S213" s="76"/>
      <c r="T213" s="76"/>
      <c r="U213" s="76"/>
      <c r="V213" s="125"/>
      <c r="W213" s="125"/>
      <c r="X213" s="125"/>
      <c r="Y213" s="125"/>
      <c r="Z213" s="125"/>
      <c r="AA213" s="125"/>
      <c r="AB213" s="125"/>
      <c r="AC213" s="125"/>
      <c r="AD213" s="125"/>
      <c r="AE213" s="125"/>
      <c r="AF213" s="125"/>
      <c r="AG213" s="125"/>
      <c r="AH213" s="125"/>
      <c r="AI213" s="125"/>
      <c r="AJ213" s="125"/>
      <c r="AK213" s="125"/>
      <c r="AL213" s="125"/>
      <c r="AM213" s="125"/>
      <c r="AN213" s="123" t="s">
        <v>62</v>
      </c>
      <c r="AO213" s="121"/>
      <c r="AP213" s="121"/>
      <c r="AQ213" s="121"/>
      <c r="AR213" s="121"/>
      <c r="AS213" s="121"/>
      <c r="AT213" s="121"/>
      <c r="AU213" s="121"/>
      <c r="AV213" s="121"/>
      <c r="AW213" s="121"/>
      <c r="AX213" s="121"/>
      <c r="AY213" s="121"/>
      <c r="AZ213" s="121"/>
      <c r="BA213" s="121"/>
      <c r="BB213" s="121"/>
      <c r="BC213" s="121"/>
      <c r="BD213" s="121"/>
      <c r="BE213" s="121"/>
      <c r="BF213" s="121"/>
      <c r="BG213" s="121"/>
      <c r="BH213" s="124"/>
      <c r="BI213" s="269" t="s">
        <v>29</v>
      </c>
      <c r="BJ213" s="270"/>
      <c r="BK213" s="271"/>
    </row>
    <row r="214" spans="1:63" s="119" customFormat="1" ht="14.25" customHeight="1">
      <c r="A214" s="120"/>
      <c r="B214" s="267"/>
      <c r="C214" s="63"/>
      <c r="D214" s="31"/>
      <c r="E214" s="28"/>
      <c r="F214" s="92"/>
      <c r="G214" s="110"/>
      <c r="H214" s="69" t="str">
        <f>"diff "&amp;定義!$B$27&amp;" "&amp;定義!$B$33</f>
        <v>diff https-atd12a.conf https-atd12a.conf.org</v>
      </c>
      <c r="I214" s="108"/>
      <c r="J214" s="108"/>
      <c r="K214" s="108"/>
      <c r="L214" s="108"/>
      <c r="M214" s="108"/>
      <c r="N214" s="108"/>
      <c r="O214" s="108"/>
      <c r="P214" s="108"/>
      <c r="Q214" s="109"/>
      <c r="R214" s="76"/>
      <c r="S214" s="76"/>
      <c r="T214" s="76"/>
      <c r="U214" s="76"/>
      <c r="V214" s="125"/>
      <c r="W214" s="125"/>
      <c r="X214" s="125"/>
      <c r="Y214" s="125"/>
      <c r="Z214" s="125"/>
      <c r="AA214" s="125"/>
      <c r="AB214" s="125"/>
      <c r="AC214" s="125"/>
      <c r="AD214" s="125"/>
      <c r="AE214" s="125"/>
      <c r="AF214" s="125"/>
      <c r="AG214" s="125"/>
      <c r="AH214" s="125"/>
      <c r="AI214" s="125"/>
      <c r="AJ214" s="125"/>
      <c r="AK214" s="125"/>
      <c r="AL214" s="125"/>
      <c r="AM214" s="125"/>
      <c r="AN214" s="123" t="s">
        <v>62</v>
      </c>
      <c r="AO214" s="121"/>
      <c r="AP214" s="121"/>
      <c r="AQ214" s="121"/>
      <c r="AR214" s="121"/>
      <c r="AS214" s="121"/>
      <c r="AT214" s="121"/>
      <c r="AU214" s="121"/>
      <c r="AV214" s="121"/>
      <c r="AW214" s="121"/>
      <c r="AX214" s="121"/>
      <c r="AY214" s="121"/>
      <c r="AZ214" s="121"/>
      <c r="BA214" s="121"/>
      <c r="BB214" s="121"/>
      <c r="BC214" s="121"/>
      <c r="BD214" s="121"/>
      <c r="BE214" s="121"/>
      <c r="BF214" s="121"/>
      <c r="BG214" s="121"/>
      <c r="BH214" s="124"/>
      <c r="BI214" s="133"/>
      <c r="BJ214" s="134"/>
      <c r="BK214" s="135"/>
    </row>
    <row r="215" spans="1:63" s="119" customFormat="1" ht="14.25" customHeight="1">
      <c r="A215" s="120"/>
      <c r="B215" s="267"/>
      <c r="C215" s="63"/>
      <c r="D215" s="137" t="s">
        <v>53</v>
      </c>
      <c r="E215" s="122"/>
      <c r="F215" s="111"/>
      <c r="G215" s="112"/>
      <c r="H215" s="69" t="str">
        <f>"diff "&amp;定義!$B$26&amp;" "&amp;定義!$B$38</f>
        <v>diff https-atd11a.conf https-atd11a.conf.maint</v>
      </c>
      <c r="I215" s="108"/>
      <c r="J215" s="108"/>
      <c r="K215" s="108"/>
      <c r="L215" s="108"/>
      <c r="M215" s="108"/>
      <c r="N215" s="108"/>
      <c r="O215" s="108"/>
      <c r="P215" s="108"/>
      <c r="Q215" s="109"/>
      <c r="R215" s="76"/>
      <c r="S215" s="76"/>
      <c r="T215" s="76"/>
      <c r="U215" s="76"/>
      <c r="V215" s="125"/>
      <c r="W215" s="125"/>
      <c r="X215" s="125"/>
      <c r="Y215" s="125"/>
      <c r="Z215" s="125"/>
      <c r="AA215" s="125"/>
      <c r="AB215" s="125"/>
      <c r="AC215" s="125"/>
      <c r="AD215" s="125"/>
      <c r="AE215" s="125"/>
      <c r="AF215" s="125"/>
      <c r="AG215" s="125"/>
      <c r="AH215" s="125"/>
      <c r="AI215" s="125"/>
      <c r="AJ215" s="125"/>
      <c r="AK215" s="125"/>
      <c r="AL215" s="125"/>
      <c r="AM215" s="125"/>
      <c r="AN215" s="123" t="s">
        <v>61</v>
      </c>
      <c r="AO215" s="121"/>
      <c r="AP215" s="121"/>
      <c r="AQ215" s="121"/>
      <c r="AR215" s="121"/>
      <c r="AS215" s="121"/>
      <c r="AT215" s="121"/>
      <c r="AU215" s="121"/>
      <c r="AV215" s="121"/>
      <c r="AW215" s="121"/>
      <c r="AX215" s="121"/>
      <c r="AY215" s="121"/>
      <c r="AZ215" s="121"/>
      <c r="BA215" s="121"/>
      <c r="BB215" s="121"/>
      <c r="BC215" s="121"/>
      <c r="BD215" s="121"/>
      <c r="BE215" s="121"/>
      <c r="BF215" s="121"/>
      <c r="BG215" s="121"/>
      <c r="BH215" s="124"/>
      <c r="BI215" s="269" t="s">
        <v>29</v>
      </c>
      <c r="BJ215" s="270"/>
      <c r="BK215" s="271"/>
    </row>
    <row r="216" spans="1:63" s="119" customFormat="1" ht="14.25" customHeight="1">
      <c r="A216" s="120"/>
      <c r="B216" s="267"/>
      <c r="C216" s="63"/>
      <c r="D216" s="31"/>
      <c r="E216" s="28"/>
      <c r="F216" s="92"/>
      <c r="G216" s="110"/>
      <c r="H216" s="69" t="str">
        <f>"diff "&amp;定義!$B$27&amp;" "&amp;定義!$B$39</f>
        <v>diff https-atd12a.conf https-atd12a.conf.maint</v>
      </c>
      <c r="I216" s="108"/>
      <c r="J216" s="108"/>
      <c r="K216" s="108"/>
      <c r="L216" s="108"/>
      <c r="M216" s="108"/>
      <c r="N216" s="108"/>
      <c r="O216" s="108"/>
      <c r="P216" s="108"/>
      <c r="Q216" s="109"/>
      <c r="R216" s="76"/>
      <c r="S216" s="76"/>
      <c r="T216" s="76"/>
      <c r="U216" s="76"/>
      <c r="V216" s="125"/>
      <c r="W216" s="125"/>
      <c r="X216" s="125"/>
      <c r="Y216" s="125"/>
      <c r="Z216" s="125"/>
      <c r="AA216" s="125"/>
      <c r="AB216" s="125"/>
      <c r="AC216" s="125"/>
      <c r="AD216" s="125"/>
      <c r="AE216" s="125"/>
      <c r="AF216" s="125"/>
      <c r="AG216" s="125"/>
      <c r="AH216" s="125"/>
      <c r="AI216" s="125"/>
      <c r="AJ216" s="125"/>
      <c r="AK216" s="125"/>
      <c r="AL216" s="125"/>
      <c r="AM216" s="125"/>
      <c r="AN216" s="123" t="s">
        <v>61</v>
      </c>
      <c r="AO216" s="121"/>
      <c r="AP216" s="121"/>
      <c r="AQ216" s="121"/>
      <c r="AR216" s="121"/>
      <c r="AS216" s="121"/>
      <c r="AT216" s="121"/>
      <c r="AU216" s="121"/>
      <c r="AV216" s="121"/>
      <c r="AW216" s="121"/>
      <c r="AX216" s="121"/>
      <c r="AY216" s="121"/>
      <c r="AZ216" s="121"/>
      <c r="BA216" s="121"/>
      <c r="BB216" s="121"/>
      <c r="BC216" s="121"/>
      <c r="BD216" s="121"/>
      <c r="BE216" s="121"/>
      <c r="BF216" s="121"/>
      <c r="BG216" s="121"/>
      <c r="BH216" s="124"/>
      <c r="BI216" s="133"/>
      <c r="BJ216" s="134"/>
      <c r="BK216" s="135"/>
    </row>
    <row r="217" spans="1:63" s="119" customFormat="1" ht="14.25" customHeight="1">
      <c r="A217" s="120"/>
      <c r="B217" s="268"/>
      <c r="C217" s="113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31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9"/>
      <c r="BI217" s="65"/>
      <c r="BJ217" s="66"/>
      <c r="BK217" s="67"/>
    </row>
    <row r="218" spans="1:63" s="119" customFormat="1" ht="14.25" customHeight="1">
      <c r="A218" s="120"/>
      <c r="B218" s="288" t="s">
        <v>203</v>
      </c>
      <c r="C218" s="289"/>
      <c r="D218" s="289"/>
      <c r="E218" s="289"/>
      <c r="F218" s="289"/>
      <c r="G218" s="289"/>
      <c r="H218" s="289"/>
      <c r="I218" s="289"/>
      <c r="J218" s="289"/>
      <c r="K218" s="289"/>
      <c r="L218" s="289"/>
      <c r="M218" s="289"/>
      <c r="N218" s="289"/>
      <c r="O218" s="289"/>
      <c r="P218" s="289"/>
      <c r="Q218" s="289"/>
      <c r="R218" s="289"/>
      <c r="S218" s="289"/>
      <c r="T218" s="289"/>
      <c r="U218" s="289"/>
      <c r="V218" s="289"/>
      <c r="W218" s="289"/>
      <c r="X218" s="289"/>
      <c r="Y218" s="289"/>
      <c r="Z218" s="289"/>
      <c r="AA218" s="289"/>
      <c r="AB218" s="289"/>
      <c r="AC218" s="289"/>
      <c r="AD218" s="289"/>
      <c r="AE218" s="289"/>
      <c r="AF218" s="289"/>
      <c r="AG218" s="289"/>
      <c r="AH218" s="289"/>
      <c r="AI218" s="289"/>
      <c r="AJ218" s="289"/>
      <c r="AK218" s="289"/>
      <c r="AL218" s="289"/>
      <c r="AM218" s="289"/>
      <c r="AN218" s="289"/>
      <c r="AO218" s="289"/>
      <c r="AP218" s="289"/>
      <c r="AQ218" s="289"/>
      <c r="AR218" s="289"/>
      <c r="AS218" s="289"/>
      <c r="AT218" s="289"/>
      <c r="AU218" s="289"/>
      <c r="AV218" s="289"/>
      <c r="AW218" s="289"/>
      <c r="AX218" s="289"/>
      <c r="AY218" s="289"/>
      <c r="AZ218" s="289"/>
      <c r="BA218" s="289"/>
      <c r="BB218" s="289"/>
      <c r="BC218" s="289"/>
      <c r="BD218" s="289"/>
      <c r="BE218" s="289"/>
      <c r="BF218" s="289"/>
      <c r="BG218" s="289"/>
      <c r="BH218" s="290"/>
      <c r="BI218" s="130"/>
      <c r="BJ218" s="131"/>
      <c r="BK218" s="132"/>
    </row>
    <row r="219" spans="1:63" s="21" customFormat="1" ht="14.25" customHeight="1">
      <c r="A219" s="22"/>
      <c r="B219" s="266" t="s">
        <v>87</v>
      </c>
      <c r="C219" s="71" t="s">
        <v>85</v>
      </c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A219" s="122"/>
      <c r="AB219" s="122"/>
      <c r="AC219" s="122"/>
      <c r="AD219" s="122"/>
      <c r="AE219" s="122"/>
      <c r="AF219" s="122"/>
      <c r="AG219" s="122"/>
      <c r="AH219" s="122"/>
      <c r="AI219" s="122"/>
      <c r="AJ219" s="122"/>
      <c r="AK219" s="122"/>
      <c r="AL219" s="122"/>
      <c r="AM219" s="122"/>
      <c r="AN219" s="137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5"/>
      <c r="BI219" s="240"/>
      <c r="BJ219" s="241"/>
      <c r="BK219" s="242"/>
    </row>
    <row r="220" spans="1:63" s="21" customFormat="1" ht="14.25" customHeight="1">
      <c r="A220" s="22"/>
      <c r="B220" s="267"/>
      <c r="C220" s="126" t="s">
        <v>79</v>
      </c>
      <c r="D220" s="121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  <c r="AA220" s="121"/>
      <c r="AB220" s="121"/>
      <c r="AC220" s="121"/>
      <c r="AD220" s="121"/>
      <c r="AE220" s="121"/>
      <c r="AF220" s="121"/>
      <c r="AG220" s="121"/>
      <c r="AH220" s="121"/>
      <c r="AI220" s="121"/>
      <c r="AJ220" s="121"/>
      <c r="AK220" s="121"/>
      <c r="AL220" s="121"/>
      <c r="AM220" s="121"/>
      <c r="AN220" s="1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7"/>
      <c r="BI220" s="48"/>
      <c r="BJ220" s="49"/>
      <c r="BK220" s="50"/>
    </row>
    <row r="221" spans="1:63" s="21" customFormat="1" ht="14.25" customHeight="1">
      <c r="A221" s="22"/>
      <c r="B221" s="267"/>
      <c r="C221" s="123" t="s">
        <v>39</v>
      </c>
      <c r="D221" s="121"/>
      <c r="E221" s="121"/>
      <c r="F221" s="121"/>
      <c r="G221" s="121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  <c r="Z221" s="121"/>
      <c r="AA221" s="121"/>
      <c r="AB221" s="121"/>
      <c r="AC221" s="121"/>
      <c r="AD221" s="121"/>
      <c r="AE221" s="121"/>
      <c r="AF221" s="121"/>
      <c r="AG221" s="121"/>
      <c r="AH221" s="121"/>
      <c r="AI221" s="121"/>
      <c r="AJ221" s="121"/>
      <c r="AK221" s="121"/>
      <c r="AL221" s="121"/>
      <c r="AM221" s="121"/>
      <c r="AN221" s="30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7"/>
      <c r="BI221" s="240" t="s">
        <v>29</v>
      </c>
      <c r="BJ221" s="241"/>
      <c r="BK221" s="242"/>
    </row>
    <row r="222" spans="1:63" s="21" customFormat="1" ht="14.25" customHeight="1">
      <c r="A222" s="22"/>
      <c r="B222" s="267"/>
      <c r="C222" s="123" t="s">
        <v>40</v>
      </c>
      <c r="D222" s="121"/>
      <c r="E222" s="121"/>
      <c r="F222" s="121"/>
      <c r="G222" s="121"/>
      <c r="H222" s="121"/>
      <c r="I222" s="121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  <c r="Z222" s="121"/>
      <c r="AA222" s="121"/>
      <c r="AB222" s="121"/>
      <c r="AC222" s="121"/>
      <c r="AD222" s="121"/>
      <c r="AE222" s="121"/>
      <c r="AF222" s="121"/>
      <c r="AG222" s="121"/>
      <c r="AH222" s="121"/>
      <c r="AI222" s="121"/>
      <c r="AJ222" s="121"/>
      <c r="AK222" s="121"/>
      <c r="AL222" s="121"/>
      <c r="AM222" s="121"/>
      <c r="AN222" s="1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7"/>
      <c r="BI222" s="240" t="s">
        <v>29</v>
      </c>
      <c r="BJ222" s="241"/>
      <c r="BK222" s="242"/>
    </row>
    <row r="223" spans="1:63" s="21" customFormat="1" ht="14.25" customHeight="1">
      <c r="A223" s="22"/>
      <c r="B223" s="267"/>
      <c r="C223" s="123"/>
      <c r="D223" s="52" t="s">
        <v>41</v>
      </c>
      <c r="E223" s="53"/>
      <c r="F223" s="53"/>
      <c r="G223" s="53"/>
      <c r="H223" s="53"/>
      <c r="I223" s="53"/>
      <c r="J223" s="69" t="s">
        <v>42</v>
      </c>
      <c r="K223" s="53"/>
      <c r="L223" s="54"/>
      <c r="M223" s="121"/>
      <c r="N223" s="59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  <c r="Z223" s="121"/>
      <c r="AA223" s="121"/>
      <c r="AB223" s="121"/>
      <c r="AC223" s="121"/>
      <c r="AD223" s="121"/>
      <c r="AE223" s="121"/>
      <c r="AF223" s="121"/>
      <c r="AG223" s="121"/>
      <c r="AH223" s="121"/>
      <c r="AI223" s="121"/>
      <c r="AJ223" s="121"/>
      <c r="AK223" s="121"/>
      <c r="AL223" s="121"/>
      <c r="AM223" s="121"/>
      <c r="AN223" s="1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7"/>
      <c r="BI223" s="45"/>
      <c r="BJ223" s="46"/>
      <c r="BK223" s="47"/>
    </row>
    <row r="224" spans="1:63" s="21" customFormat="1" ht="14.25" customHeight="1">
      <c r="A224" s="22"/>
      <c r="B224" s="267"/>
      <c r="C224" s="123"/>
      <c r="D224" s="121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1"/>
      <c r="T224" s="121"/>
      <c r="U224" s="121"/>
      <c r="V224" s="121"/>
      <c r="W224" s="121"/>
      <c r="X224" s="121"/>
      <c r="Y224" s="121"/>
      <c r="Z224" s="121"/>
      <c r="AA224" s="121"/>
      <c r="AB224" s="121"/>
      <c r="AC224" s="121"/>
      <c r="AD224" s="121"/>
      <c r="AE224" s="121"/>
      <c r="AF224" s="121"/>
      <c r="AG224" s="121"/>
      <c r="AH224" s="121"/>
      <c r="AI224" s="121"/>
      <c r="AJ224" s="121"/>
      <c r="AK224" s="121"/>
      <c r="AL224" s="121"/>
      <c r="AM224" s="121"/>
      <c r="AN224" s="1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7"/>
      <c r="BI224" s="45"/>
      <c r="BJ224" s="46"/>
      <c r="BK224" s="47"/>
    </row>
    <row r="225" spans="1:63" s="21" customFormat="1" ht="14.25" customHeight="1">
      <c r="A225" s="22"/>
      <c r="B225" s="267"/>
      <c r="C225" s="123" t="s">
        <v>43</v>
      </c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  <c r="AA225" s="121"/>
      <c r="AB225" s="121"/>
      <c r="AC225" s="121"/>
      <c r="AD225" s="121"/>
      <c r="AE225" s="121"/>
      <c r="AF225" s="121"/>
      <c r="AG225" s="121"/>
      <c r="AH225" s="121"/>
      <c r="AI225" s="121"/>
      <c r="AJ225" s="121"/>
      <c r="AK225" s="121"/>
      <c r="AL225" s="121"/>
      <c r="AM225" s="121"/>
      <c r="AN225" s="1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7"/>
      <c r="BI225" s="240" t="s">
        <v>29</v>
      </c>
      <c r="BJ225" s="241"/>
      <c r="BK225" s="242"/>
    </row>
    <row r="226" spans="1:63" s="21" customFormat="1" ht="14.25" customHeight="1">
      <c r="A226" s="22"/>
      <c r="B226" s="267"/>
      <c r="C226" s="123"/>
      <c r="D226" s="52" t="s">
        <v>44</v>
      </c>
      <c r="E226" s="53"/>
      <c r="F226" s="54"/>
      <c r="G226" s="52" t="s">
        <v>45</v>
      </c>
      <c r="H226" s="53"/>
      <c r="I226" s="53"/>
      <c r="J226" s="53"/>
      <c r="K226" s="53"/>
      <c r="L226" s="53"/>
      <c r="M226" s="53"/>
      <c r="N226" s="53"/>
      <c r="O226" s="53"/>
      <c r="P226" s="53"/>
      <c r="Q226" s="54"/>
      <c r="R226" s="121"/>
      <c r="S226" s="121"/>
      <c r="T226" s="121"/>
      <c r="U226" s="121"/>
      <c r="V226" s="121"/>
      <c r="W226" s="121"/>
      <c r="X226" s="121"/>
      <c r="Y226" s="121"/>
      <c r="Z226" s="121"/>
      <c r="AA226" s="121"/>
      <c r="AB226" s="121"/>
      <c r="AC226" s="121"/>
      <c r="AD226" s="121"/>
      <c r="AE226" s="121"/>
      <c r="AF226" s="121"/>
      <c r="AG226" s="121"/>
      <c r="AH226" s="121"/>
      <c r="AI226" s="121"/>
      <c r="AJ226" s="121"/>
      <c r="AK226" s="121"/>
      <c r="AL226" s="121"/>
      <c r="AM226" s="121"/>
      <c r="AN226" s="123" t="s">
        <v>46</v>
      </c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7"/>
      <c r="BI226" s="240" t="s">
        <v>29</v>
      </c>
      <c r="BJ226" s="241"/>
      <c r="BK226" s="242"/>
    </row>
    <row r="227" spans="1:63" s="21" customFormat="1" ht="14.25" customHeight="1">
      <c r="A227" s="22"/>
      <c r="B227" s="267"/>
      <c r="C227" s="123"/>
      <c r="D227" s="52" t="s">
        <v>47</v>
      </c>
      <c r="E227" s="53"/>
      <c r="F227" s="54"/>
      <c r="G227" s="52" t="s">
        <v>48</v>
      </c>
      <c r="H227" s="53"/>
      <c r="I227" s="53"/>
      <c r="J227" s="53"/>
      <c r="K227" s="53"/>
      <c r="L227" s="53"/>
      <c r="M227" s="53"/>
      <c r="N227" s="53"/>
      <c r="O227" s="53"/>
      <c r="P227" s="53"/>
      <c r="Q227" s="54"/>
      <c r="R227" s="121"/>
      <c r="S227" s="121"/>
      <c r="T227" s="121"/>
      <c r="U227" s="121"/>
      <c r="V227" s="121"/>
      <c r="W227" s="121"/>
      <c r="X227" s="121"/>
      <c r="Y227" s="121"/>
      <c r="Z227" s="121"/>
      <c r="AA227" s="121"/>
      <c r="AB227" s="121"/>
      <c r="AC227" s="121"/>
      <c r="AD227" s="121"/>
      <c r="AE227" s="121"/>
      <c r="AF227" s="121"/>
      <c r="AG227" s="121"/>
      <c r="AH227" s="121"/>
      <c r="AI227" s="121"/>
      <c r="AJ227" s="121"/>
      <c r="AK227" s="121"/>
      <c r="AL227" s="121"/>
      <c r="AM227" s="121"/>
      <c r="AN227" s="1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7"/>
      <c r="BI227" s="45"/>
      <c r="BJ227" s="46"/>
      <c r="BK227" s="47"/>
    </row>
    <row r="228" spans="1:63" s="21" customFormat="1" ht="14.25" customHeight="1">
      <c r="A228" s="22"/>
      <c r="B228" s="267"/>
      <c r="C228" s="31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31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9"/>
      <c r="BI228" s="272"/>
      <c r="BJ228" s="273"/>
      <c r="BK228" s="274"/>
    </row>
    <row r="229" spans="1:63" s="21" customFormat="1" ht="14.25" customHeight="1">
      <c r="A229" s="22"/>
      <c r="B229" s="267"/>
      <c r="C229" s="126" t="s">
        <v>49</v>
      </c>
      <c r="D229" s="121"/>
      <c r="E229" s="121"/>
      <c r="F229" s="121"/>
      <c r="G229" s="121"/>
      <c r="H229" s="121"/>
      <c r="I229" s="121"/>
      <c r="J229" s="121"/>
      <c r="K229" s="121"/>
      <c r="L229" s="121"/>
      <c r="M229" s="121"/>
      <c r="N229" s="121"/>
      <c r="O229" s="121"/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  <c r="AA229" s="121"/>
      <c r="AB229" s="121"/>
      <c r="AC229" s="121"/>
      <c r="AD229" s="121"/>
      <c r="AE229" s="121"/>
      <c r="AF229" s="121"/>
      <c r="AG229" s="121"/>
      <c r="AH229" s="121"/>
      <c r="AI229" s="121"/>
      <c r="AJ229" s="121"/>
      <c r="AK229" s="121"/>
      <c r="AL229" s="121"/>
      <c r="AM229" s="121"/>
      <c r="AN229" s="1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7"/>
      <c r="BI229" s="240"/>
      <c r="BJ229" s="241"/>
      <c r="BK229" s="242"/>
    </row>
    <row r="230" spans="1:63" s="21" customFormat="1" ht="14.25" customHeight="1">
      <c r="A230" s="22"/>
      <c r="B230" s="267"/>
      <c r="C230" s="123" t="s">
        <v>50</v>
      </c>
      <c r="D230" s="121"/>
      <c r="E230" s="121"/>
      <c r="F230" s="121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121"/>
      <c r="AA230" s="121"/>
      <c r="AB230" s="121"/>
      <c r="AC230" s="121"/>
      <c r="AD230" s="121"/>
      <c r="AE230" s="121"/>
      <c r="AF230" s="121"/>
      <c r="AG230" s="121"/>
      <c r="AH230" s="121"/>
      <c r="AI230" s="121"/>
      <c r="AJ230" s="121"/>
      <c r="AK230" s="121"/>
      <c r="AL230" s="121"/>
      <c r="AM230" s="121"/>
      <c r="AN230" s="30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7"/>
      <c r="BI230" s="240" t="s">
        <v>29</v>
      </c>
      <c r="BJ230" s="241"/>
      <c r="BK230" s="242"/>
    </row>
    <row r="231" spans="1:63" s="21" customFormat="1" ht="14.25" customHeight="1">
      <c r="A231" s="22"/>
      <c r="B231" s="267"/>
      <c r="C231" s="123"/>
      <c r="D231" s="52" t="s">
        <v>83</v>
      </c>
      <c r="E231" s="53"/>
      <c r="F231" s="53"/>
      <c r="G231" s="108"/>
      <c r="H231" s="108" t="str">
        <f>$D$52</f>
        <v>(STG)国内ツアーAP １面#２</v>
      </c>
      <c r="I231" s="108"/>
      <c r="J231" s="108"/>
      <c r="K231" s="108"/>
      <c r="L231" s="108"/>
      <c r="M231" s="108"/>
      <c r="N231" s="109"/>
      <c r="O231" s="69" t="str">
        <f>$AS$8</f>
        <v>atdaap1b</v>
      </c>
      <c r="P231" s="108"/>
      <c r="Q231" s="109"/>
      <c r="R231" s="59"/>
      <c r="S231" s="59"/>
      <c r="T231" s="59"/>
      <c r="U231" s="59"/>
      <c r="V231" s="59"/>
      <c r="W231" s="59"/>
      <c r="X231" s="59"/>
      <c r="Y231" s="59"/>
      <c r="Z231" s="121"/>
      <c r="AA231" s="121"/>
      <c r="AB231" s="121"/>
      <c r="AC231" s="121"/>
      <c r="AD231" s="121"/>
      <c r="AE231" s="121"/>
      <c r="AF231" s="121"/>
      <c r="AG231" s="121"/>
      <c r="AH231" s="121"/>
      <c r="AI231" s="121"/>
      <c r="AJ231" s="121"/>
      <c r="AK231" s="121"/>
      <c r="AL231" s="121"/>
      <c r="AM231" s="121"/>
      <c r="AN231" s="1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7"/>
      <c r="BI231" s="45"/>
      <c r="BJ231" s="46"/>
      <c r="BK231" s="47"/>
    </row>
    <row r="232" spans="1:63" s="21" customFormat="1" ht="14.25" customHeight="1">
      <c r="A232" s="22"/>
      <c r="B232" s="267"/>
      <c r="C232" s="123"/>
      <c r="D232" s="121"/>
      <c r="E232" s="121"/>
      <c r="F232" s="121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121"/>
      <c r="AA232" s="121"/>
      <c r="AB232" s="121"/>
      <c r="AC232" s="121"/>
      <c r="AD232" s="121"/>
      <c r="AE232" s="121"/>
      <c r="AF232" s="121"/>
      <c r="AG232" s="121"/>
      <c r="AH232" s="121"/>
      <c r="AI232" s="121"/>
      <c r="AJ232" s="121"/>
      <c r="AK232" s="121"/>
      <c r="AL232" s="121"/>
      <c r="AM232" s="121"/>
      <c r="AN232" s="1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7"/>
      <c r="BI232" s="45"/>
      <c r="BJ232" s="46"/>
      <c r="BK232" s="47"/>
    </row>
    <row r="233" spans="1:63" s="21" customFormat="1" ht="14.25" customHeight="1">
      <c r="A233" s="22"/>
      <c r="B233" s="267"/>
      <c r="C233" s="123" t="s">
        <v>63</v>
      </c>
      <c r="D233" s="121"/>
      <c r="E233" s="121"/>
      <c r="F233" s="121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121"/>
      <c r="AA233" s="121"/>
      <c r="AB233" s="121"/>
      <c r="AC233" s="121"/>
      <c r="AD233" s="121"/>
      <c r="AE233" s="121"/>
      <c r="AF233" s="121"/>
      <c r="AG233" s="121"/>
      <c r="AH233" s="121"/>
      <c r="AI233" s="121"/>
      <c r="AJ233" s="121"/>
      <c r="AK233" s="121"/>
      <c r="AL233" s="121"/>
      <c r="AM233" s="121"/>
      <c r="AN233" s="1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7"/>
      <c r="BI233" s="240" t="s">
        <v>29</v>
      </c>
      <c r="BJ233" s="241"/>
      <c r="BK233" s="242"/>
    </row>
    <row r="234" spans="1:63" s="21" customFormat="1" ht="14.25" customHeight="1">
      <c r="A234" s="22"/>
      <c r="B234" s="267"/>
      <c r="C234" s="123"/>
      <c r="D234" s="52" t="s">
        <v>51</v>
      </c>
      <c r="E234" s="53"/>
      <c r="F234" s="54"/>
      <c r="G234" s="148" t="s">
        <v>219</v>
      </c>
      <c r="H234" s="108"/>
      <c r="I234" s="108"/>
      <c r="J234" s="10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121"/>
      <c r="AA234" s="121"/>
      <c r="AB234" s="121"/>
      <c r="AC234" s="121"/>
      <c r="AD234" s="121"/>
      <c r="AE234" s="121"/>
      <c r="AF234" s="121"/>
      <c r="AG234" s="121"/>
      <c r="AH234" s="121"/>
      <c r="AI234" s="121"/>
      <c r="AJ234" s="121"/>
      <c r="AK234" s="121"/>
      <c r="AL234" s="121"/>
      <c r="AM234" s="121"/>
      <c r="AN234" s="123" t="s">
        <v>46</v>
      </c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7"/>
      <c r="BI234" s="240" t="s">
        <v>29</v>
      </c>
      <c r="BJ234" s="241"/>
      <c r="BK234" s="242"/>
    </row>
    <row r="235" spans="1:63" s="21" customFormat="1" ht="14.25" customHeight="1">
      <c r="A235" s="22"/>
      <c r="B235" s="267"/>
      <c r="C235" s="123"/>
      <c r="D235" s="52" t="s">
        <v>56</v>
      </c>
      <c r="E235" s="53"/>
      <c r="F235" s="54"/>
      <c r="G235" s="69" t="str">
        <f>定義!$B$23</f>
        <v>dtaa_qw2_ap1b</v>
      </c>
      <c r="H235" s="108"/>
      <c r="I235" s="108"/>
      <c r="J235" s="10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121"/>
      <c r="AA235" s="121"/>
      <c r="AB235" s="121"/>
      <c r="AC235" s="121"/>
      <c r="AD235" s="121"/>
      <c r="AE235" s="121"/>
      <c r="AF235" s="121"/>
      <c r="AG235" s="121"/>
      <c r="AH235" s="121"/>
      <c r="AI235" s="121"/>
      <c r="AJ235" s="121"/>
      <c r="AK235" s="121"/>
      <c r="AL235" s="121"/>
      <c r="AM235" s="121"/>
      <c r="AN235" s="1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7"/>
      <c r="BI235" s="60"/>
      <c r="BJ235" s="61"/>
      <c r="BK235" s="62"/>
    </row>
    <row r="236" spans="1:63" s="21" customFormat="1" ht="14.25" customHeight="1">
      <c r="A236" s="22"/>
      <c r="B236" s="267"/>
      <c r="C236" s="123"/>
      <c r="D236" s="121"/>
      <c r="E236" s="121"/>
      <c r="F236" s="121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121"/>
      <c r="AA236" s="121"/>
      <c r="AB236" s="121"/>
      <c r="AC236" s="121"/>
      <c r="AD236" s="121"/>
      <c r="AE236" s="121"/>
      <c r="AF236" s="121"/>
      <c r="AG236" s="121"/>
      <c r="AH236" s="121"/>
      <c r="AI236" s="121"/>
      <c r="AJ236" s="121"/>
      <c r="AK236" s="121"/>
      <c r="AL236" s="121"/>
      <c r="AM236" s="121"/>
      <c r="AN236" s="1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7"/>
      <c r="BI236" s="45"/>
      <c r="BJ236" s="46"/>
      <c r="BK236" s="47"/>
    </row>
    <row r="237" spans="1:63" s="21" customFormat="1" ht="14.25" customHeight="1">
      <c r="A237" s="22"/>
      <c r="B237" s="267"/>
      <c r="C237" s="123" t="s">
        <v>52</v>
      </c>
      <c r="D237" s="121"/>
      <c r="E237" s="121"/>
      <c r="F237" s="121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121"/>
      <c r="AA237" s="121"/>
      <c r="AB237" s="121"/>
      <c r="AC237" s="121"/>
      <c r="AD237" s="121"/>
      <c r="AE237" s="121"/>
      <c r="AF237" s="121"/>
      <c r="AG237" s="121"/>
      <c r="AH237" s="121"/>
      <c r="AI237" s="121"/>
      <c r="AJ237" s="121"/>
      <c r="AK237" s="121"/>
      <c r="AL237" s="121"/>
      <c r="AM237" s="121"/>
      <c r="AN237" s="1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7"/>
      <c r="BI237" s="240" t="s">
        <v>29</v>
      </c>
      <c r="BJ237" s="241"/>
      <c r="BK237" s="242"/>
    </row>
    <row r="238" spans="1:63" s="21" customFormat="1" ht="14.25" customHeight="1">
      <c r="A238" s="22"/>
      <c r="B238" s="267"/>
      <c r="C238" s="123"/>
      <c r="D238" s="52" t="s">
        <v>53</v>
      </c>
      <c r="E238" s="53"/>
      <c r="F238" s="53"/>
      <c r="G238" s="109"/>
      <c r="H238" s="69" t="s">
        <v>54</v>
      </c>
      <c r="I238" s="108"/>
      <c r="J238" s="108"/>
      <c r="K238" s="10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121"/>
      <c r="AA238" s="121"/>
      <c r="AB238" s="121"/>
      <c r="AC238" s="121"/>
      <c r="AD238" s="121"/>
      <c r="AE238" s="121"/>
      <c r="AF238" s="121"/>
      <c r="AG238" s="121"/>
      <c r="AH238" s="121"/>
      <c r="AI238" s="121"/>
      <c r="AJ238" s="121"/>
      <c r="AK238" s="121"/>
      <c r="AL238" s="121"/>
      <c r="AM238" s="121"/>
      <c r="AN238" s="123" t="str">
        <f>"・接続先サーバ名「"&amp;$AS$8&amp;"」が表示されること。"</f>
        <v>・接続先サーバ名「atdaap1b」が表示されること。</v>
      </c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7"/>
      <c r="BI238" s="240" t="s">
        <v>29</v>
      </c>
      <c r="BJ238" s="241"/>
      <c r="BK238" s="242"/>
    </row>
    <row r="239" spans="1:63" s="21" customFormat="1" ht="14.25" customHeight="1">
      <c r="A239" s="22"/>
      <c r="B239" s="267"/>
      <c r="C239" s="123"/>
      <c r="D239" s="52" t="s">
        <v>53</v>
      </c>
      <c r="E239" s="53"/>
      <c r="F239" s="53"/>
      <c r="G239" s="109"/>
      <c r="H239" s="69" t="s">
        <v>55</v>
      </c>
      <c r="I239" s="108"/>
      <c r="J239" s="108"/>
      <c r="K239" s="10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121"/>
      <c r="AA239" s="121"/>
      <c r="AB239" s="121"/>
      <c r="AC239" s="121"/>
      <c r="AD239" s="121"/>
      <c r="AE239" s="121"/>
      <c r="AF239" s="121"/>
      <c r="AG239" s="121"/>
      <c r="AH239" s="121"/>
      <c r="AI239" s="121"/>
      <c r="AJ239" s="121"/>
      <c r="AK239" s="121"/>
      <c r="AL239" s="121"/>
      <c r="AM239" s="121"/>
      <c r="AN239" s="123" t="s">
        <v>218</v>
      </c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7"/>
      <c r="BI239" s="240" t="s">
        <v>29</v>
      </c>
      <c r="BJ239" s="241"/>
      <c r="BK239" s="242"/>
    </row>
    <row r="240" spans="1:63" s="21" customFormat="1" ht="14.25" customHeight="1">
      <c r="A240" s="22"/>
      <c r="B240" s="267"/>
      <c r="C240" s="31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31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9"/>
      <c r="BI240" s="60"/>
      <c r="BJ240" s="61"/>
      <c r="BK240" s="62"/>
    </row>
    <row r="241" spans="1:63" s="21" customFormat="1" ht="14.25" customHeight="1">
      <c r="A241" s="22"/>
      <c r="B241" s="267"/>
      <c r="C241" s="68" t="s">
        <v>57</v>
      </c>
      <c r="D241" s="125"/>
      <c r="E241" s="125"/>
      <c r="F241" s="125"/>
      <c r="G241" s="125"/>
      <c r="H241" s="125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  <c r="AA241" s="125"/>
      <c r="AB241" s="125"/>
      <c r="AC241" s="125"/>
      <c r="AD241" s="125"/>
      <c r="AE241" s="125"/>
      <c r="AF241" s="125"/>
      <c r="AG241" s="125"/>
      <c r="AH241" s="125"/>
      <c r="AI241" s="125"/>
      <c r="AJ241" s="125"/>
      <c r="AK241" s="125"/>
      <c r="AL241" s="125"/>
      <c r="AM241" s="125"/>
      <c r="AN241" s="123"/>
      <c r="AO241" s="121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7"/>
      <c r="BI241" s="48"/>
      <c r="BJ241" s="49"/>
      <c r="BK241" s="50"/>
    </row>
    <row r="242" spans="1:63" s="21" customFormat="1" ht="14.25" customHeight="1">
      <c r="A242" s="22"/>
      <c r="B242" s="267"/>
      <c r="C242" s="59" t="s">
        <v>81</v>
      </c>
      <c r="D242" s="125"/>
      <c r="E242" s="125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125"/>
      <c r="W242" s="125"/>
      <c r="X242" s="125"/>
      <c r="Y242" s="125"/>
      <c r="Z242" s="125"/>
      <c r="AA242" s="125"/>
      <c r="AB242" s="125"/>
      <c r="AC242" s="125"/>
      <c r="AD242" s="125"/>
      <c r="AE242" s="125"/>
      <c r="AF242" s="125"/>
      <c r="AG242" s="125"/>
      <c r="AH242" s="125"/>
      <c r="AI242" s="125"/>
      <c r="AJ242" s="125"/>
      <c r="AK242" s="125"/>
      <c r="AL242" s="125"/>
      <c r="AM242" s="125"/>
      <c r="AN242" s="123"/>
      <c r="AO242" s="121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7"/>
      <c r="BI242" s="240" t="s">
        <v>29</v>
      </c>
      <c r="BJ242" s="241"/>
      <c r="BK242" s="242"/>
    </row>
    <row r="243" spans="1:63" s="21" customFormat="1" ht="14.25" customHeight="1">
      <c r="A243" s="22"/>
      <c r="B243" s="267"/>
      <c r="C243" s="125"/>
      <c r="D243" s="52" t="s">
        <v>53</v>
      </c>
      <c r="E243" s="53"/>
      <c r="F243" s="108"/>
      <c r="G243" s="109"/>
      <c r="H243" s="69" t="s">
        <v>59</v>
      </c>
      <c r="I243" s="108"/>
      <c r="J243" s="108"/>
      <c r="K243" s="109"/>
      <c r="L243" s="59"/>
      <c r="M243" s="59"/>
      <c r="N243" s="76"/>
      <c r="O243" s="76"/>
      <c r="P243" s="76"/>
      <c r="Q243" s="76"/>
      <c r="R243" s="76"/>
      <c r="S243" s="76"/>
      <c r="T243" s="76"/>
      <c r="U243" s="76"/>
      <c r="V243" s="125"/>
      <c r="W243" s="125"/>
      <c r="X243" s="125"/>
      <c r="Y243" s="125"/>
      <c r="Z243" s="125"/>
      <c r="AA243" s="125"/>
      <c r="AB243" s="125"/>
      <c r="AC243" s="125"/>
      <c r="AD243" s="125"/>
      <c r="AE243" s="125"/>
      <c r="AF243" s="125"/>
      <c r="AG243" s="125"/>
      <c r="AH243" s="125"/>
      <c r="AI243" s="125"/>
      <c r="AJ243" s="125"/>
      <c r="AK243" s="125"/>
      <c r="AL243" s="125"/>
      <c r="AM243" s="125"/>
      <c r="AN243" s="123"/>
      <c r="AO243" s="121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7"/>
      <c r="BI243" s="48"/>
      <c r="BJ243" s="49"/>
      <c r="BK243" s="50"/>
    </row>
    <row r="244" spans="1:63" s="21" customFormat="1" ht="14.25" customHeight="1">
      <c r="A244" s="22"/>
      <c r="B244" s="267"/>
      <c r="C244" s="125"/>
      <c r="D244" s="121"/>
      <c r="E244" s="121"/>
      <c r="F244" s="59"/>
      <c r="G244" s="59"/>
      <c r="H244" s="59"/>
      <c r="I244" s="59"/>
      <c r="J244" s="59"/>
      <c r="K244" s="59"/>
      <c r="L244" s="59"/>
      <c r="M244" s="59"/>
      <c r="N244" s="76"/>
      <c r="O244" s="76"/>
      <c r="P244" s="76"/>
      <c r="Q244" s="76"/>
      <c r="R244" s="76"/>
      <c r="S244" s="76"/>
      <c r="T244" s="76"/>
      <c r="U244" s="76"/>
      <c r="V244" s="125"/>
      <c r="W244" s="125"/>
      <c r="X244" s="125"/>
      <c r="Y244" s="125"/>
      <c r="Z244" s="125"/>
      <c r="AA244" s="125"/>
      <c r="AB244" s="125"/>
      <c r="AC244" s="125"/>
      <c r="AD244" s="125"/>
      <c r="AE244" s="125"/>
      <c r="AF244" s="125"/>
      <c r="AG244" s="125"/>
      <c r="AH244" s="125"/>
      <c r="AI244" s="125"/>
      <c r="AJ244" s="125"/>
      <c r="AK244" s="125"/>
      <c r="AL244" s="125"/>
      <c r="AM244" s="125"/>
      <c r="AN244" s="123"/>
      <c r="AO244" s="121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7"/>
      <c r="BI244" s="48"/>
      <c r="BJ244" s="49"/>
      <c r="BK244" s="50"/>
    </row>
    <row r="245" spans="1:63" s="21" customFormat="1" ht="14.25" customHeight="1">
      <c r="A245" s="22"/>
      <c r="B245" s="267"/>
      <c r="C245" s="127" t="s">
        <v>82</v>
      </c>
      <c r="D245" s="121"/>
      <c r="E245" s="121"/>
      <c r="F245" s="59"/>
      <c r="G245" s="59"/>
      <c r="H245" s="59"/>
      <c r="I245" s="59"/>
      <c r="J245" s="59"/>
      <c r="K245" s="59"/>
      <c r="L245" s="59"/>
      <c r="M245" s="59"/>
      <c r="N245" s="76"/>
      <c r="O245" s="76"/>
      <c r="P245" s="76"/>
      <c r="Q245" s="76"/>
      <c r="R245" s="76"/>
      <c r="S245" s="76"/>
      <c r="T245" s="76"/>
      <c r="U245" s="76"/>
      <c r="V245" s="125"/>
      <c r="W245" s="125"/>
      <c r="X245" s="125"/>
      <c r="Y245" s="125"/>
      <c r="Z245" s="125"/>
      <c r="AA245" s="125"/>
      <c r="AB245" s="125"/>
      <c r="AC245" s="125"/>
      <c r="AD245" s="125"/>
      <c r="AE245" s="125"/>
      <c r="AF245" s="125"/>
      <c r="AG245" s="125"/>
      <c r="AH245" s="125"/>
      <c r="AI245" s="125"/>
      <c r="AJ245" s="125"/>
      <c r="AK245" s="125"/>
      <c r="AL245" s="125"/>
      <c r="AM245" s="125"/>
      <c r="AN245" s="123"/>
      <c r="AO245" s="121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7"/>
      <c r="BI245" s="240" t="s">
        <v>29</v>
      </c>
      <c r="BJ245" s="241"/>
      <c r="BK245" s="242"/>
    </row>
    <row r="246" spans="1:63" s="21" customFormat="1" ht="14.25" customHeight="1">
      <c r="A246" s="22"/>
      <c r="B246" s="267"/>
      <c r="C246" s="125"/>
      <c r="D246" s="52" t="s">
        <v>53</v>
      </c>
      <c r="E246" s="53"/>
      <c r="F246" s="108"/>
      <c r="G246" s="109"/>
      <c r="H246" s="69" t="s">
        <v>58</v>
      </c>
      <c r="I246" s="108"/>
      <c r="J246" s="109"/>
      <c r="K246" s="59"/>
      <c r="L246" s="59"/>
      <c r="M246" s="59"/>
      <c r="N246" s="76"/>
      <c r="O246" s="76"/>
      <c r="P246" s="76"/>
      <c r="Q246" s="76"/>
      <c r="R246" s="76"/>
      <c r="S246" s="76"/>
      <c r="T246" s="76"/>
      <c r="U246" s="76"/>
      <c r="V246" s="125"/>
      <c r="W246" s="125"/>
      <c r="X246" s="125"/>
      <c r="Y246" s="125"/>
      <c r="Z246" s="125"/>
      <c r="AA246" s="125"/>
      <c r="AB246" s="125"/>
      <c r="AC246" s="125"/>
      <c r="AD246" s="125"/>
      <c r="AE246" s="125"/>
      <c r="AF246" s="125"/>
      <c r="AG246" s="125"/>
      <c r="AH246" s="125"/>
      <c r="AI246" s="125"/>
      <c r="AJ246" s="125"/>
      <c r="AK246" s="125"/>
      <c r="AL246" s="125"/>
      <c r="AM246" s="125"/>
      <c r="AN246" s="138" t="s">
        <v>147</v>
      </c>
      <c r="AO246" s="121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7"/>
      <c r="BI246" s="269" t="s">
        <v>29</v>
      </c>
      <c r="BJ246" s="270"/>
      <c r="BK246" s="271"/>
    </row>
    <row r="247" spans="1:63" s="21" customFormat="1" ht="14.25" customHeight="1">
      <c r="A247" s="22"/>
      <c r="B247" s="267"/>
      <c r="C247" s="125"/>
      <c r="D247" s="121"/>
      <c r="E247" s="121"/>
      <c r="F247" s="59"/>
      <c r="G247" s="59"/>
      <c r="H247" s="59"/>
      <c r="I247" s="59"/>
      <c r="J247" s="59"/>
      <c r="K247" s="59"/>
      <c r="L247" s="59"/>
      <c r="M247" s="59"/>
      <c r="N247" s="76"/>
      <c r="O247" s="76"/>
      <c r="P247" s="76"/>
      <c r="Q247" s="76"/>
      <c r="R247" s="76"/>
      <c r="S247" s="76"/>
      <c r="T247" s="76"/>
      <c r="U247" s="76"/>
      <c r="V247" s="125"/>
      <c r="W247" s="125"/>
      <c r="X247" s="125"/>
      <c r="Y247" s="125"/>
      <c r="Z247" s="125"/>
      <c r="AA247" s="125"/>
      <c r="AB247" s="125"/>
      <c r="AC247" s="125"/>
      <c r="AD247" s="125"/>
      <c r="AE247" s="125"/>
      <c r="AF247" s="125"/>
      <c r="AG247" s="125"/>
      <c r="AH247" s="125"/>
      <c r="AI247" s="125"/>
      <c r="AJ247" s="125"/>
      <c r="AK247" s="125"/>
      <c r="AL247" s="125"/>
      <c r="AM247" s="125"/>
      <c r="AN247" s="138"/>
      <c r="AO247" s="121" t="str">
        <f>定義!$B$28</f>
        <v>https-atd11b.conf</v>
      </c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7"/>
      <c r="BI247" s="60"/>
      <c r="BJ247" s="61"/>
      <c r="BK247" s="62"/>
    </row>
    <row r="248" spans="1:63" s="21" customFormat="1" ht="14.25" customHeight="1">
      <c r="A248" s="22"/>
      <c r="B248" s="267"/>
      <c r="C248" s="125"/>
      <c r="D248" s="121"/>
      <c r="E248" s="121"/>
      <c r="F248" s="59"/>
      <c r="G248" s="59"/>
      <c r="H248" s="59"/>
      <c r="I248" s="59"/>
      <c r="J248" s="59"/>
      <c r="K248" s="59"/>
      <c r="L248" s="59"/>
      <c r="M248" s="59"/>
      <c r="N248" s="76"/>
      <c r="O248" s="76"/>
      <c r="P248" s="76"/>
      <c r="Q248" s="76"/>
      <c r="R248" s="76"/>
      <c r="S248" s="76"/>
      <c r="T248" s="76"/>
      <c r="U248" s="76"/>
      <c r="V248" s="125"/>
      <c r="W248" s="125"/>
      <c r="X248" s="125"/>
      <c r="Y248" s="125"/>
      <c r="Z248" s="125"/>
      <c r="AA248" s="125"/>
      <c r="AB248" s="125"/>
      <c r="AC248" s="125"/>
      <c r="AD248" s="125"/>
      <c r="AE248" s="125"/>
      <c r="AF248" s="125"/>
      <c r="AG248" s="125"/>
      <c r="AH248" s="125"/>
      <c r="AI248" s="125"/>
      <c r="AJ248" s="125"/>
      <c r="AK248" s="125"/>
      <c r="AL248" s="125"/>
      <c r="AM248" s="125"/>
      <c r="AN248" s="138"/>
      <c r="AO248" s="121" t="str">
        <f>定義!$B$40</f>
        <v>https-atd11b.conf.maint</v>
      </c>
      <c r="AP248" s="23"/>
      <c r="AQ248" s="23"/>
      <c r="AR248" s="23"/>
      <c r="AS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7"/>
      <c r="BI248" s="60"/>
      <c r="BJ248" s="61"/>
      <c r="BK248" s="62"/>
    </row>
    <row r="249" spans="1:63" s="21" customFormat="1" ht="14.25" customHeight="1">
      <c r="A249" s="22"/>
      <c r="B249" s="267"/>
      <c r="C249" s="125"/>
      <c r="D249" s="121"/>
      <c r="E249" s="121"/>
      <c r="F249" s="59"/>
      <c r="G249" s="59"/>
      <c r="H249" s="59"/>
      <c r="I249" s="59"/>
      <c r="J249" s="59"/>
      <c r="K249" s="59"/>
      <c r="L249" s="59"/>
      <c r="M249" s="59"/>
      <c r="N249" s="76"/>
      <c r="O249" s="76"/>
      <c r="P249" s="76"/>
      <c r="Q249" s="76"/>
      <c r="R249" s="76"/>
      <c r="S249" s="76"/>
      <c r="T249" s="76"/>
      <c r="U249" s="76"/>
      <c r="V249" s="125"/>
      <c r="W249" s="125"/>
      <c r="X249" s="125"/>
      <c r="Y249" s="125"/>
      <c r="Z249" s="125"/>
      <c r="AA249" s="125"/>
      <c r="AB249" s="125"/>
      <c r="AC249" s="125"/>
      <c r="AD249" s="125"/>
      <c r="AE249" s="125"/>
      <c r="AF249" s="125"/>
      <c r="AG249" s="125"/>
      <c r="AH249" s="125"/>
      <c r="AI249" s="125"/>
      <c r="AJ249" s="125"/>
      <c r="AK249" s="125"/>
      <c r="AL249" s="125"/>
      <c r="AM249" s="125"/>
      <c r="AN249" s="138"/>
      <c r="AO249" s="121" t="str">
        <f>定義!$B$34</f>
        <v>https-atd11b.conf.org</v>
      </c>
      <c r="AP249" s="23"/>
      <c r="AQ249" s="23"/>
      <c r="AR249" s="23"/>
      <c r="AS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7"/>
      <c r="BI249" s="60"/>
      <c r="BJ249" s="61"/>
      <c r="BK249" s="62"/>
    </row>
    <row r="250" spans="1:63" s="21" customFormat="1" ht="14.25" customHeight="1">
      <c r="A250" s="22"/>
      <c r="B250" s="267"/>
      <c r="C250" s="125"/>
      <c r="D250" s="121"/>
      <c r="E250" s="121"/>
      <c r="F250" s="59"/>
      <c r="G250" s="59"/>
      <c r="H250" s="59"/>
      <c r="I250" s="59"/>
      <c r="J250" s="59"/>
      <c r="K250" s="59"/>
      <c r="L250" s="59"/>
      <c r="M250" s="59"/>
      <c r="N250" s="76"/>
      <c r="O250" s="76"/>
      <c r="P250" s="76"/>
      <c r="Q250" s="76"/>
      <c r="R250" s="76"/>
      <c r="S250" s="76"/>
      <c r="T250" s="76"/>
      <c r="U250" s="76"/>
      <c r="V250" s="125"/>
      <c r="W250" s="125"/>
      <c r="X250" s="125"/>
      <c r="Y250" s="125"/>
      <c r="Z250" s="125"/>
      <c r="AA250" s="125"/>
      <c r="AB250" s="125"/>
      <c r="AC250" s="125"/>
      <c r="AD250" s="125"/>
      <c r="AE250" s="125"/>
      <c r="AF250" s="125"/>
      <c r="AG250" s="125"/>
      <c r="AH250" s="125"/>
      <c r="AI250" s="125"/>
      <c r="AJ250" s="125"/>
      <c r="AK250" s="125"/>
      <c r="AL250" s="125"/>
      <c r="AM250" s="125"/>
      <c r="AN250" s="138"/>
      <c r="AO250" s="121" t="str">
        <f>定義!$B$29</f>
        <v>https-atd12b.conf</v>
      </c>
      <c r="AP250" s="23"/>
      <c r="AQ250" s="23"/>
      <c r="AR250" s="23"/>
      <c r="AS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7"/>
      <c r="BI250" s="60"/>
      <c r="BJ250" s="61"/>
      <c r="BK250" s="62"/>
    </row>
    <row r="251" spans="1:63" s="21" customFormat="1" ht="14.25" customHeight="1">
      <c r="A251" s="22"/>
      <c r="B251" s="267"/>
      <c r="C251" s="125"/>
      <c r="D251" s="121"/>
      <c r="E251" s="121"/>
      <c r="F251" s="59"/>
      <c r="G251" s="59"/>
      <c r="H251" s="59"/>
      <c r="I251" s="59"/>
      <c r="J251" s="59"/>
      <c r="K251" s="59"/>
      <c r="L251" s="59"/>
      <c r="M251" s="59"/>
      <c r="N251" s="76"/>
      <c r="O251" s="76"/>
      <c r="P251" s="76"/>
      <c r="Q251" s="76"/>
      <c r="R251" s="76"/>
      <c r="S251" s="76"/>
      <c r="T251" s="76"/>
      <c r="U251" s="76"/>
      <c r="V251" s="125"/>
      <c r="W251" s="125"/>
      <c r="X251" s="125"/>
      <c r="Y251" s="125"/>
      <c r="Z251" s="125"/>
      <c r="AA251" s="125"/>
      <c r="AB251" s="125"/>
      <c r="AC251" s="125"/>
      <c r="AD251" s="125"/>
      <c r="AE251" s="125"/>
      <c r="AF251" s="125"/>
      <c r="AG251" s="125"/>
      <c r="AH251" s="125"/>
      <c r="AI251" s="125"/>
      <c r="AJ251" s="125"/>
      <c r="AK251" s="125"/>
      <c r="AL251" s="125"/>
      <c r="AM251" s="125"/>
      <c r="AN251" s="138"/>
      <c r="AO251" s="121" t="str">
        <f>定義!$B$41</f>
        <v>https-atd12b.conf.maint</v>
      </c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7"/>
      <c r="BI251" s="60"/>
      <c r="BJ251" s="61"/>
      <c r="BK251" s="62"/>
    </row>
    <row r="252" spans="1:63" s="21" customFormat="1" ht="14.25" customHeight="1">
      <c r="A252" s="22"/>
      <c r="B252" s="267"/>
      <c r="C252" s="125"/>
      <c r="D252" s="121"/>
      <c r="E252" s="121"/>
      <c r="F252" s="59"/>
      <c r="G252" s="59"/>
      <c r="H252" s="59"/>
      <c r="I252" s="59"/>
      <c r="J252" s="59"/>
      <c r="K252" s="59"/>
      <c r="L252" s="59"/>
      <c r="M252" s="59"/>
      <c r="N252" s="76"/>
      <c r="O252" s="76"/>
      <c r="P252" s="76"/>
      <c r="Q252" s="76"/>
      <c r="R252" s="76"/>
      <c r="S252" s="76"/>
      <c r="T252" s="76"/>
      <c r="U252" s="76"/>
      <c r="V252" s="125"/>
      <c r="W252" s="125"/>
      <c r="X252" s="125"/>
      <c r="Y252" s="125"/>
      <c r="Z252" s="125"/>
      <c r="AA252" s="125"/>
      <c r="AB252" s="125"/>
      <c r="AC252" s="125"/>
      <c r="AD252" s="125"/>
      <c r="AE252" s="125"/>
      <c r="AF252" s="125"/>
      <c r="AG252" s="125"/>
      <c r="AH252" s="125"/>
      <c r="AI252" s="125"/>
      <c r="AJ252" s="125"/>
      <c r="AK252" s="125"/>
      <c r="AL252" s="125"/>
      <c r="AM252" s="125"/>
      <c r="AN252" s="138"/>
      <c r="AO252" s="121" t="str">
        <f>定義!$B$35</f>
        <v>https-atd12b.conf.org</v>
      </c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7"/>
      <c r="BI252" s="60"/>
      <c r="BJ252" s="61"/>
      <c r="BK252" s="62"/>
    </row>
    <row r="253" spans="1:63" s="21" customFormat="1" ht="14.25" customHeight="1">
      <c r="A253" s="22"/>
      <c r="B253" s="267"/>
      <c r="C253" s="125"/>
      <c r="D253" s="125"/>
      <c r="E253" s="125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125"/>
      <c r="W253" s="125"/>
      <c r="X253" s="125"/>
      <c r="Y253" s="125"/>
      <c r="Z253" s="125"/>
      <c r="AA253" s="125"/>
      <c r="AB253" s="125"/>
      <c r="AC253" s="125"/>
      <c r="AD253" s="125"/>
      <c r="AE253" s="125"/>
      <c r="AF253" s="125"/>
      <c r="AG253" s="125"/>
      <c r="AH253" s="125"/>
      <c r="AI253" s="125"/>
      <c r="AJ253" s="125"/>
      <c r="AK253" s="125"/>
      <c r="AL253" s="125"/>
      <c r="AM253" s="125"/>
      <c r="AN253" s="123"/>
      <c r="AO253" s="121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7"/>
      <c r="BI253" s="48"/>
      <c r="BJ253" s="49"/>
      <c r="BK253" s="50"/>
    </row>
    <row r="254" spans="1:63" s="21" customFormat="1" ht="14.25" customHeight="1">
      <c r="A254" s="22"/>
      <c r="B254" s="267"/>
      <c r="C254" s="76" t="s">
        <v>148</v>
      </c>
      <c r="D254" s="125"/>
      <c r="E254" s="125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125"/>
      <c r="W254" s="125"/>
      <c r="X254" s="125"/>
      <c r="Y254" s="125"/>
      <c r="Z254" s="125"/>
      <c r="AA254" s="125"/>
      <c r="AB254" s="125"/>
      <c r="AC254" s="125"/>
      <c r="AD254" s="125"/>
      <c r="AE254" s="125"/>
      <c r="AF254" s="125"/>
      <c r="AG254" s="125"/>
      <c r="AH254" s="125"/>
      <c r="AI254" s="125"/>
      <c r="AJ254" s="125"/>
      <c r="AK254" s="125"/>
      <c r="AL254" s="125"/>
      <c r="AM254" s="125"/>
      <c r="AN254" s="123"/>
      <c r="AO254" s="121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7"/>
      <c r="BI254" s="48"/>
      <c r="BJ254" s="49"/>
      <c r="BK254" s="50"/>
    </row>
    <row r="255" spans="1:63" s="21" customFormat="1" ht="14.25" customHeight="1">
      <c r="A255" s="22"/>
      <c r="B255" s="267"/>
      <c r="C255" s="63"/>
      <c r="D255" s="137" t="s">
        <v>53</v>
      </c>
      <c r="E255" s="122"/>
      <c r="F255" s="111"/>
      <c r="G255" s="112"/>
      <c r="H255" s="69" t="str">
        <f>"diff "&amp;定義!$B$28&amp;" "&amp;定義!$B$34</f>
        <v>diff https-atd11b.conf https-atd11b.conf.org</v>
      </c>
      <c r="I255" s="108"/>
      <c r="J255" s="108"/>
      <c r="K255" s="108"/>
      <c r="L255" s="108"/>
      <c r="M255" s="108"/>
      <c r="N255" s="108"/>
      <c r="O255" s="108"/>
      <c r="P255" s="108"/>
      <c r="Q255" s="109"/>
      <c r="R255" s="76"/>
      <c r="S255" s="76"/>
      <c r="T255" s="76"/>
      <c r="U255" s="76"/>
      <c r="V255" s="125"/>
      <c r="W255" s="125"/>
      <c r="X255" s="125"/>
      <c r="Y255" s="125"/>
      <c r="Z255" s="125"/>
      <c r="AA255" s="125"/>
      <c r="AB255" s="125"/>
      <c r="AC255" s="125"/>
      <c r="AD255" s="125"/>
      <c r="AE255" s="125"/>
      <c r="AF255" s="125"/>
      <c r="AG255" s="125"/>
      <c r="AH255" s="125"/>
      <c r="AI255" s="125"/>
      <c r="AJ255" s="125"/>
      <c r="AK255" s="125"/>
      <c r="AL255" s="125"/>
      <c r="AM255" s="125"/>
      <c r="AN255" s="123" t="s">
        <v>62</v>
      </c>
      <c r="AO255" s="121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7"/>
      <c r="BI255" s="269" t="s">
        <v>29</v>
      </c>
      <c r="BJ255" s="270"/>
      <c r="BK255" s="271"/>
    </row>
    <row r="256" spans="1:63" s="21" customFormat="1" ht="14.25" customHeight="1">
      <c r="A256" s="22"/>
      <c r="B256" s="267"/>
      <c r="C256" s="63"/>
      <c r="D256" s="31"/>
      <c r="E256" s="28"/>
      <c r="F256" s="92"/>
      <c r="G256" s="110"/>
      <c r="H256" s="69" t="str">
        <f>"diff "&amp;定義!$B$29&amp;" "&amp;定義!$B$35</f>
        <v>diff https-atd12b.conf https-atd12b.conf.org</v>
      </c>
      <c r="I256" s="108"/>
      <c r="J256" s="108"/>
      <c r="K256" s="108"/>
      <c r="L256" s="108"/>
      <c r="M256" s="108"/>
      <c r="N256" s="108"/>
      <c r="O256" s="108"/>
      <c r="P256" s="108"/>
      <c r="Q256" s="109"/>
      <c r="R256" s="76"/>
      <c r="S256" s="76"/>
      <c r="T256" s="76"/>
      <c r="U256" s="76"/>
      <c r="V256" s="125"/>
      <c r="W256" s="125"/>
      <c r="X256" s="125"/>
      <c r="Y256" s="125"/>
      <c r="Z256" s="125"/>
      <c r="AA256" s="125"/>
      <c r="AB256" s="125"/>
      <c r="AC256" s="125"/>
      <c r="AD256" s="125"/>
      <c r="AE256" s="125"/>
      <c r="AF256" s="125"/>
      <c r="AG256" s="125"/>
      <c r="AH256" s="125"/>
      <c r="AI256" s="125"/>
      <c r="AJ256" s="125"/>
      <c r="AK256" s="125"/>
      <c r="AL256" s="125"/>
      <c r="AM256" s="125"/>
      <c r="AN256" s="123" t="s">
        <v>62</v>
      </c>
      <c r="AO256" s="121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7"/>
      <c r="BI256" s="60"/>
      <c r="BJ256" s="61"/>
      <c r="BK256" s="62"/>
    </row>
    <row r="257" spans="1:63" s="21" customFormat="1" ht="14.25" customHeight="1">
      <c r="A257" s="22"/>
      <c r="B257" s="267"/>
      <c r="C257" s="63"/>
      <c r="D257" s="137" t="s">
        <v>53</v>
      </c>
      <c r="E257" s="122"/>
      <c r="F257" s="111"/>
      <c r="G257" s="112"/>
      <c r="H257" s="69" t="str">
        <f>"diff "&amp;定義!$B$28&amp;" "&amp;定義!$B$40</f>
        <v>diff https-atd11b.conf https-atd11b.conf.maint</v>
      </c>
      <c r="I257" s="108"/>
      <c r="J257" s="108"/>
      <c r="K257" s="108"/>
      <c r="L257" s="108"/>
      <c r="M257" s="108"/>
      <c r="N257" s="108"/>
      <c r="O257" s="108"/>
      <c r="P257" s="108"/>
      <c r="Q257" s="109"/>
      <c r="R257" s="76"/>
      <c r="S257" s="76"/>
      <c r="T257" s="76"/>
      <c r="U257" s="76"/>
      <c r="V257" s="125"/>
      <c r="W257" s="125"/>
      <c r="X257" s="125"/>
      <c r="Y257" s="125"/>
      <c r="Z257" s="125"/>
      <c r="AA257" s="125"/>
      <c r="AB257" s="125"/>
      <c r="AC257" s="125"/>
      <c r="AD257" s="125"/>
      <c r="AE257" s="125"/>
      <c r="AF257" s="125"/>
      <c r="AG257" s="125"/>
      <c r="AH257" s="125"/>
      <c r="AI257" s="125"/>
      <c r="AJ257" s="125"/>
      <c r="AK257" s="125"/>
      <c r="AL257" s="125"/>
      <c r="AM257" s="125"/>
      <c r="AN257" s="123" t="s">
        <v>61</v>
      </c>
      <c r="AO257" s="121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7"/>
      <c r="BI257" s="269" t="s">
        <v>29</v>
      </c>
      <c r="BJ257" s="270"/>
      <c r="BK257" s="271"/>
    </row>
    <row r="258" spans="1:63" s="21" customFormat="1" ht="14.25" customHeight="1">
      <c r="A258" s="22"/>
      <c r="B258" s="267"/>
      <c r="C258" s="63"/>
      <c r="D258" s="31"/>
      <c r="E258" s="28"/>
      <c r="F258" s="92"/>
      <c r="G258" s="110"/>
      <c r="H258" s="69" t="str">
        <f>"diff "&amp;定義!$B$29&amp;" "&amp;定義!$B$41</f>
        <v>diff https-atd12b.conf https-atd12b.conf.maint</v>
      </c>
      <c r="I258" s="108"/>
      <c r="J258" s="108"/>
      <c r="K258" s="108"/>
      <c r="L258" s="108"/>
      <c r="M258" s="108"/>
      <c r="N258" s="108"/>
      <c r="O258" s="108"/>
      <c r="P258" s="108"/>
      <c r="Q258" s="109"/>
      <c r="R258" s="76"/>
      <c r="S258" s="76"/>
      <c r="T258" s="76"/>
      <c r="U258" s="76"/>
      <c r="V258" s="125"/>
      <c r="W258" s="125"/>
      <c r="X258" s="125"/>
      <c r="Y258" s="125"/>
      <c r="Z258" s="125"/>
      <c r="AA258" s="125"/>
      <c r="AB258" s="125"/>
      <c r="AC258" s="125"/>
      <c r="AD258" s="125"/>
      <c r="AE258" s="125"/>
      <c r="AF258" s="125"/>
      <c r="AG258" s="125"/>
      <c r="AH258" s="125"/>
      <c r="AI258" s="125"/>
      <c r="AJ258" s="125"/>
      <c r="AK258" s="125"/>
      <c r="AL258" s="125"/>
      <c r="AM258" s="125"/>
      <c r="AN258" s="123" t="s">
        <v>61</v>
      </c>
      <c r="AO258" s="121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7"/>
      <c r="BI258" s="60"/>
      <c r="BJ258" s="61"/>
      <c r="BK258" s="62"/>
    </row>
    <row r="259" spans="1:63" s="21" customFormat="1" ht="14.25" customHeight="1">
      <c r="A259" s="22"/>
      <c r="B259" s="268"/>
      <c r="C259" s="113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31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9"/>
      <c r="BI259" s="65"/>
      <c r="BJ259" s="66"/>
      <c r="BK259" s="67"/>
    </row>
    <row r="260" spans="1:63" s="21" customFormat="1" ht="14.2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K260" s="38"/>
    </row>
    <row r="261" spans="1:63" s="21" customFormat="1" ht="14.2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K261" s="38"/>
    </row>
    <row r="262" spans="1:63" s="21" customFormat="1" ht="14.2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K262" s="38"/>
    </row>
    <row r="263" spans="1:63" s="21" customFormat="1" ht="14.2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K263" s="38"/>
    </row>
    <row r="264" spans="1:63" s="21" customFormat="1" ht="14.2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K264" s="38"/>
    </row>
    <row r="265" spans="1:63" s="21" customFormat="1" ht="14.2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K265" s="38"/>
    </row>
    <row r="266" spans="1:63" s="21" customFormat="1" ht="14.2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K266" s="38"/>
    </row>
    <row r="267" spans="1:63" s="21" customFormat="1" ht="14.2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K267" s="38"/>
    </row>
    <row r="268" spans="1:63" s="21" customFormat="1" ht="14.2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K268" s="38"/>
    </row>
    <row r="269" spans="1:63" s="21" customFormat="1" ht="14.2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K269" s="38"/>
    </row>
    <row r="270" spans="1:63" s="21" customFormat="1" ht="14.2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K270" s="38"/>
    </row>
    <row r="271" spans="1:63" s="21" customFormat="1" ht="14.2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K271" s="38"/>
    </row>
    <row r="272" spans="1:63" s="21" customFormat="1" ht="14.2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K272" s="38"/>
    </row>
    <row r="273" spans="1:63" s="21" customFormat="1" ht="14.2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K273" s="38"/>
    </row>
    <row r="274" spans="1:63" s="21" customFormat="1" ht="14.2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K274" s="38"/>
    </row>
    <row r="275" spans="1:63" s="21" customFormat="1" ht="14.2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K275" s="38"/>
    </row>
    <row r="276" spans="1:63" s="21" customFormat="1" ht="14.2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K276" s="38"/>
    </row>
    <row r="277" spans="1:63" s="21" customFormat="1" ht="14.2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K277" s="38"/>
    </row>
    <row r="278" spans="1:63" s="21" customFormat="1" ht="14.2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K278" s="38"/>
    </row>
    <row r="279" spans="1:63" s="21" customFormat="1" ht="14.2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K279" s="38"/>
    </row>
    <row r="280" spans="1:63" s="21" customFormat="1" ht="14.2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K280" s="38"/>
    </row>
    <row r="281" spans="1:63" s="21" customFormat="1" ht="14.2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K281" s="38"/>
    </row>
    <row r="282" spans="1:63" s="21" customFormat="1" ht="14.2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K282" s="38"/>
    </row>
    <row r="283" spans="1:63" s="21" customFormat="1" ht="14.2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K283" s="38"/>
    </row>
    <row r="284" spans="1:63" s="21" customFormat="1" ht="14.2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K284" s="38"/>
    </row>
    <row r="285" spans="1:63" s="21" customFormat="1" ht="14.2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K285" s="38"/>
    </row>
    <row r="286" spans="1:63" s="35" customFormat="1" ht="14.2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K286" s="38"/>
    </row>
    <row r="287" spans="1:63" s="35" customFormat="1" ht="14.2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K287" s="38"/>
    </row>
    <row r="288" spans="1:63" s="35" customFormat="1" ht="14.2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K288" s="38"/>
    </row>
    <row r="289" spans="1:63" s="35" customFormat="1" ht="14.2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K289" s="38"/>
    </row>
    <row r="290" spans="1:63" s="35" customFormat="1" ht="14.2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K290" s="38"/>
    </row>
    <row r="291" spans="1:63" s="35" customFormat="1" ht="14.2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K291" s="38"/>
    </row>
    <row r="292" spans="1:63" s="35" customFormat="1" ht="14.2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K292" s="38"/>
    </row>
    <row r="293" spans="1:63" s="35" customFormat="1" ht="14.2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K293" s="38"/>
    </row>
    <row r="294" spans="1:63" s="35" customFormat="1" ht="14.2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K294" s="38"/>
    </row>
    <row r="295" spans="1:63" s="35" customFormat="1" ht="14.2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K295" s="38"/>
    </row>
    <row r="296" spans="1:63" s="35" customFormat="1" ht="14.2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K296" s="38"/>
    </row>
    <row r="297" spans="1:63" s="35" customFormat="1" ht="14.2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K297" s="38"/>
    </row>
    <row r="298" spans="1:63" s="35" customFormat="1" ht="14.2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K298" s="39"/>
    </row>
    <row r="299" spans="1:63" s="35" customFormat="1" ht="14.2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K299" s="39"/>
    </row>
    <row r="300" spans="1:63" s="35" customFormat="1" ht="14.2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K300" s="39"/>
    </row>
    <row r="301" spans="1:63" s="35" customFormat="1" ht="14.2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K301" s="39"/>
    </row>
    <row r="302" spans="1:63" s="35" customFormat="1" ht="14.2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K302" s="39"/>
    </row>
    <row r="303" spans="1:63" s="35" customFormat="1" ht="14.2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K303" s="39"/>
    </row>
    <row r="304" spans="1:63" s="35" customFormat="1" ht="14.2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K304" s="39"/>
    </row>
    <row r="305" spans="1:63" s="35" customFormat="1" ht="14.2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K305" s="39"/>
    </row>
    <row r="306" spans="1:63" s="35" customFormat="1" ht="14.2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K306" s="39"/>
    </row>
    <row r="307" spans="1:63" s="35" customFormat="1" ht="14.2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K307" s="39"/>
    </row>
    <row r="308" spans="1:63" s="35" customFormat="1" ht="14.2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K308" s="39"/>
    </row>
    <row r="309" spans="1:63" s="35" customFormat="1" ht="14.2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K309" s="39"/>
    </row>
    <row r="310" spans="1:63" s="35" customFormat="1" ht="14.2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K310" s="39"/>
    </row>
    <row r="311" spans="1:63" s="35" customFormat="1" ht="14.2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K311" s="39"/>
    </row>
    <row r="312" spans="1:63" s="35" customFormat="1" ht="14.2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K312" s="39"/>
    </row>
    <row r="313" spans="1:63" s="35" customFormat="1" ht="14.2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K313" s="39"/>
    </row>
    <row r="314" spans="1:63" s="35" customFormat="1" ht="14.2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K314" s="39"/>
    </row>
    <row r="315" spans="1:63" s="35" customFormat="1" ht="14.2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K315" s="39"/>
    </row>
    <row r="316" spans="1:63" s="35" customFormat="1" ht="14.2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K316" s="39"/>
    </row>
    <row r="317" spans="1:63" s="35" customFormat="1" ht="14.2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K317" s="39"/>
    </row>
    <row r="318" spans="1:63" s="35" customFormat="1" ht="14.2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K318" s="39"/>
    </row>
    <row r="319" spans="1:63" s="35" customFormat="1" ht="14.2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K319" s="39"/>
    </row>
    <row r="320" spans="1:63" s="35" customFormat="1" ht="14.2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K320" s="39"/>
    </row>
    <row r="321" spans="1:63" s="35" customFormat="1" ht="14.2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K321" s="39"/>
    </row>
    <row r="322" spans="1:63" s="35" customFormat="1" ht="14.2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K322" s="39"/>
    </row>
    <row r="323" spans="1:63" s="35" customFormat="1" ht="14.2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K323" s="39"/>
    </row>
    <row r="324" spans="1:63" s="35" customFormat="1" ht="14.2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K324" s="38"/>
    </row>
    <row r="325" spans="1:63" s="35" customFormat="1" ht="14.2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K325" s="38"/>
    </row>
    <row r="326" spans="1:63" s="35" customFormat="1" ht="14.2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K326" s="39"/>
    </row>
    <row r="327" spans="1:63" s="35" customFormat="1" ht="14.2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K327" s="39"/>
    </row>
    <row r="328" spans="1:63" s="35" customFormat="1" ht="14.2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K328" s="38"/>
    </row>
    <row r="329" spans="1:63" s="35" customFormat="1" ht="14.2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K329" s="38"/>
    </row>
    <row r="330" spans="1:63" s="35" customFormat="1" ht="14.2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K330" s="38"/>
    </row>
    <row r="331" spans="1:63" s="35" customFormat="1" ht="14.2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K331" s="38"/>
    </row>
    <row r="332" spans="1:63" s="35" customFormat="1" ht="14.2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K332" s="38"/>
    </row>
    <row r="333" spans="1:63" s="35" customFormat="1" ht="14.2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K333" s="38"/>
    </row>
    <row r="334" spans="1:63" s="35" customFormat="1" ht="14.2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K334" s="38"/>
    </row>
    <row r="335" spans="1:63" s="35" customFormat="1" ht="14.2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K335" s="38"/>
    </row>
    <row r="336" spans="1:63" s="35" customFormat="1" ht="14.2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K336" s="38"/>
    </row>
    <row r="337" spans="1:63" s="35" customFormat="1" ht="14.2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K337" s="40"/>
    </row>
    <row r="338" spans="1:63" s="35" customFormat="1" ht="14.2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K338" s="40"/>
    </row>
    <row r="339" spans="1:63" s="35" customFormat="1" ht="14.2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K339" s="40"/>
    </row>
    <row r="340" spans="1:63" s="35" customFormat="1" ht="14.2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K340" s="40"/>
    </row>
    <row r="341" spans="1:63" s="35" customFormat="1" ht="14.2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K341" s="40"/>
    </row>
    <row r="342" spans="1:63" s="35" customFormat="1" ht="14.2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K342" s="40"/>
    </row>
    <row r="343" spans="1:63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K343" s="40"/>
    </row>
    <row r="344" spans="1:63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K344" s="40"/>
    </row>
    <row r="345" spans="1:63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K345" s="40"/>
    </row>
    <row r="346" spans="1:63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K346" s="40"/>
    </row>
    <row r="347" spans="1:63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K347" s="40"/>
    </row>
    <row r="348" spans="1:63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K348" s="40"/>
    </row>
    <row r="349" spans="1:63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K349" s="40"/>
    </row>
    <row r="350" spans="1:63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K350" s="40"/>
    </row>
    <row r="351" spans="1:63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K351" s="40"/>
    </row>
    <row r="352" spans="1:63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K352" s="40"/>
    </row>
    <row r="353" spans="1:63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K353" s="40"/>
    </row>
    <row r="354" spans="1:63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K354" s="40"/>
    </row>
    <row r="355" spans="1:63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K355" s="40"/>
    </row>
    <row r="356" spans="1:63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K356" s="40"/>
    </row>
    <row r="357" spans="1:63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K357" s="40"/>
    </row>
    <row r="358" spans="1:63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K358" s="40"/>
    </row>
    <row r="359" spans="1:63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K359" s="40"/>
    </row>
    <row r="360" spans="1:63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K360" s="40"/>
    </row>
    <row r="361" spans="1:63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K361" s="40"/>
    </row>
    <row r="362" spans="1:63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K362" s="40"/>
    </row>
    <row r="363" spans="1:63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K363" s="40"/>
    </row>
    <row r="364" spans="1:63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K364" s="40"/>
    </row>
    <row r="365" spans="1:63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K365" s="40"/>
    </row>
    <row r="366" spans="1:63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K366" s="40"/>
    </row>
    <row r="367" spans="1:63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K367" s="40"/>
    </row>
    <row r="368" spans="1:63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K368" s="40"/>
    </row>
    <row r="369" spans="1:58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</row>
    <row r="370" spans="1:58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</row>
    <row r="371" spans="1:58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</row>
    <row r="372" spans="1:58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</row>
    <row r="373" spans="1:58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</row>
    <row r="374" spans="1:58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</row>
    <row r="375" spans="1:58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</row>
    <row r="376" spans="1:58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</row>
    <row r="377" spans="1:58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</row>
    <row r="378" spans="1:58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</row>
    <row r="379" spans="1:58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</row>
    <row r="380" spans="1:58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</row>
    <row r="381" spans="1:58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</row>
    <row r="382" spans="1:58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</row>
    <row r="383" spans="1:58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</row>
    <row r="384" spans="1:58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</row>
    <row r="385" spans="1:58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</row>
    <row r="386" spans="1:58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</row>
    <row r="387" spans="1:58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</row>
    <row r="388" spans="1:58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</row>
    <row r="389" spans="1:58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</row>
    <row r="390" spans="1:58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</row>
    <row r="391" spans="1:58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</row>
    <row r="392" spans="1:58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</row>
    <row r="393" spans="1:58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</row>
    <row r="394" spans="1:58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</row>
    <row r="395" spans="1:58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</row>
    <row r="396" spans="1:58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</row>
    <row r="397" spans="1:58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</row>
    <row r="398" spans="1:58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</row>
    <row r="399" spans="1:58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</row>
    <row r="400" spans="1:58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</row>
    <row r="401" spans="1:58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</row>
    <row r="402" spans="1:58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</row>
    <row r="403" spans="1:58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</row>
    <row r="404" spans="1:58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</row>
    <row r="405" spans="1:58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</row>
    <row r="406" spans="1:58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</row>
    <row r="407" spans="1:58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</row>
    <row r="408" spans="1:58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</row>
    <row r="409" spans="1:58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</row>
    <row r="410" spans="1:58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</row>
    <row r="411" spans="1:58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</row>
    <row r="412" spans="1:58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</row>
    <row r="413" spans="1:58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</row>
    <row r="414" spans="1:58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</row>
    <row r="415" spans="1:58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</row>
    <row r="416" spans="1:58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</row>
    <row r="417" spans="1:58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</row>
    <row r="418" spans="1:58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</row>
    <row r="419" spans="1:58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</row>
    <row r="420" spans="1:58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</row>
    <row r="421" spans="1:58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</row>
    <row r="422" spans="1:58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</row>
    <row r="423" spans="1:58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</row>
    <row r="424" spans="1:58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</row>
    <row r="425" spans="1:58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</row>
    <row r="426" spans="1:58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</row>
    <row r="427" spans="1:58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</row>
    <row r="428" spans="1:58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</row>
    <row r="429" spans="1:58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</row>
    <row r="430" spans="1:58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</row>
    <row r="431" spans="1:58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</row>
    <row r="432" spans="1:58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</row>
    <row r="433" spans="1:58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</row>
    <row r="434" spans="1:58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</row>
    <row r="435" spans="1:58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</row>
    <row r="436" spans="1:58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</row>
    <row r="437" spans="1:58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</row>
    <row r="438" spans="1:58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</row>
    <row r="439" spans="1:58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</row>
    <row r="440" spans="1:58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</row>
    <row r="441" spans="1:58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</row>
    <row r="442" spans="1:58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</row>
    <row r="443" spans="1:58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</row>
    <row r="444" spans="1:58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</row>
    <row r="445" spans="1:58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</row>
    <row r="446" spans="1:58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</row>
    <row r="447" spans="1:58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</row>
    <row r="448" spans="1:58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</row>
    <row r="449" spans="1:58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</row>
    <row r="450" spans="1:58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</row>
    <row r="451" spans="1:58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</row>
    <row r="452" spans="1:58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</row>
    <row r="453" spans="1:58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</row>
    <row r="454" spans="1:58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</row>
    <row r="455" spans="1:58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</row>
    <row r="456" spans="1:58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</row>
    <row r="457" spans="1:58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</row>
    <row r="458" spans="1:58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</row>
    <row r="459" spans="1:58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</row>
    <row r="460" spans="1:58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</row>
    <row r="461" spans="1:58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</row>
    <row r="462" spans="1:58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</row>
    <row r="463" spans="1:58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</row>
    <row r="464" spans="1:58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</row>
    <row r="465" spans="1:58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</row>
    <row r="466" spans="1:58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</row>
    <row r="467" spans="1:58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</row>
    <row r="468" spans="1:58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</row>
    <row r="469" spans="1:58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</row>
    <row r="470" spans="1:58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</row>
    <row r="471" spans="1:58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</row>
    <row r="472" spans="1:58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</row>
    <row r="473" spans="1:58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</row>
    <row r="474" spans="1:58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</row>
    <row r="475" spans="1:58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</row>
    <row r="476" spans="1:58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</row>
    <row r="477" spans="1:58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</row>
    <row r="478" spans="1:58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</row>
    <row r="479" spans="1:58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</row>
    <row r="480" spans="1:58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</row>
    <row r="481" spans="1:58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</row>
    <row r="482" spans="1:58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</row>
    <row r="483" spans="1:58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</row>
    <row r="484" spans="1:58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</row>
    <row r="485" spans="1:58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</row>
    <row r="486" spans="1:58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</row>
    <row r="487" spans="1:58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</row>
    <row r="488" spans="1:58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</row>
    <row r="489" spans="1:58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</row>
    <row r="490" spans="1:58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</row>
    <row r="491" spans="1:58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</row>
    <row r="492" spans="1:58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</row>
    <row r="493" spans="1:58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</row>
    <row r="494" spans="1:58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</row>
    <row r="495" spans="1:58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</row>
    <row r="496" spans="1:58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</row>
    <row r="497" spans="1:58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</row>
    <row r="498" spans="1:58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</row>
    <row r="499" spans="1:58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</row>
    <row r="500" spans="1:58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</row>
    <row r="501" spans="1:58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</row>
    <row r="502" spans="1:58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</row>
    <row r="503" spans="1:58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</row>
    <row r="504" spans="1:58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</row>
    <row r="505" spans="1:58" ht="14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</row>
    <row r="506" spans="1:58" ht="14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</row>
    <row r="507" spans="1:58" ht="14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</row>
    <row r="508" spans="1:58" ht="14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</row>
    <row r="509" spans="1:58" ht="14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</row>
    <row r="510" spans="1:58" ht="14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</row>
    <row r="511" spans="1:58" ht="14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</row>
    <row r="512" spans="1:58" ht="14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</row>
    <row r="513" spans="1:58" ht="14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</row>
    <row r="514" spans="1:58" ht="14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</row>
    <row r="515" spans="1:58" ht="14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</row>
    <row r="516" spans="1:58" ht="14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</row>
    <row r="517" spans="1:58" ht="14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</row>
    <row r="518" spans="1:58" ht="14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</row>
    <row r="519" spans="1:58" ht="14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</row>
    <row r="520" spans="1:58" ht="14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</row>
    <row r="521" spans="1:58" ht="14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</row>
    <row r="522" spans="1:58" ht="14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</row>
  </sheetData>
  <mergeCells count="153">
    <mergeCell ref="BI56:BK56"/>
    <mergeCell ref="BI62:BK62"/>
    <mergeCell ref="B218:BH218"/>
    <mergeCell ref="B176:BH176"/>
    <mergeCell ref="B177:B217"/>
    <mergeCell ref="BI177:BK177"/>
    <mergeCell ref="BI179:BK179"/>
    <mergeCell ref="BI180:BK180"/>
    <mergeCell ref="BI183:BK183"/>
    <mergeCell ref="BI184:BK184"/>
    <mergeCell ref="BI186:BK186"/>
    <mergeCell ref="BI187:BK187"/>
    <mergeCell ref="BI188:BK188"/>
    <mergeCell ref="BI191:BK191"/>
    <mergeCell ref="BI192:BK192"/>
    <mergeCell ref="BI195:BK195"/>
    <mergeCell ref="BI196:BK196"/>
    <mergeCell ref="BI197:BK197"/>
    <mergeCell ref="BI200:BK200"/>
    <mergeCell ref="BI203:BK203"/>
    <mergeCell ref="BI204:BK204"/>
    <mergeCell ref="BI213:BK213"/>
    <mergeCell ref="BI215:BK215"/>
    <mergeCell ref="BI98:BK98"/>
    <mergeCell ref="BI107:BK107"/>
    <mergeCell ref="BI109:BK109"/>
    <mergeCell ref="B154:BH154"/>
    <mergeCell ref="BI154:BK154"/>
    <mergeCell ref="BI89:BK89"/>
    <mergeCell ref="BI90:BK90"/>
    <mergeCell ref="BI91:BK91"/>
    <mergeCell ref="BI94:BK94"/>
    <mergeCell ref="BI97:BK97"/>
    <mergeCell ref="BI120:BK120"/>
    <mergeCell ref="BI122:BK122"/>
    <mergeCell ref="BI123:BK123"/>
    <mergeCell ref="BI124:BK124"/>
    <mergeCell ref="BI20:BK20"/>
    <mergeCell ref="BI29:BK29"/>
    <mergeCell ref="BI30:BK30"/>
    <mergeCell ref="BI32:BK32"/>
    <mergeCell ref="BI35:BK35"/>
    <mergeCell ref="BI140:BK140"/>
    <mergeCell ref="BI151:BK151"/>
    <mergeCell ref="BI136:BK136"/>
    <mergeCell ref="BI139:BK139"/>
    <mergeCell ref="BI127:BK127"/>
    <mergeCell ref="BI128:BK128"/>
    <mergeCell ref="BI131:BK131"/>
    <mergeCell ref="BI132:BK132"/>
    <mergeCell ref="BI133:BK133"/>
    <mergeCell ref="BI36:BK36"/>
    <mergeCell ref="BI39:BK39"/>
    <mergeCell ref="BI112:BK112"/>
    <mergeCell ref="BI70:BK70"/>
    <mergeCell ref="BI71:BK71"/>
    <mergeCell ref="BI73:BK73"/>
    <mergeCell ref="BI74:BK74"/>
    <mergeCell ref="BI77:BK77"/>
    <mergeCell ref="BI78:BK78"/>
    <mergeCell ref="BI80:BK80"/>
    <mergeCell ref="AS6:BD6"/>
    <mergeCell ref="AS7:AX7"/>
    <mergeCell ref="AY7:BD7"/>
    <mergeCell ref="AS8:AX13"/>
    <mergeCell ref="AY8:BD13"/>
    <mergeCell ref="B16:BH16"/>
    <mergeCell ref="BI16:BK16"/>
    <mergeCell ref="BI17:BK17"/>
    <mergeCell ref="BI19:BK19"/>
    <mergeCell ref="AA6:AF6"/>
    <mergeCell ref="AA7:AF7"/>
    <mergeCell ref="AA8:AF13"/>
    <mergeCell ref="AG7:AL7"/>
    <mergeCell ref="AG8:AL13"/>
    <mergeCell ref="AM7:AR7"/>
    <mergeCell ref="AM8:AR13"/>
    <mergeCell ref="AG6:AR6"/>
    <mergeCell ref="AZ1:BB1"/>
    <mergeCell ref="BC1:BF1"/>
    <mergeCell ref="AZ2:BB2"/>
    <mergeCell ref="BC2:BF2"/>
    <mergeCell ref="AZ3:BB3"/>
    <mergeCell ref="BC3:BF3"/>
    <mergeCell ref="Y2:AR3"/>
    <mergeCell ref="AS2:AU2"/>
    <mergeCell ref="AV2:AY2"/>
    <mergeCell ref="A1:D1"/>
    <mergeCell ref="E1:K1"/>
    <mergeCell ref="L1:O1"/>
    <mergeCell ref="P1:AR1"/>
    <mergeCell ref="AS1:AU1"/>
    <mergeCell ref="AS3:AU3"/>
    <mergeCell ref="AV3:AY3"/>
    <mergeCell ref="A2:D3"/>
    <mergeCell ref="E2:K3"/>
    <mergeCell ref="L2:O3"/>
    <mergeCell ref="P2:T3"/>
    <mergeCell ref="U2:X3"/>
    <mergeCell ref="AV1:AY1"/>
    <mergeCell ref="BI169:BK169"/>
    <mergeCell ref="B43:BH43"/>
    <mergeCell ref="BI43:BK43"/>
    <mergeCell ref="BI155:BK155"/>
    <mergeCell ref="BI168:BK168"/>
    <mergeCell ref="BI113:BK113"/>
    <mergeCell ref="BI115:BK115"/>
    <mergeCell ref="BI116:BK116"/>
    <mergeCell ref="BI119:BK119"/>
    <mergeCell ref="BI46:BK46"/>
    <mergeCell ref="BI47:BK47"/>
    <mergeCell ref="BI57:BK57"/>
    <mergeCell ref="BI59:BK59"/>
    <mergeCell ref="B155:B175"/>
    <mergeCell ref="B112:BH112"/>
    <mergeCell ref="B70:BH70"/>
    <mergeCell ref="BI81:BK81"/>
    <mergeCell ref="BI82:BK82"/>
    <mergeCell ref="BI85:BK85"/>
    <mergeCell ref="BI149:BK149"/>
    <mergeCell ref="BI86:BK86"/>
    <mergeCell ref="BI66:BK66"/>
    <mergeCell ref="BI63:BK63"/>
    <mergeCell ref="BI44:BK44"/>
    <mergeCell ref="BI159:BK159"/>
    <mergeCell ref="BI160:BK160"/>
    <mergeCell ref="BI161:BK161"/>
    <mergeCell ref="BI162:BK162"/>
    <mergeCell ref="BI163:BK163"/>
    <mergeCell ref="BI164:BK164"/>
    <mergeCell ref="BI165:BK165"/>
    <mergeCell ref="BI166:BK166"/>
    <mergeCell ref="BI167:BK167"/>
    <mergeCell ref="B219:B259"/>
    <mergeCell ref="BI175:BK175"/>
    <mergeCell ref="BI242:BK242"/>
    <mergeCell ref="BI245:BK245"/>
    <mergeCell ref="BI246:BK246"/>
    <mergeCell ref="BI255:BK255"/>
    <mergeCell ref="BI257:BK257"/>
    <mergeCell ref="BI233:BK233"/>
    <mergeCell ref="BI234:BK234"/>
    <mergeCell ref="BI237:BK237"/>
    <mergeCell ref="BI238:BK238"/>
    <mergeCell ref="BI239:BK239"/>
    <mergeCell ref="BI221:BK221"/>
    <mergeCell ref="BI222:BK222"/>
    <mergeCell ref="BI225:BK225"/>
    <mergeCell ref="BI226:BK226"/>
    <mergeCell ref="BI228:BK228"/>
    <mergeCell ref="BI229:BK229"/>
    <mergeCell ref="BI230:BK230"/>
    <mergeCell ref="BI219:BK219"/>
  </mergeCells>
  <phoneticPr fontId="9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rowBreaks count="1" manualBreakCount="1">
    <brk id="61" max="6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BK468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17"/>
    <col min="17" max="17" width="3.75" style="117" bestFit="1" customWidth="1"/>
    <col min="18" max="18" width="4.125" style="117" bestFit="1" customWidth="1"/>
    <col min="19" max="62" width="2.875" style="117"/>
    <col min="63" max="63" width="1.75" style="38" customWidth="1"/>
    <col min="64" max="16384" width="2.875" style="117"/>
  </cols>
  <sheetData>
    <row r="1" spans="1:63" s="118" customFormat="1" ht="14.25" customHeight="1">
      <c r="A1" s="149" t="s">
        <v>19</v>
      </c>
      <c r="B1" s="149"/>
      <c r="C1" s="149"/>
      <c r="D1" s="149"/>
      <c r="E1" s="152" t="str">
        <f ca="1">INDIRECT("表紙!A12")</f>
        <v>ASWツアー国内</v>
      </c>
      <c r="F1" s="152"/>
      <c r="G1" s="152"/>
      <c r="H1" s="152"/>
      <c r="I1" s="152"/>
      <c r="J1" s="152"/>
      <c r="K1" s="152"/>
      <c r="L1" s="149" t="s">
        <v>4</v>
      </c>
      <c r="M1" s="149"/>
      <c r="N1" s="149"/>
      <c r="O1" s="149"/>
      <c r="P1" s="152" t="str">
        <f ca="1">INDIRECT("表紙!A14")</f>
        <v>apache設定ファイル再読み込み手順</v>
      </c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49" t="s">
        <v>24</v>
      </c>
      <c r="AT1" s="149"/>
      <c r="AU1" s="149"/>
      <c r="AV1" s="154" t="str">
        <f>IF(表紙!AK1&lt;&gt;"",表紙!AK1,"")</f>
        <v>詳細設計</v>
      </c>
      <c r="AW1" s="154"/>
      <c r="AX1" s="154"/>
      <c r="AY1" s="154"/>
      <c r="AZ1" s="149" t="s">
        <v>5</v>
      </c>
      <c r="BA1" s="149"/>
      <c r="BB1" s="149"/>
      <c r="BC1" s="153" t="str">
        <f>IF(表紙!AR1&lt;&gt;"",表紙!AR1,"")</f>
        <v>1.0.0</v>
      </c>
      <c r="BD1" s="153"/>
      <c r="BE1" s="153"/>
      <c r="BF1" s="153"/>
      <c r="BK1" s="36"/>
    </row>
    <row r="2" spans="1:63" s="118" customFormat="1" ht="14.25" customHeight="1">
      <c r="A2" s="149" t="s">
        <v>20</v>
      </c>
      <c r="B2" s="149"/>
      <c r="C2" s="149"/>
      <c r="D2" s="149"/>
      <c r="E2" s="150" t="str">
        <f ca="1">RIGHT(CELL("filename",A1),LEN(CELL("filename",A1))-FIND("]",CELL("filename",A1)))</f>
        <v>30_apache設定ファイル戻し手順</v>
      </c>
      <c r="F2" s="150"/>
      <c r="G2" s="150"/>
      <c r="H2" s="150"/>
      <c r="I2" s="150"/>
      <c r="J2" s="150"/>
      <c r="K2" s="150"/>
      <c r="L2" s="151" t="s">
        <v>21</v>
      </c>
      <c r="M2" s="151"/>
      <c r="N2" s="151"/>
      <c r="O2" s="151"/>
      <c r="P2" s="152"/>
      <c r="Q2" s="152"/>
      <c r="R2" s="152"/>
      <c r="S2" s="152"/>
      <c r="T2" s="152"/>
      <c r="U2" s="149" t="s">
        <v>18</v>
      </c>
      <c r="V2" s="149"/>
      <c r="W2" s="149"/>
      <c r="X2" s="149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49" t="s">
        <v>22</v>
      </c>
      <c r="AT2" s="149"/>
      <c r="AU2" s="149"/>
      <c r="AV2" s="154">
        <f>IF(表紙!AK2&lt;&gt;"",表紙!AK2,"")</f>
        <v>42948</v>
      </c>
      <c r="AW2" s="154"/>
      <c r="AX2" s="154"/>
      <c r="AY2" s="154"/>
      <c r="AZ2" s="149" t="s">
        <v>23</v>
      </c>
      <c r="BA2" s="149"/>
      <c r="BB2" s="149"/>
      <c r="BC2" s="153" t="str">
        <f>IF(表紙!AR2&lt;&gt;"",表紙!AR2,"")</f>
        <v>NSSOLxx</v>
      </c>
      <c r="BD2" s="153"/>
      <c r="BE2" s="153"/>
      <c r="BF2" s="153"/>
      <c r="BK2" s="128"/>
    </row>
    <row r="3" spans="1:63" s="118" customFormat="1" ht="14.25" customHeight="1">
      <c r="A3" s="149"/>
      <c r="B3" s="149"/>
      <c r="C3" s="149"/>
      <c r="D3" s="149"/>
      <c r="E3" s="150"/>
      <c r="F3" s="150"/>
      <c r="G3" s="150"/>
      <c r="H3" s="150"/>
      <c r="I3" s="150"/>
      <c r="J3" s="150"/>
      <c r="K3" s="150"/>
      <c r="L3" s="151"/>
      <c r="M3" s="151"/>
      <c r="N3" s="151"/>
      <c r="O3" s="151"/>
      <c r="P3" s="152"/>
      <c r="Q3" s="152"/>
      <c r="R3" s="152"/>
      <c r="S3" s="152"/>
      <c r="T3" s="152"/>
      <c r="U3" s="149"/>
      <c r="V3" s="149"/>
      <c r="W3" s="149"/>
      <c r="X3" s="149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49" t="s">
        <v>1</v>
      </c>
      <c r="AT3" s="149"/>
      <c r="AU3" s="149"/>
      <c r="AV3" s="154" t="str">
        <f>IF(表紙!AK3&lt;&gt;"",表紙!AK3,"")</f>
        <v/>
      </c>
      <c r="AW3" s="154"/>
      <c r="AX3" s="154"/>
      <c r="AY3" s="154"/>
      <c r="AZ3" s="149" t="s">
        <v>2</v>
      </c>
      <c r="BA3" s="149"/>
      <c r="BB3" s="149"/>
      <c r="BC3" s="153" t="str">
        <f>IF(表紙!AR3&lt;&gt;"",表紙!AR3,"")</f>
        <v/>
      </c>
      <c r="BD3" s="153"/>
      <c r="BE3" s="153"/>
      <c r="BF3" s="153"/>
      <c r="BK3" s="128"/>
    </row>
    <row r="4" spans="1:63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J4" s="118"/>
      <c r="BK4" s="128"/>
    </row>
    <row r="5" spans="1:63" ht="14.25" customHeight="1">
      <c r="A5" s="129"/>
      <c r="B5" s="17" t="s">
        <v>30</v>
      </c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J5" s="118"/>
      <c r="BK5" s="128"/>
    </row>
    <row r="6" spans="1:63" ht="14.25" customHeight="1">
      <c r="A6" s="129"/>
      <c r="B6" s="129"/>
      <c r="C6" s="129" t="s">
        <v>88</v>
      </c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251" t="s">
        <v>94</v>
      </c>
      <c r="AB6" s="252"/>
      <c r="AC6" s="252"/>
      <c r="AD6" s="252"/>
      <c r="AE6" s="252"/>
      <c r="AF6" s="253"/>
      <c r="AG6" s="282" t="s">
        <v>138</v>
      </c>
      <c r="AH6" s="282"/>
      <c r="AI6" s="282"/>
      <c r="AJ6" s="282"/>
      <c r="AK6" s="282"/>
      <c r="AL6" s="282"/>
      <c r="AM6" s="282"/>
      <c r="AN6" s="282"/>
      <c r="AO6" s="282"/>
      <c r="AP6" s="282"/>
      <c r="AQ6" s="282"/>
      <c r="AR6" s="282"/>
      <c r="AS6" s="282" t="s">
        <v>138</v>
      </c>
      <c r="AT6" s="282"/>
      <c r="AU6" s="282"/>
      <c r="AV6" s="282"/>
      <c r="AW6" s="282"/>
      <c r="AX6" s="282"/>
      <c r="AY6" s="282"/>
      <c r="AZ6" s="282"/>
      <c r="BA6" s="282"/>
      <c r="BB6" s="282"/>
      <c r="BC6" s="282"/>
      <c r="BD6" s="282"/>
      <c r="BE6" s="129"/>
      <c r="BF6" s="129"/>
      <c r="BJ6" s="118"/>
      <c r="BK6" s="128"/>
    </row>
    <row r="7" spans="1:63" ht="14.25" customHeight="1">
      <c r="A7" s="129"/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251" t="s">
        <v>95</v>
      </c>
      <c r="AB7" s="252"/>
      <c r="AC7" s="252"/>
      <c r="AD7" s="252"/>
      <c r="AE7" s="252"/>
      <c r="AF7" s="253"/>
      <c r="AG7" s="251" t="s">
        <v>140</v>
      </c>
      <c r="AH7" s="252"/>
      <c r="AI7" s="252"/>
      <c r="AJ7" s="252"/>
      <c r="AK7" s="252"/>
      <c r="AL7" s="253"/>
      <c r="AM7" s="251" t="s">
        <v>135</v>
      </c>
      <c r="AN7" s="252"/>
      <c r="AO7" s="252"/>
      <c r="AP7" s="252"/>
      <c r="AQ7" s="252"/>
      <c r="AR7" s="253"/>
      <c r="AS7" s="251" t="s">
        <v>140</v>
      </c>
      <c r="AT7" s="252"/>
      <c r="AU7" s="252"/>
      <c r="AV7" s="252"/>
      <c r="AW7" s="252"/>
      <c r="AX7" s="253"/>
      <c r="AY7" s="251" t="s">
        <v>135</v>
      </c>
      <c r="AZ7" s="252"/>
      <c r="BA7" s="252"/>
      <c r="BB7" s="252"/>
      <c r="BC7" s="252"/>
      <c r="BD7" s="253"/>
      <c r="BE7" s="129"/>
      <c r="BF7" s="129"/>
      <c r="BJ7" s="118"/>
      <c r="BK7" s="128"/>
    </row>
    <row r="8" spans="1:63" ht="14.25" customHeight="1">
      <c r="A8" s="129"/>
      <c r="B8" s="17" t="s">
        <v>31</v>
      </c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283" t="str">
        <f>定義!$B$3</f>
        <v>１面</v>
      </c>
      <c r="AB8" s="283"/>
      <c r="AC8" s="283"/>
      <c r="AD8" s="283"/>
      <c r="AE8" s="283"/>
      <c r="AF8" s="283"/>
      <c r="AG8" s="283" t="str">
        <f>定義!$B$14</f>
        <v>atdaap1a</v>
      </c>
      <c r="AH8" s="283"/>
      <c r="AI8" s="283"/>
      <c r="AJ8" s="283"/>
      <c r="AK8" s="283"/>
      <c r="AL8" s="283"/>
      <c r="AM8" s="283" t="str">
        <f>定義!$B$18</f>
        <v>１面#１</v>
      </c>
      <c r="AN8" s="283"/>
      <c r="AO8" s="283"/>
      <c r="AP8" s="283"/>
      <c r="AQ8" s="283"/>
      <c r="AR8" s="283"/>
      <c r="AS8" s="283" t="str">
        <f>定義!$B$15</f>
        <v>atdaap1b</v>
      </c>
      <c r="AT8" s="283"/>
      <c r="AU8" s="283"/>
      <c r="AV8" s="283"/>
      <c r="AW8" s="283"/>
      <c r="AX8" s="283"/>
      <c r="AY8" s="283" t="str">
        <f>定義!$B$19</f>
        <v>１面#２</v>
      </c>
      <c r="AZ8" s="283"/>
      <c r="BA8" s="283"/>
      <c r="BB8" s="283"/>
      <c r="BC8" s="283"/>
      <c r="BD8" s="283"/>
      <c r="BE8" s="129"/>
      <c r="BF8" s="129"/>
      <c r="BJ8" s="118"/>
      <c r="BK8" s="128"/>
    </row>
    <row r="9" spans="1:63" ht="14.25" customHeight="1">
      <c r="A9" s="129"/>
      <c r="B9" s="129"/>
      <c r="C9" s="129" t="s">
        <v>89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283"/>
      <c r="AB9" s="283"/>
      <c r="AC9" s="283"/>
      <c r="AD9" s="283"/>
      <c r="AE9" s="283"/>
      <c r="AF9" s="283"/>
      <c r="AG9" s="283"/>
      <c r="AH9" s="283"/>
      <c r="AI9" s="283"/>
      <c r="AJ9" s="283"/>
      <c r="AK9" s="283"/>
      <c r="AL9" s="283"/>
      <c r="AM9" s="283"/>
      <c r="AN9" s="283"/>
      <c r="AO9" s="283"/>
      <c r="AP9" s="283"/>
      <c r="AQ9" s="283"/>
      <c r="AR9" s="283"/>
      <c r="AS9" s="283"/>
      <c r="AT9" s="283"/>
      <c r="AU9" s="283"/>
      <c r="AV9" s="283"/>
      <c r="AW9" s="283"/>
      <c r="AX9" s="283"/>
      <c r="AY9" s="283"/>
      <c r="AZ9" s="283"/>
      <c r="BA9" s="283"/>
      <c r="BB9" s="283"/>
      <c r="BC9" s="283"/>
      <c r="BD9" s="283"/>
      <c r="BE9" s="129"/>
      <c r="BF9" s="129"/>
      <c r="BJ9" s="118"/>
      <c r="BK9" s="128"/>
    </row>
    <row r="10" spans="1:63" ht="14.25" customHeight="1">
      <c r="A10" s="129"/>
      <c r="B10" s="129"/>
      <c r="C10" s="129" t="s">
        <v>142</v>
      </c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283"/>
      <c r="AB10" s="283"/>
      <c r="AC10" s="283"/>
      <c r="AD10" s="283"/>
      <c r="AE10" s="283"/>
      <c r="AF10" s="283"/>
      <c r="AG10" s="283"/>
      <c r="AH10" s="283"/>
      <c r="AI10" s="283"/>
      <c r="AJ10" s="283"/>
      <c r="AK10" s="283"/>
      <c r="AL10" s="283"/>
      <c r="AM10" s="283"/>
      <c r="AN10" s="283"/>
      <c r="AO10" s="283"/>
      <c r="AP10" s="283"/>
      <c r="AQ10" s="283"/>
      <c r="AR10" s="283"/>
      <c r="AS10" s="283"/>
      <c r="AT10" s="283"/>
      <c r="AU10" s="283"/>
      <c r="AV10" s="283"/>
      <c r="AW10" s="283"/>
      <c r="AX10" s="283"/>
      <c r="AY10" s="283"/>
      <c r="AZ10" s="283"/>
      <c r="BA10" s="283"/>
      <c r="BB10" s="283"/>
      <c r="BC10" s="283"/>
      <c r="BD10" s="283"/>
      <c r="BE10" s="129"/>
      <c r="BF10" s="129"/>
      <c r="BJ10" s="118"/>
      <c r="BK10" s="128"/>
    </row>
    <row r="11" spans="1:63" ht="14.25" customHeight="1">
      <c r="A11" s="129"/>
      <c r="B11" s="129"/>
      <c r="C11" s="129" t="s">
        <v>177</v>
      </c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283"/>
      <c r="AB11" s="283"/>
      <c r="AC11" s="283"/>
      <c r="AD11" s="283"/>
      <c r="AE11" s="283"/>
      <c r="AF11" s="283"/>
      <c r="AG11" s="283"/>
      <c r="AH11" s="283"/>
      <c r="AI11" s="283"/>
      <c r="AJ11" s="283"/>
      <c r="AK11" s="283"/>
      <c r="AL11" s="283"/>
      <c r="AM11" s="283"/>
      <c r="AN11" s="283"/>
      <c r="AO11" s="283"/>
      <c r="AP11" s="283"/>
      <c r="AQ11" s="283"/>
      <c r="AR11" s="283"/>
      <c r="AS11" s="283"/>
      <c r="AT11" s="283"/>
      <c r="AU11" s="283"/>
      <c r="AV11" s="283"/>
      <c r="AW11" s="283"/>
      <c r="AX11" s="283"/>
      <c r="AY11" s="283"/>
      <c r="AZ11" s="283"/>
      <c r="BA11" s="283"/>
      <c r="BB11" s="283"/>
      <c r="BC11" s="283"/>
      <c r="BD11" s="283"/>
      <c r="BE11" s="129"/>
      <c r="BF11" s="129"/>
      <c r="BJ11" s="118"/>
      <c r="BK11" s="128"/>
    </row>
    <row r="12" spans="1:63" ht="14.25" customHeight="1">
      <c r="A12" s="129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283"/>
      <c r="AB12" s="283"/>
      <c r="AC12" s="283"/>
      <c r="AD12" s="283"/>
      <c r="AE12" s="283"/>
      <c r="AF12" s="283"/>
      <c r="AG12" s="283"/>
      <c r="AH12" s="283"/>
      <c r="AI12" s="283"/>
      <c r="AJ12" s="283"/>
      <c r="AK12" s="283"/>
      <c r="AL12" s="283"/>
      <c r="AM12" s="283"/>
      <c r="AN12" s="283"/>
      <c r="AO12" s="283"/>
      <c r="AP12" s="283"/>
      <c r="AQ12" s="283"/>
      <c r="AR12" s="283"/>
      <c r="AS12" s="283"/>
      <c r="AT12" s="283"/>
      <c r="AU12" s="283"/>
      <c r="AV12" s="283"/>
      <c r="AW12" s="283"/>
      <c r="AX12" s="283"/>
      <c r="AY12" s="283"/>
      <c r="AZ12" s="283"/>
      <c r="BA12" s="283"/>
      <c r="BB12" s="283"/>
      <c r="BC12" s="283"/>
      <c r="BD12" s="283"/>
      <c r="BE12" s="129"/>
      <c r="BF12" s="129"/>
      <c r="BJ12" s="118"/>
      <c r="BK12" s="128"/>
    </row>
    <row r="13" spans="1:63" s="20" customFormat="1" ht="14.25" customHeight="1">
      <c r="A13" s="19"/>
      <c r="B13" s="17" t="s">
        <v>32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283"/>
      <c r="AB13" s="283"/>
      <c r="AC13" s="283"/>
      <c r="AD13" s="283"/>
      <c r="AE13" s="283"/>
      <c r="AF13" s="283"/>
      <c r="AG13" s="283"/>
      <c r="AH13" s="283"/>
      <c r="AI13" s="283"/>
      <c r="AJ13" s="283"/>
      <c r="AK13" s="283"/>
      <c r="AL13" s="283"/>
      <c r="AM13" s="283"/>
      <c r="AN13" s="283"/>
      <c r="AO13" s="283"/>
      <c r="AP13" s="283"/>
      <c r="AQ13" s="283"/>
      <c r="AR13" s="283"/>
      <c r="AS13" s="283"/>
      <c r="AT13" s="283"/>
      <c r="AU13" s="283"/>
      <c r="AV13" s="283"/>
      <c r="AW13" s="283"/>
      <c r="AX13" s="283"/>
      <c r="AY13" s="283"/>
      <c r="AZ13" s="283"/>
      <c r="BA13" s="283"/>
      <c r="BB13" s="283"/>
      <c r="BC13" s="283"/>
      <c r="BD13" s="283"/>
      <c r="BE13" s="18"/>
      <c r="BF13" s="18"/>
      <c r="BG13" s="18"/>
      <c r="BH13" s="18"/>
      <c r="BJ13" s="118"/>
      <c r="BK13" s="128"/>
    </row>
    <row r="14" spans="1:63" s="20" customFormat="1" ht="14.25" customHeight="1">
      <c r="A14" s="19"/>
      <c r="B14" s="17"/>
      <c r="C14" s="18" t="s">
        <v>33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J14" s="118"/>
      <c r="BK14" s="128"/>
    </row>
    <row r="15" spans="1:63" s="20" customFormat="1" ht="14.25" customHeight="1">
      <c r="A15" s="19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J15" s="118"/>
      <c r="BK15" s="128"/>
    </row>
    <row r="16" spans="1:63" s="119" customFormat="1" ht="14.25" customHeight="1">
      <c r="A16" s="120"/>
      <c r="B16" s="279" t="s">
        <v>196</v>
      </c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1"/>
      <c r="BI16" s="275" t="s">
        <v>28</v>
      </c>
      <c r="BJ16" s="284"/>
      <c r="BK16" s="276"/>
    </row>
    <row r="17" spans="1:63" s="119" customFormat="1" ht="14.25" customHeight="1">
      <c r="A17" s="120"/>
      <c r="B17" s="143"/>
      <c r="C17" s="71" t="s">
        <v>85</v>
      </c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37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25"/>
      <c r="BI17" s="240"/>
      <c r="BJ17" s="241"/>
      <c r="BK17" s="242"/>
    </row>
    <row r="18" spans="1:63" s="119" customFormat="1" ht="14.25" customHeight="1">
      <c r="A18" s="120"/>
      <c r="B18" s="143"/>
      <c r="C18" s="126" t="s">
        <v>79</v>
      </c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3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4"/>
      <c r="BI18" s="130"/>
      <c r="BJ18" s="131"/>
      <c r="BK18" s="132"/>
    </row>
    <row r="19" spans="1:63" s="119" customFormat="1" ht="14.25" customHeight="1">
      <c r="A19" s="120"/>
      <c r="B19" s="143"/>
      <c r="C19" s="123" t="s">
        <v>39</v>
      </c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30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4"/>
      <c r="BI19" s="240" t="s">
        <v>29</v>
      </c>
      <c r="BJ19" s="241"/>
      <c r="BK19" s="242"/>
    </row>
    <row r="20" spans="1:63" s="119" customFormat="1" ht="14.25" customHeight="1">
      <c r="A20" s="120"/>
      <c r="B20" s="143"/>
      <c r="C20" s="123" t="s">
        <v>40</v>
      </c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3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4"/>
      <c r="BI20" s="240" t="s">
        <v>29</v>
      </c>
      <c r="BJ20" s="241"/>
      <c r="BK20" s="242"/>
    </row>
    <row r="21" spans="1:63" s="119" customFormat="1" ht="14.25" customHeight="1">
      <c r="A21" s="120"/>
      <c r="B21" s="143"/>
      <c r="C21" s="123"/>
      <c r="D21" s="52" t="s">
        <v>41</v>
      </c>
      <c r="E21" s="53"/>
      <c r="F21" s="53"/>
      <c r="G21" s="53"/>
      <c r="H21" s="53"/>
      <c r="I21" s="53"/>
      <c r="J21" s="69" t="s">
        <v>42</v>
      </c>
      <c r="K21" s="53"/>
      <c r="L21" s="54"/>
      <c r="M21" s="121"/>
      <c r="N21" s="59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3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4"/>
      <c r="BI21" s="95"/>
      <c r="BJ21" s="96"/>
      <c r="BK21" s="97"/>
    </row>
    <row r="22" spans="1:63" s="119" customFormat="1" ht="14.25" customHeight="1">
      <c r="A22" s="120"/>
      <c r="B22" s="143"/>
      <c r="C22" s="123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3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4"/>
      <c r="BI22" s="95"/>
      <c r="BJ22" s="96"/>
      <c r="BK22" s="97"/>
    </row>
    <row r="23" spans="1:63" s="119" customFormat="1" ht="14.25" customHeight="1">
      <c r="A23" s="120"/>
      <c r="B23" s="143"/>
      <c r="C23" s="123" t="s">
        <v>43</v>
      </c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3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4"/>
      <c r="BI23" s="240" t="s">
        <v>29</v>
      </c>
      <c r="BJ23" s="241"/>
      <c r="BK23" s="242"/>
    </row>
    <row r="24" spans="1:63" s="119" customFormat="1" ht="14.25" customHeight="1">
      <c r="A24" s="120"/>
      <c r="B24" s="143"/>
      <c r="C24" s="123"/>
      <c r="D24" s="52" t="s">
        <v>44</v>
      </c>
      <c r="E24" s="53"/>
      <c r="F24" s="54"/>
      <c r="G24" s="52" t="s">
        <v>45</v>
      </c>
      <c r="H24" s="53"/>
      <c r="I24" s="53"/>
      <c r="J24" s="53"/>
      <c r="K24" s="53"/>
      <c r="L24" s="53"/>
      <c r="M24" s="53"/>
      <c r="N24" s="53"/>
      <c r="O24" s="53"/>
      <c r="P24" s="53"/>
      <c r="Q24" s="54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3" t="s">
        <v>46</v>
      </c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4"/>
      <c r="BI24" s="240" t="s">
        <v>29</v>
      </c>
      <c r="BJ24" s="241"/>
      <c r="BK24" s="242"/>
    </row>
    <row r="25" spans="1:63" s="119" customFormat="1" ht="14.25" customHeight="1">
      <c r="A25" s="120"/>
      <c r="B25" s="143"/>
      <c r="C25" s="123"/>
      <c r="D25" s="52" t="s">
        <v>47</v>
      </c>
      <c r="E25" s="53"/>
      <c r="F25" s="54"/>
      <c r="G25" s="52" t="s">
        <v>48</v>
      </c>
      <c r="H25" s="53"/>
      <c r="I25" s="53"/>
      <c r="J25" s="53"/>
      <c r="K25" s="53"/>
      <c r="L25" s="53"/>
      <c r="M25" s="53"/>
      <c r="N25" s="53"/>
      <c r="O25" s="53"/>
      <c r="P25" s="53"/>
      <c r="Q25" s="54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3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4"/>
      <c r="BI25" s="95"/>
      <c r="BJ25" s="96"/>
      <c r="BK25" s="97"/>
    </row>
    <row r="26" spans="1:63" s="119" customFormat="1" ht="14.25" customHeight="1">
      <c r="A26" s="120"/>
      <c r="B26" s="143"/>
      <c r="C26" s="31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31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9"/>
      <c r="BI26" s="272"/>
      <c r="BJ26" s="273"/>
      <c r="BK26" s="274"/>
    </row>
    <row r="27" spans="1:63" s="119" customFormat="1" ht="14.25" customHeight="1">
      <c r="A27" s="120"/>
      <c r="B27" s="143"/>
      <c r="C27" s="126" t="s">
        <v>49</v>
      </c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3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4"/>
      <c r="BI27" s="240"/>
      <c r="BJ27" s="241"/>
      <c r="BK27" s="242"/>
    </row>
    <row r="28" spans="1:63" s="119" customFormat="1" ht="14.25" customHeight="1">
      <c r="A28" s="120"/>
      <c r="B28" s="143"/>
      <c r="C28" s="123" t="s">
        <v>50</v>
      </c>
      <c r="D28" s="121"/>
      <c r="E28" s="121"/>
      <c r="F28" s="121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30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4"/>
      <c r="BI28" s="240" t="s">
        <v>29</v>
      </c>
      <c r="BJ28" s="241"/>
      <c r="BK28" s="242"/>
    </row>
    <row r="29" spans="1:63" s="119" customFormat="1" ht="14.25" customHeight="1">
      <c r="A29" s="120"/>
      <c r="B29" s="143"/>
      <c r="C29" s="123"/>
      <c r="D29" s="52" t="s">
        <v>83</v>
      </c>
      <c r="E29" s="53"/>
      <c r="F29" s="53"/>
      <c r="G29" s="108"/>
      <c r="H29" s="148" t="str">
        <f>"(STG)国内ツアーAP "&amp;$AM$8</f>
        <v>(STG)国内ツアーAP １面#１</v>
      </c>
      <c r="I29" s="108"/>
      <c r="J29" s="108"/>
      <c r="K29" s="108"/>
      <c r="L29" s="108"/>
      <c r="M29" s="108"/>
      <c r="N29" s="109"/>
      <c r="O29" s="69" t="str">
        <f>$AG$8</f>
        <v>atdaap1a</v>
      </c>
      <c r="P29" s="108"/>
      <c r="Q29" s="109"/>
      <c r="R29" s="59"/>
      <c r="S29" s="59"/>
      <c r="T29" s="59"/>
      <c r="U29" s="59"/>
      <c r="V29" s="59"/>
      <c r="W29" s="59"/>
      <c r="X29" s="59"/>
      <c r="Y29" s="59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3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4"/>
      <c r="BI29" s="95"/>
      <c r="BJ29" s="96"/>
      <c r="BK29" s="97"/>
    </row>
    <row r="30" spans="1:63" s="119" customFormat="1" ht="14.25" customHeight="1">
      <c r="A30" s="120"/>
      <c r="B30" s="143"/>
      <c r="C30" s="123"/>
      <c r="D30" s="121"/>
      <c r="E30" s="121"/>
      <c r="F30" s="121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3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4"/>
      <c r="BI30" s="95"/>
      <c r="BJ30" s="96"/>
      <c r="BK30" s="97"/>
    </row>
    <row r="31" spans="1:63" s="119" customFormat="1" ht="14.25" customHeight="1">
      <c r="A31" s="120"/>
      <c r="B31" s="143"/>
      <c r="C31" s="123" t="s">
        <v>63</v>
      </c>
      <c r="D31" s="121"/>
      <c r="E31" s="121"/>
      <c r="F31" s="121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3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4"/>
      <c r="BI31" s="240" t="s">
        <v>29</v>
      </c>
      <c r="BJ31" s="241"/>
      <c r="BK31" s="242"/>
    </row>
    <row r="32" spans="1:63" s="119" customFormat="1" ht="14.25" customHeight="1">
      <c r="A32" s="120"/>
      <c r="B32" s="143"/>
      <c r="C32" s="123"/>
      <c r="D32" s="52" t="s">
        <v>51</v>
      </c>
      <c r="E32" s="53"/>
      <c r="F32" s="54"/>
      <c r="G32" s="148" t="s">
        <v>217</v>
      </c>
      <c r="H32" s="108"/>
      <c r="I32" s="108"/>
      <c r="J32" s="10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3" t="s">
        <v>46</v>
      </c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4"/>
      <c r="BI32" s="240" t="s">
        <v>29</v>
      </c>
      <c r="BJ32" s="241"/>
      <c r="BK32" s="242"/>
    </row>
    <row r="33" spans="1:63" s="119" customFormat="1" ht="14.25" customHeight="1">
      <c r="A33" s="120"/>
      <c r="B33" s="143"/>
      <c r="C33" s="123"/>
      <c r="D33" s="52" t="s">
        <v>56</v>
      </c>
      <c r="E33" s="53"/>
      <c r="F33" s="54"/>
      <c r="G33" s="69" t="str">
        <f>定義!$B$22</f>
        <v>dtaa_qw2_ap1a</v>
      </c>
      <c r="H33" s="108"/>
      <c r="I33" s="108"/>
      <c r="J33" s="10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3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4"/>
      <c r="BI33" s="133"/>
      <c r="BJ33" s="134"/>
      <c r="BK33" s="135"/>
    </row>
    <row r="34" spans="1:63" s="119" customFormat="1" ht="14.25" customHeight="1">
      <c r="A34" s="120"/>
      <c r="B34" s="143"/>
      <c r="C34" s="123"/>
      <c r="D34" s="121"/>
      <c r="E34" s="121"/>
      <c r="F34" s="121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3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4"/>
      <c r="BI34" s="95"/>
      <c r="BJ34" s="96"/>
      <c r="BK34" s="97"/>
    </row>
    <row r="35" spans="1:63" s="119" customFormat="1" ht="14.25" customHeight="1">
      <c r="A35" s="120"/>
      <c r="B35" s="143"/>
      <c r="C35" s="123" t="s">
        <v>52</v>
      </c>
      <c r="D35" s="121"/>
      <c r="E35" s="121"/>
      <c r="F35" s="121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3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4"/>
      <c r="BI35" s="240" t="s">
        <v>29</v>
      </c>
      <c r="BJ35" s="241"/>
      <c r="BK35" s="242"/>
    </row>
    <row r="36" spans="1:63" s="119" customFormat="1" ht="14.25" customHeight="1">
      <c r="A36" s="120"/>
      <c r="B36" s="143"/>
      <c r="C36" s="123"/>
      <c r="D36" s="52" t="s">
        <v>53</v>
      </c>
      <c r="E36" s="53"/>
      <c r="F36" s="53"/>
      <c r="G36" s="109"/>
      <c r="H36" s="69" t="s">
        <v>54</v>
      </c>
      <c r="I36" s="108"/>
      <c r="J36" s="108"/>
      <c r="K36" s="10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3" t="str">
        <f>"・接続先サーバ名「"&amp;$AG$8&amp;"」が表示されること。"</f>
        <v>・接続先サーバ名「atdaap1a」が表示されること。</v>
      </c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4"/>
      <c r="BI36" s="240" t="s">
        <v>29</v>
      </c>
      <c r="BJ36" s="241"/>
      <c r="BK36" s="242"/>
    </row>
    <row r="37" spans="1:63" s="119" customFormat="1" ht="14.25" customHeight="1">
      <c r="A37" s="120"/>
      <c r="B37" s="143"/>
      <c r="C37" s="123"/>
      <c r="D37" s="52" t="s">
        <v>53</v>
      </c>
      <c r="E37" s="53"/>
      <c r="F37" s="53"/>
      <c r="G37" s="109"/>
      <c r="H37" s="69" t="s">
        <v>55</v>
      </c>
      <c r="I37" s="108"/>
      <c r="J37" s="108"/>
      <c r="K37" s="10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3" t="s">
        <v>218</v>
      </c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4"/>
      <c r="BI37" s="240" t="s">
        <v>29</v>
      </c>
      <c r="BJ37" s="241"/>
      <c r="BK37" s="242"/>
    </row>
    <row r="38" spans="1:63" s="119" customFormat="1" ht="14.25" customHeight="1">
      <c r="A38" s="120"/>
      <c r="B38" s="143"/>
      <c r="C38" s="31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31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9"/>
      <c r="BI38" s="133"/>
      <c r="BJ38" s="134"/>
      <c r="BK38" s="135"/>
    </row>
    <row r="39" spans="1:63" s="119" customFormat="1" ht="14.25" customHeight="1">
      <c r="A39" s="120"/>
      <c r="B39" s="143"/>
      <c r="C39" s="68" t="s">
        <v>57</v>
      </c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3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4"/>
      <c r="BI39" s="130"/>
      <c r="BJ39" s="131"/>
      <c r="BK39" s="132"/>
    </row>
    <row r="40" spans="1:63" s="119" customFormat="1" ht="14.25" customHeight="1">
      <c r="A40" s="120"/>
      <c r="B40" s="143"/>
      <c r="C40" s="59" t="s">
        <v>81</v>
      </c>
      <c r="D40" s="125"/>
      <c r="E40" s="125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3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4"/>
      <c r="BI40" s="240" t="s">
        <v>29</v>
      </c>
      <c r="BJ40" s="241"/>
      <c r="BK40" s="242"/>
    </row>
    <row r="41" spans="1:63" s="119" customFormat="1" ht="14.25" customHeight="1">
      <c r="A41" s="120"/>
      <c r="B41" s="143"/>
      <c r="C41" s="125"/>
      <c r="D41" s="52" t="s">
        <v>53</v>
      </c>
      <c r="E41" s="53"/>
      <c r="F41" s="108"/>
      <c r="G41" s="109"/>
      <c r="H41" s="69" t="s">
        <v>59</v>
      </c>
      <c r="I41" s="108"/>
      <c r="J41" s="108"/>
      <c r="K41" s="109"/>
      <c r="L41" s="59"/>
      <c r="M41" s="59"/>
      <c r="N41" s="76"/>
      <c r="O41" s="76"/>
      <c r="P41" s="76"/>
      <c r="Q41" s="76"/>
      <c r="R41" s="76"/>
      <c r="S41" s="76"/>
      <c r="T41" s="76"/>
      <c r="U41" s="76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3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4"/>
      <c r="BI41" s="130"/>
      <c r="BJ41" s="131"/>
      <c r="BK41" s="132"/>
    </row>
    <row r="42" spans="1:63" s="119" customFormat="1" ht="14.25" customHeight="1">
      <c r="A42" s="120"/>
      <c r="B42" s="143"/>
      <c r="C42" s="125"/>
      <c r="D42" s="121"/>
      <c r="E42" s="121"/>
      <c r="F42" s="59"/>
      <c r="G42" s="59"/>
      <c r="H42" s="59"/>
      <c r="I42" s="59"/>
      <c r="J42" s="59"/>
      <c r="K42" s="59"/>
      <c r="L42" s="59"/>
      <c r="M42" s="59"/>
      <c r="N42" s="76"/>
      <c r="O42" s="76"/>
      <c r="P42" s="76"/>
      <c r="Q42" s="76"/>
      <c r="R42" s="76"/>
      <c r="S42" s="76"/>
      <c r="T42" s="76"/>
      <c r="U42" s="76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3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4"/>
      <c r="BI42" s="130"/>
      <c r="BJ42" s="131"/>
      <c r="BK42" s="132"/>
    </row>
    <row r="43" spans="1:63" s="119" customFormat="1" ht="14.25" customHeight="1">
      <c r="A43" s="120"/>
      <c r="B43" s="143"/>
      <c r="C43" s="127" t="s">
        <v>82</v>
      </c>
      <c r="D43" s="121"/>
      <c r="E43" s="121"/>
      <c r="F43" s="59"/>
      <c r="G43" s="59"/>
      <c r="H43" s="59"/>
      <c r="I43" s="59"/>
      <c r="J43" s="59"/>
      <c r="K43" s="59"/>
      <c r="L43" s="59"/>
      <c r="M43" s="59"/>
      <c r="N43" s="76"/>
      <c r="O43" s="76"/>
      <c r="P43" s="76"/>
      <c r="Q43" s="76"/>
      <c r="R43" s="76"/>
      <c r="S43" s="76"/>
      <c r="T43" s="76"/>
      <c r="U43" s="76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3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4"/>
      <c r="BI43" s="240" t="s">
        <v>29</v>
      </c>
      <c r="BJ43" s="241"/>
      <c r="BK43" s="242"/>
    </row>
    <row r="44" spans="1:63" s="119" customFormat="1" ht="14.25" customHeight="1">
      <c r="A44" s="120"/>
      <c r="B44" s="143"/>
      <c r="C44" s="125"/>
      <c r="D44" s="52" t="s">
        <v>53</v>
      </c>
      <c r="E44" s="53"/>
      <c r="F44" s="108"/>
      <c r="G44" s="109"/>
      <c r="H44" s="69" t="s">
        <v>58</v>
      </c>
      <c r="I44" s="108"/>
      <c r="J44" s="109"/>
      <c r="K44" s="59"/>
      <c r="L44" s="59"/>
      <c r="M44" s="59"/>
      <c r="N44" s="76"/>
      <c r="O44" s="76"/>
      <c r="P44" s="76"/>
      <c r="Q44" s="76"/>
      <c r="R44" s="76"/>
      <c r="S44" s="76"/>
      <c r="T44" s="76"/>
      <c r="U44" s="76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38" t="s">
        <v>147</v>
      </c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4"/>
      <c r="BI44" s="240" t="s">
        <v>29</v>
      </c>
      <c r="BJ44" s="241"/>
      <c r="BK44" s="242"/>
    </row>
    <row r="45" spans="1:63" s="119" customFormat="1" ht="14.25" customHeight="1">
      <c r="A45" s="120"/>
      <c r="B45" s="143"/>
      <c r="C45" s="125"/>
      <c r="D45" s="121"/>
      <c r="E45" s="121"/>
      <c r="F45" s="59"/>
      <c r="G45" s="59"/>
      <c r="H45" s="59"/>
      <c r="I45" s="59"/>
      <c r="J45" s="59"/>
      <c r="K45" s="59"/>
      <c r="L45" s="59"/>
      <c r="M45" s="59"/>
      <c r="N45" s="76"/>
      <c r="O45" s="76"/>
      <c r="P45" s="76"/>
      <c r="Q45" s="76"/>
      <c r="R45" s="76"/>
      <c r="S45" s="76"/>
      <c r="T45" s="76"/>
      <c r="U45" s="76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38"/>
      <c r="AO45" s="121" t="str">
        <f>定義!$B$26</f>
        <v>https-atd11a.conf</v>
      </c>
      <c r="AP45" s="121"/>
      <c r="AQ45" s="121"/>
      <c r="AR45" s="121"/>
      <c r="AS45" s="121"/>
      <c r="AT45" s="121"/>
      <c r="AU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4"/>
      <c r="BI45" s="133"/>
      <c r="BJ45" s="134"/>
      <c r="BK45" s="135"/>
    </row>
    <row r="46" spans="1:63" s="119" customFormat="1" ht="14.25" customHeight="1">
      <c r="A46" s="120"/>
      <c r="B46" s="143"/>
      <c r="C46" s="125"/>
      <c r="D46" s="121"/>
      <c r="E46" s="121"/>
      <c r="F46" s="59"/>
      <c r="G46" s="59"/>
      <c r="H46" s="59"/>
      <c r="I46" s="59"/>
      <c r="J46" s="59"/>
      <c r="K46" s="59"/>
      <c r="L46" s="59"/>
      <c r="M46" s="59"/>
      <c r="N46" s="76"/>
      <c r="O46" s="76"/>
      <c r="P46" s="76"/>
      <c r="Q46" s="76"/>
      <c r="R46" s="76"/>
      <c r="S46" s="76"/>
      <c r="T46" s="76"/>
      <c r="U46" s="76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38"/>
      <c r="AO46" s="121" t="str">
        <f>定義!$B$38</f>
        <v>https-atd11a.conf.maint</v>
      </c>
      <c r="AP46" s="121"/>
      <c r="AQ46" s="121"/>
      <c r="AR46" s="121"/>
      <c r="AS46" s="121"/>
      <c r="AT46" s="121"/>
      <c r="AU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4"/>
      <c r="BI46" s="133"/>
      <c r="BJ46" s="134"/>
      <c r="BK46" s="135"/>
    </row>
    <row r="47" spans="1:63" s="119" customFormat="1" ht="14.25" customHeight="1">
      <c r="A47" s="120"/>
      <c r="B47" s="143"/>
      <c r="C47" s="125"/>
      <c r="D47" s="121"/>
      <c r="E47" s="121"/>
      <c r="F47" s="59"/>
      <c r="G47" s="59"/>
      <c r="H47" s="59"/>
      <c r="I47" s="59"/>
      <c r="J47" s="59"/>
      <c r="K47" s="59"/>
      <c r="L47" s="59"/>
      <c r="M47" s="59"/>
      <c r="N47" s="76"/>
      <c r="O47" s="76"/>
      <c r="P47" s="76"/>
      <c r="Q47" s="76"/>
      <c r="R47" s="76"/>
      <c r="S47" s="76"/>
      <c r="T47" s="76"/>
      <c r="U47" s="76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38"/>
      <c r="AO47" s="121" t="str">
        <f>定義!$B$32</f>
        <v>https-atd11a.conf.org</v>
      </c>
      <c r="AP47" s="121"/>
      <c r="AQ47" s="121"/>
      <c r="AR47" s="121"/>
      <c r="AS47" s="121"/>
      <c r="AT47" s="121"/>
      <c r="AU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4"/>
      <c r="BI47" s="133"/>
      <c r="BJ47" s="134"/>
      <c r="BK47" s="135"/>
    </row>
    <row r="48" spans="1:63" s="119" customFormat="1" ht="14.25" customHeight="1">
      <c r="A48" s="120"/>
      <c r="B48" s="143"/>
      <c r="C48" s="125"/>
      <c r="D48" s="121"/>
      <c r="E48" s="121"/>
      <c r="F48" s="59"/>
      <c r="G48" s="59"/>
      <c r="H48" s="59"/>
      <c r="I48" s="59"/>
      <c r="J48" s="59"/>
      <c r="K48" s="59"/>
      <c r="L48" s="59"/>
      <c r="M48" s="59"/>
      <c r="N48" s="76"/>
      <c r="O48" s="76"/>
      <c r="P48" s="76"/>
      <c r="Q48" s="76"/>
      <c r="R48" s="76"/>
      <c r="S48" s="76"/>
      <c r="T48" s="76"/>
      <c r="U48" s="76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38"/>
      <c r="AO48" s="121" t="str">
        <f>定義!$B$27</f>
        <v>https-atd12a.conf</v>
      </c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4"/>
      <c r="BI48" s="133"/>
      <c r="BJ48" s="134"/>
      <c r="BK48" s="135"/>
    </row>
    <row r="49" spans="1:63" s="119" customFormat="1" ht="14.25" customHeight="1">
      <c r="A49" s="120"/>
      <c r="B49" s="143"/>
      <c r="C49" s="125"/>
      <c r="D49" s="121"/>
      <c r="E49" s="121"/>
      <c r="F49" s="59"/>
      <c r="G49" s="59"/>
      <c r="H49" s="59"/>
      <c r="I49" s="59"/>
      <c r="J49" s="59"/>
      <c r="K49" s="59"/>
      <c r="L49" s="59"/>
      <c r="M49" s="59"/>
      <c r="N49" s="76"/>
      <c r="O49" s="76"/>
      <c r="P49" s="76"/>
      <c r="Q49" s="76"/>
      <c r="R49" s="76"/>
      <c r="S49" s="76"/>
      <c r="T49" s="76"/>
      <c r="U49" s="76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38"/>
      <c r="AO49" s="121" t="str">
        <f>定義!$B$39</f>
        <v>https-atd12a.conf.maint</v>
      </c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4"/>
      <c r="BI49" s="133"/>
      <c r="BJ49" s="134"/>
      <c r="BK49" s="135"/>
    </row>
    <row r="50" spans="1:63" s="119" customFormat="1" ht="14.25" customHeight="1">
      <c r="A50" s="120"/>
      <c r="B50" s="143"/>
      <c r="C50" s="125"/>
      <c r="D50" s="121"/>
      <c r="E50" s="121"/>
      <c r="F50" s="59"/>
      <c r="G50" s="59"/>
      <c r="H50" s="59"/>
      <c r="I50" s="59"/>
      <c r="J50" s="59"/>
      <c r="K50" s="59"/>
      <c r="L50" s="59"/>
      <c r="M50" s="59"/>
      <c r="N50" s="76"/>
      <c r="O50" s="76"/>
      <c r="P50" s="76"/>
      <c r="Q50" s="76"/>
      <c r="R50" s="76"/>
      <c r="S50" s="76"/>
      <c r="T50" s="76"/>
      <c r="U50" s="76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38"/>
      <c r="AO50" s="121" t="str">
        <f>定義!$B$33</f>
        <v>https-atd12a.conf.org</v>
      </c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4"/>
      <c r="BI50" s="133"/>
      <c r="BJ50" s="134"/>
      <c r="BK50" s="135"/>
    </row>
    <row r="51" spans="1:63" s="119" customFormat="1" ht="14.25" customHeight="1">
      <c r="A51" s="120"/>
      <c r="B51" s="143"/>
      <c r="C51" s="125"/>
      <c r="D51" s="125"/>
      <c r="E51" s="125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3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4"/>
      <c r="BI51" s="130"/>
      <c r="BJ51" s="131"/>
      <c r="BK51" s="132"/>
    </row>
    <row r="52" spans="1:63" s="119" customFormat="1" ht="14.25" customHeight="1">
      <c r="A52" s="120"/>
      <c r="B52" s="143"/>
      <c r="C52" s="76" t="s">
        <v>60</v>
      </c>
      <c r="D52" s="125"/>
      <c r="E52" s="125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3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4"/>
      <c r="BI52" s="130"/>
      <c r="BJ52" s="131"/>
      <c r="BK52" s="132"/>
    </row>
    <row r="53" spans="1:63" s="119" customFormat="1" ht="14.25" customHeight="1">
      <c r="A53" s="120"/>
      <c r="B53" s="143"/>
      <c r="C53" s="63"/>
      <c r="D53" s="137" t="s">
        <v>53</v>
      </c>
      <c r="E53" s="122"/>
      <c r="F53" s="111"/>
      <c r="G53" s="112"/>
      <c r="H53" s="69" t="str">
        <f>"diff "&amp;定義!$B$26&amp;" "&amp;定義!$B$32</f>
        <v>diff https-atd11a.conf https-atd11a.conf.org</v>
      </c>
      <c r="I53" s="108"/>
      <c r="J53" s="108"/>
      <c r="K53" s="108"/>
      <c r="L53" s="108"/>
      <c r="M53" s="108"/>
      <c r="N53" s="108"/>
      <c r="O53" s="108"/>
      <c r="P53" s="108"/>
      <c r="Q53" s="109"/>
      <c r="R53" s="76"/>
      <c r="S53" s="76"/>
      <c r="T53" s="76"/>
      <c r="U53" s="76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3" t="s">
        <v>62</v>
      </c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4"/>
      <c r="BI53" s="240" t="s">
        <v>29</v>
      </c>
      <c r="BJ53" s="241"/>
      <c r="BK53" s="242"/>
    </row>
    <row r="54" spans="1:63" s="119" customFormat="1" ht="14.25" customHeight="1">
      <c r="A54" s="120"/>
      <c r="B54" s="143"/>
      <c r="C54" s="63"/>
      <c r="D54" s="31"/>
      <c r="E54" s="28"/>
      <c r="F54" s="92"/>
      <c r="G54" s="110"/>
      <c r="H54" s="69" t="str">
        <f>"diff "&amp;定義!$B$27&amp;" "&amp;定義!$B$33</f>
        <v>diff https-atd12a.conf https-atd12a.conf.org</v>
      </c>
      <c r="I54" s="108"/>
      <c r="J54" s="108"/>
      <c r="K54" s="108"/>
      <c r="L54" s="108"/>
      <c r="M54" s="108"/>
      <c r="N54" s="108"/>
      <c r="O54" s="108"/>
      <c r="P54" s="108"/>
      <c r="Q54" s="109"/>
      <c r="R54" s="76"/>
      <c r="S54" s="76"/>
      <c r="T54" s="76"/>
      <c r="U54" s="76"/>
      <c r="V54" s="125"/>
      <c r="W54" s="125"/>
      <c r="X54" s="125"/>
      <c r="Y54" s="125"/>
      <c r="Z54" s="125"/>
      <c r="AA54" s="125"/>
      <c r="AB54" s="125"/>
      <c r="AC54" s="125"/>
      <c r="AD54" s="125"/>
      <c r="AE54" s="125"/>
      <c r="AF54" s="125"/>
      <c r="AG54" s="125"/>
      <c r="AH54" s="125"/>
      <c r="AI54" s="125"/>
      <c r="AJ54" s="125"/>
      <c r="AK54" s="125"/>
      <c r="AL54" s="125"/>
      <c r="AM54" s="125"/>
      <c r="AN54" s="123" t="s">
        <v>62</v>
      </c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4"/>
      <c r="BI54" s="133"/>
      <c r="BJ54" s="134"/>
      <c r="BK54" s="135"/>
    </row>
    <row r="55" spans="1:63" s="119" customFormat="1" ht="14.25" customHeight="1">
      <c r="A55" s="120"/>
      <c r="B55" s="143"/>
      <c r="C55" s="63"/>
      <c r="D55" s="137" t="s">
        <v>53</v>
      </c>
      <c r="E55" s="122"/>
      <c r="F55" s="111"/>
      <c r="G55" s="112"/>
      <c r="H55" s="69" t="str">
        <f>"diff "&amp;定義!$B$26&amp;" "&amp;定義!$B$38</f>
        <v>diff https-atd11a.conf https-atd11a.conf.maint</v>
      </c>
      <c r="I55" s="108"/>
      <c r="J55" s="108"/>
      <c r="K55" s="108"/>
      <c r="L55" s="108"/>
      <c r="M55" s="108"/>
      <c r="N55" s="108"/>
      <c r="O55" s="108"/>
      <c r="P55" s="108"/>
      <c r="Q55" s="109"/>
      <c r="R55" s="76"/>
      <c r="S55" s="76"/>
      <c r="T55" s="76"/>
      <c r="U55" s="76"/>
      <c r="V55" s="125"/>
      <c r="W55" s="125"/>
      <c r="X55" s="125"/>
      <c r="Y55" s="125"/>
      <c r="Z55" s="125"/>
      <c r="AA55" s="125"/>
      <c r="AB55" s="125"/>
      <c r="AC55" s="125"/>
      <c r="AD55" s="125"/>
      <c r="AE55" s="125"/>
      <c r="AF55" s="125"/>
      <c r="AG55" s="125"/>
      <c r="AH55" s="125"/>
      <c r="AI55" s="125"/>
      <c r="AJ55" s="125"/>
      <c r="AK55" s="125"/>
      <c r="AL55" s="125"/>
      <c r="AM55" s="125"/>
      <c r="AN55" s="123" t="s">
        <v>61</v>
      </c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4"/>
      <c r="BI55" s="240" t="s">
        <v>29</v>
      </c>
      <c r="BJ55" s="241"/>
      <c r="BK55" s="242"/>
    </row>
    <row r="56" spans="1:63" s="119" customFormat="1" ht="14.25" customHeight="1">
      <c r="A56" s="120"/>
      <c r="B56" s="143"/>
      <c r="C56" s="63"/>
      <c r="D56" s="31"/>
      <c r="E56" s="28"/>
      <c r="F56" s="92"/>
      <c r="G56" s="110"/>
      <c r="H56" s="69" t="str">
        <f>"diff "&amp;定義!$B$27&amp;" "&amp;定義!$B$39</f>
        <v>diff https-atd12a.conf https-atd12a.conf.maint</v>
      </c>
      <c r="I56" s="108"/>
      <c r="J56" s="108"/>
      <c r="K56" s="108"/>
      <c r="L56" s="108"/>
      <c r="M56" s="108"/>
      <c r="N56" s="108"/>
      <c r="O56" s="108"/>
      <c r="P56" s="108"/>
      <c r="Q56" s="109"/>
      <c r="R56" s="76"/>
      <c r="S56" s="76"/>
      <c r="T56" s="76"/>
      <c r="U56" s="76"/>
      <c r="V56" s="125"/>
      <c r="W56" s="125"/>
      <c r="X56" s="125"/>
      <c r="Y56" s="125"/>
      <c r="Z56" s="125"/>
      <c r="AA56" s="125"/>
      <c r="AB56" s="125"/>
      <c r="AC56" s="125"/>
      <c r="AD56" s="125"/>
      <c r="AE56" s="125"/>
      <c r="AF56" s="125"/>
      <c r="AG56" s="125"/>
      <c r="AH56" s="125"/>
      <c r="AI56" s="125"/>
      <c r="AJ56" s="125"/>
      <c r="AK56" s="125"/>
      <c r="AL56" s="125"/>
      <c r="AM56" s="125"/>
      <c r="AN56" s="123" t="s">
        <v>61</v>
      </c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4"/>
      <c r="BI56" s="133"/>
      <c r="BJ56" s="134"/>
      <c r="BK56" s="135"/>
    </row>
    <row r="57" spans="1:63" s="119" customFormat="1" ht="14.25" customHeight="1">
      <c r="A57" s="120"/>
      <c r="B57" s="143"/>
      <c r="C57" s="113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31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9"/>
      <c r="BI57" s="65"/>
      <c r="BJ57" s="66"/>
      <c r="BK57" s="67"/>
    </row>
    <row r="58" spans="1:63" s="119" customFormat="1" ht="14.25" customHeight="1">
      <c r="A58" s="120"/>
      <c r="B58" s="279" t="s">
        <v>197</v>
      </c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1"/>
      <c r="BI58" s="275" t="s">
        <v>28</v>
      </c>
      <c r="BJ58" s="276"/>
      <c r="BK58" s="276"/>
    </row>
    <row r="59" spans="1:63" s="119" customFormat="1" ht="14.25" customHeight="1">
      <c r="A59" s="120"/>
      <c r="B59" s="143"/>
      <c r="C59" s="71" t="s">
        <v>85</v>
      </c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37"/>
      <c r="AO59" s="122"/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2"/>
      <c r="BA59" s="122"/>
      <c r="BB59" s="122"/>
      <c r="BC59" s="122"/>
      <c r="BD59" s="122"/>
      <c r="BE59" s="122"/>
      <c r="BF59" s="122"/>
      <c r="BG59" s="122"/>
      <c r="BH59" s="25"/>
      <c r="BI59" s="240"/>
      <c r="BJ59" s="241"/>
      <c r="BK59" s="242"/>
    </row>
    <row r="60" spans="1:63" s="119" customFormat="1" ht="14.25" customHeight="1">
      <c r="A60" s="120"/>
      <c r="B60" s="143"/>
      <c r="C60" s="126" t="s">
        <v>79</v>
      </c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3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4"/>
      <c r="BI60" s="130"/>
      <c r="BJ60" s="131"/>
      <c r="BK60" s="132"/>
    </row>
    <row r="61" spans="1:63" s="119" customFormat="1" ht="14.25" customHeight="1">
      <c r="A61" s="120"/>
      <c r="B61" s="143"/>
      <c r="C61" s="123" t="s">
        <v>39</v>
      </c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30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4"/>
      <c r="BI61" s="240" t="s">
        <v>29</v>
      </c>
      <c r="BJ61" s="241"/>
      <c r="BK61" s="242"/>
    </row>
    <row r="62" spans="1:63" s="119" customFormat="1" ht="14.25" customHeight="1">
      <c r="A62" s="120"/>
      <c r="B62" s="143"/>
      <c r="C62" s="123" t="s">
        <v>40</v>
      </c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3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4"/>
      <c r="BI62" s="240" t="s">
        <v>29</v>
      </c>
      <c r="BJ62" s="241"/>
      <c r="BK62" s="242"/>
    </row>
    <row r="63" spans="1:63" s="119" customFormat="1" ht="14.25" customHeight="1">
      <c r="A63" s="120"/>
      <c r="B63" s="143"/>
      <c r="C63" s="123"/>
      <c r="D63" s="52" t="s">
        <v>41</v>
      </c>
      <c r="E63" s="53"/>
      <c r="F63" s="53"/>
      <c r="G63" s="53"/>
      <c r="H63" s="53"/>
      <c r="I63" s="53"/>
      <c r="J63" s="69" t="s">
        <v>42</v>
      </c>
      <c r="K63" s="53"/>
      <c r="L63" s="54"/>
      <c r="M63" s="121"/>
      <c r="N63" s="59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3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4"/>
      <c r="BI63" s="95"/>
      <c r="BJ63" s="96"/>
      <c r="BK63" s="97"/>
    </row>
    <row r="64" spans="1:63" s="119" customFormat="1" ht="14.25" customHeight="1">
      <c r="A64" s="120"/>
      <c r="B64" s="143"/>
      <c r="C64" s="123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3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4"/>
      <c r="BI64" s="95"/>
      <c r="BJ64" s="96"/>
      <c r="BK64" s="97"/>
    </row>
    <row r="65" spans="1:63" s="119" customFormat="1" ht="14.25" customHeight="1">
      <c r="A65" s="120"/>
      <c r="B65" s="143"/>
      <c r="C65" s="123" t="s">
        <v>43</v>
      </c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3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4"/>
      <c r="BI65" s="240" t="s">
        <v>29</v>
      </c>
      <c r="BJ65" s="241"/>
      <c r="BK65" s="242"/>
    </row>
    <row r="66" spans="1:63" s="119" customFormat="1" ht="14.25" customHeight="1">
      <c r="A66" s="120"/>
      <c r="B66" s="143"/>
      <c r="C66" s="123"/>
      <c r="D66" s="52" t="s">
        <v>44</v>
      </c>
      <c r="E66" s="53"/>
      <c r="F66" s="54"/>
      <c r="G66" s="52" t="s">
        <v>45</v>
      </c>
      <c r="H66" s="53"/>
      <c r="I66" s="53"/>
      <c r="J66" s="53"/>
      <c r="K66" s="53"/>
      <c r="L66" s="53"/>
      <c r="M66" s="53"/>
      <c r="N66" s="53"/>
      <c r="O66" s="53"/>
      <c r="P66" s="53"/>
      <c r="Q66" s="54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3" t="s">
        <v>46</v>
      </c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4"/>
      <c r="BI66" s="240" t="s">
        <v>29</v>
      </c>
      <c r="BJ66" s="241"/>
      <c r="BK66" s="242"/>
    </row>
    <row r="67" spans="1:63" s="119" customFormat="1" ht="14.25" customHeight="1">
      <c r="A67" s="120"/>
      <c r="B67" s="143"/>
      <c r="C67" s="123"/>
      <c r="D67" s="52" t="s">
        <v>47</v>
      </c>
      <c r="E67" s="53"/>
      <c r="F67" s="54"/>
      <c r="G67" s="52" t="s">
        <v>48</v>
      </c>
      <c r="H67" s="53"/>
      <c r="I67" s="53"/>
      <c r="J67" s="53"/>
      <c r="K67" s="53"/>
      <c r="L67" s="53"/>
      <c r="M67" s="53"/>
      <c r="N67" s="53"/>
      <c r="O67" s="53"/>
      <c r="P67" s="53"/>
      <c r="Q67" s="54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3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4"/>
      <c r="BI67" s="95"/>
      <c r="BJ67" s="96"/>
      <c r="BK67" s="97"/>
    </row>
    <row r="68" spans="1:63" s="119" customFormat="1" ht="14.25" customHeight="1">
      <c r="A68" s="120"/>
      <c r="B68" s="143"/>
      <c r="C68" s="31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31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9"/>
      <c r="BI68" s="272"/>
      <c r="BJ68" s="273"/>
      <c r="BK68" s="274"/>
    </row>
    <row r="69" spans="1:63" s="119" customFormat="1" ht="14.25" customHeight="1">
      <c r="A69" s="120"/>
      <c r="B69" s="143"/>
      <c r="C69" s="126" t="s">
        <v>49</v>
      </c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3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4"/>
      <c r="BI69" s="240"/>
      <c r="BJ69" s="241"/>
      <c r="BK69" s="242"/>
    </row>
    <row r="70" spans="1:63" s="119" customFormat="1" ht="14.25" customHeight="1">
      <c r="A70" s="120"/>
      <c r="B70" s="143"/>
      <c r="C70" s="123" t="s">
        <v>50</v>
      </c>
      <c r="D70" s="121"/>
      <c r="E70" s="121"/>
      <c r="F70" s="121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30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4"/>
      <c r="BI70" s="240" t="s">
        <v>29</v>
      </c>
      <c r="BJ70" s="241"/>
      <c r="BK70" s="242"/>
    </row>
    <row r="71" spans="1:63" s="119" customFormat="1" ht="14.25" customHeight="1">
      <c r="A71" s="120"/>
      <c r="B71" s="143"/>
      <c r="C71" s="123"/>
      <c r="D71" s="52" t="s">
        <v>83</v>
      </c>
      <c r="E71" s="53"/>
      <c r="F71" s="53"/>
      <c r="G71" s="108"/>
      <c r="H71" s="148" t="str">
        <f>"(STG)国内ツアーAP "&amp;$AY$8</f>
        <v>(STG)国内ツアーAP １面#２</v>
      </c>
      <c r="I71" s="108"/>
      <c r="J71" s="108"/>
      <c r="K71" s="108"/>
      <c r="L71" s="108"/>
      <c r="M71" s="108"/>
      <c r="N71" s="109"/>
      <c r="O71" s="69" t="str">
        <f>$AS$8</f>
        <v>atdaap1b</v>
      </c>
      <c r="P71" s="108"/>
      <c r="Q71" s="109"/>
      <c r="R71" s="59"/>
      <c r="S71" s="59"/>
      <c r="T71" s="59"/>
      <c r="U71" s="59"/>
      <c r="V71" s="59"/>
      <c r="W71" s="59"/>
      <c r="X71" s="59"/>
      <c r="Y71" s="59"/>
      <c r="Z71" s="121"/>
      <c r="AA71" s="121"/>
      <c r="AB71" s="121"/>
      <c r="AC71" s="121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3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4"/>
      <c r="BI71" s="95"/>
      <c r="BJ71" s="96"/>
      <c r="BK71" s="97"/>
    </row>
    <row r="72" spans="1:63" s="119" customFormat="1" ht="14.25" customHeight="1">
      <c r="A72" s="120"/>
      <c r="B72" s="143"/>
      <c r="C72" s="123"/>
      <c r="D72" s="121"/>
      <c r="E72" s="121"/>
      <c r="F72" s="121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3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4"/>
      <c r="BI72" s="95"/>
      <c r="BJ72" s="96"/>
      <c r="BK72" s="97"/>
    </row>
    <row r="73" spans="1:63" s="119" customFormat="1" ht="14.25" customHeight="1">
      <c r="A73" s="120"/>
      <c r="B73" s="143"/>
      <c r="C73" s="123" t="s">
        <v>63</v>
      </c>
      <c r="D73" s="121"/>
      <c r="E73" s="121"/>
      <c r="F73" s="121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3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4"/>
      <c r="BI73" s="240" t="s">
        <v>29</v>
      </c>
      <c r="BJ73" s="241"/>
      <c r="BK73" s="242"/>
    </row>
    <row r="74" spans="1:63" s="119" customFormat="1" ht="14.25" customHeight="1">
      <c r="A74" s="120"/>
      <c r="B74" s="143"/>
      <c r="C74" s="123"/>
      <c r="D74" s="52" t="s">
        <v>51</v>
      </c>
      <c r="E74" s="53"/>
      <c r="F74" s="54"/>
      <c r="G74" s="148" t="s">
        <v>217</v>
      </c>
      <c r="H74" s="108"/>
      <c r="I74" s="108"/>
      <c r="J74" s="10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21"/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3" t="s">
        <v>46</v>
      </c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4"/>
      <c r="BI74" s="240" t="s">
        <v>29</v>
      </c>
      <c r="BJ74" s="241"/>
      <c r="BK74" s="242"/>
    </row>
    <row r="75" spans="1:63" s="119" customFormat="1" ht="14.25" customHeight="1">
      <c r="A75" s="120"/>
      <c r="B75" s="143"/>
      <c r="C75" s="123"/>
      <c r="D75" s="52" t="s">
        <v>56</v>
      </c>
      <c r="E75" s="53"/>
      <c r="F75" s="54"/>
      <c r="G75" s="69" t="str">
        <f>定義!$B$23</f>
        <v>dtaa_qw2_ap1b</v>
      </c>
      <c r="H75" s="108"/>
      <c r="I75" s="108"/>
      <c r="J75" s="10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3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4"/>
      <c r="BI75" s="133"/>
      <c r="BJ75" s="134"/>
      <c r="BK75" s="135"/>
    </row>
    <row r="76" spans="1:63" s="119" customFormat="1" ht="14.25" customHeight="1">
      <c r="A76" s="120"/>
      <c r="B76" s="143"/>
      <c r="C76" s="123"/>
      <c r="D76" s="121"/>
      <c r="E76" s="121"/>
      <c r="F76" s="121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3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4"/>
      <c r="BI76" s="95"/>
      <c r="BJ76" s="96"/>
      <c r="BK76" s="97"/>
    </row>
    <row r="77" spans="1:63" s="119" customFormat="1" ht="14.25" customHeight="1">
      <c r="A77" s="120"/>
      <c r="B77" s="143"/>
      <c r="C77" s="123" t="s">
        <v>52</v>
      </c>
      <c r="D77" s="121"/>
      <c r="E77" s="121"/>
      <c r="F77" s="121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3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4"/>
      <c r="BI77" s="240" t="s">
        <v>29</v>
      </c>
      <c r="BJ77" s="241"/>
      <c r="BK77" s="242"/>
    </row>
    <row r="78" spans="1:63" s="119" customFormat="1" ht="14.25" customHeight="1">
      <c r="A78" s="120"/>
      <c r="B78" s="143"/>
      <c r="C78" s="123"/>
      <c r="D78" s="52" t="s">
        <v>53</v>
      </c>
      <c r="E78" s="53"/>
      <c r="F78" s="53"/>
      <c r="G78" s="109"/>
      <c r="H78" s="69" t="s">
        <v>54</v>
      </c>
      <c r="I78" s="108"/>
      <c r="J78" s="108"/>
      <c r="K78" s="10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3" t="str">
        <f>"・接続先サーバ名「"&amp;$AS$8&amp;"」が表示されること。"</f>
        <v>・接続先サーバ名「atdaap1b」が表示されること。</v>
      </c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4"/>
      <c r="BI78" s="240" t="s">
        <v>29</v>
      </c>
      <c r="BJ78" s="241"/>
      <c r="BK78" s="242"/>
    </row>
    <row r="79" spans="1:63" s="119" customFormat="1" ht="14.25" customHeight="1">
      <c r="A79" s="120"/>
      <c r="B79" s="143"/>
      <c r="C79" s="123"/>
      <c r="D79" s="52" t="s">
        <v>53</v>
      </c>
      <c r="E79" s="53"/>
      <c r="F79" s="53"/>
      <c r="G79" s="109"/>
      <c r="H79" s="69" t="s">
        <v>55</v>
      </c>
      <c r="I79" s="108"/>
      <c r="J79" s="108"/>
      <c r="K79" s="10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3" t="s">
        <v>218</v>
      </c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4"/>
      <c r="BI79" s="240" t="s">
        <v>29</v>
      </c>
      <c r="BJ79" s="241"/>
      <c r="BK79" s="242"/>
    </row>
    <row r="80" spans="1:63" s="119" customFormat="1" ht="14.25" customHeight="1">
      <c r="A80" s="120"/>
      <c r="B80" s="143"/>
      <c r="C80" s="31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31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9"/>
      <c r="BI80" s="133"/>
      <c r="BJ80" s="134"/>
      <c r="BK80" s="135"/>
    </row>
    <row r="81" spans="1:63" s="119" customFormat="1" ht="14.25" customHeight="1">
      <c r="A81" s="120"/>
      <c r="B81" s="143"/>
      <c r="C81" s="68" t="s">
        <v>57</v>
      </c>
      <c r="D81" s="125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G81" s="125"/>
      <c r="AH81" s="125"/>
      <c r="AI81" s="125"/>
      <c r="AJ81" s="125"/>
      <c r="AK81" s="125"/>
      <c r="AL81" s="125"/>
      <c r="AM81" s="125"/>
      <c r="AN81" s="123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4"/>
      <c r="BI81" s="130"/>
      <c r="BJ81" s="131"/>
      <c r="BK81" s="132"/>
    </row>
    <row r="82" spans="1:63" s="119" customFormat="1" ht="14.25" customHeight="1">
      <c r="A82" s="120"/>
      <c r="B82" s="143"/>
      <c r="C82" s="59" t="s">
        <v>81</v>
      </c>
      <c r="D82" s="125"/>
      <c r="E82" s="125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125"/>
      <c r="W82" s="125"/>
      <c r="X82" s="125"/>
      <c r="Y82" s="125"/>
      <c r="Z82" s="125"/>
      <c r="AA82" s="125"/>
      <c r="AB82" s="125"/>
      <c r="AC82" s="125"/>
      <c r="AD82" s="125"/>
      <c r="AE82" s="125"/>
      <c r="AF82" s="125"/>
      <c r="AG82" s="125"/>
      <c r="AH82" s="125"/>
      <c r="AI82" s="125"/>
      <c r="AJ82" s="125"/>
      <c r="AK82" s="125"/>
      <c r="AL82" s="125"/>
      <c r="AM82" s="125"/>
      <c r="AN82" s="123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4"/>
      <c r="BI82" s="240" t="s">
        <v>29</v>
      </c>
      <c r="BJ82" s="241"/>
      <c r="BK82" s="242"/>
    </row>
    <row r="83" spans="1:63" s="119" customFormat="1" ht="14.25" customHeight="1">
      <c r="A83" s="120"/>
      <c r="B83" s="143"/>
      <c r="C83" s="125"/>
      <c r="D83" s="52" t="s">
        <v>53</v>
      </c>
      <c r="E83" s="53"/>
      <c r="F83" s="108"/>
      <c r="G83" s="109"/>
      <c r="H83" s="69" t="s">
        <v>59</v>
      </c>
      <c r="I83" s="108"/>
      <c r="J83" s="108"/>
      <c r="K83" s="109"/>
      <c r="L83" s="59"/>
      <c r="M83" s="59"/>
      <c r="N83" s="76"/>
      <c r="O83" s="76"/>
      <c r="P83" s="76"/>
      <c r="Q83" s="76"/>
      <c r="R83" s="76"/>
      <c r="S83" s="76"/>
      <c r="T83" s="76"/>
      <c r="U83" s="76"/>
      <c r="V83" s="125"/>
      <c r="W83" s="125"/>
      <c r="X83" s="125"/>
      <c r="Y83" s="125"/>
      <c r="Z83" s="125"/>
      <c r="AA83" s="125"/>
      <c r="AB83" s="125"/>
      <c r="AC83" s="125"/>
      <c r="AD83" s="125"/>
      <c r="AE83" s="125"/>
      <c r="AF83" s="125"/>
      <c r="AG83" s="125"/>
      <c r="AH83" s="125"/>
      <c r="AI83" s="125"/>
      <c r="AJ83" s="125"/>
      <c r="AK83" s="125"/>
      <c r="AL83" s="125"/>
      <c r="AM83" s="125"/>
      <c r="AN83" s="123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4"/>
      <c r="BI83" s="130"/>
      <c r="BJ83" s="131"/>
      <c r="BK83" s="132"/>
    </row>
    <row r="84" spans="1:63" s="119" customFormat="1" ht="14.25" customHeight="1">
      <c r="A84" s="120"/>
      <c r="B84" s="143"/>
      <c r="C84" s="125"/>
      <c r="D84" s="121"/>
      <c r="E84" s="121"/>
      <c r="F84" s="59"/>
      <c r="G84" s="59"/>
      <c r="H84" s="59"/>
      <c r="I84" s="59"/>
      <c r="J84" s="59"/>
      <c r="K84" s="59"/>
      <c r="L84" s="59"/>
      <c r="M84" s="59"/>
      <c r="N84" s="76"/>
      <c r="O84" s="76"/>
      <c r="P84" s="76"/>
      <c r="Q84" s="76"/>
      <c r="R84" s="76"/>
      <c r="S84" s="76"/>
      <c r="T84" s="76"/>
      <c r="U84" s="76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3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4"/>
      <c r="BI84" s="130"/>
      <c r="BJ84" s="131"/>
      <c r="BK84" s="132"/>
    </row>
    <row r="85" spans="1:63" s="119" customFormat="1" ht="14.25" customHeight="1">
      <c r="A85" s="120"/>
      <c r="B85" s="143"/>
      <c r="C85" s="127" t="s">
        <v>82</v>
      </c>
      <c r="D85" s="121"/>
      <c r="E85" s="121"/>
      <c r="F85" s="59"/>
      <c r="G85" s="59"/>
      <c r="H85" s="59"/>
      <c r="I85" s="59"/>
      <c r="J85" s="59"/>
      <c r="K85" s="59"/>
      <c r="L85" s="59"/>
      <c r="M85" s="59"/>
      <c r="N85" s="76"/>
      <c r="O85" s="76"/>
      <c r="P85" s="76"/>
      <c r="Q85" s="76"/>
      <c r="R85" s="76"/>
      <c r="S85" s="76"/>
      <c r="T85" s="76"/>
      <c r="U85" s="76"/>
      <c r="V85" s="125"/>
      <c r="W85" s="125"/>
      <c r="X85" s="125"/>
      <c r="Y85" s="125"/>
      <c r="Z85" s="125"/>
      <c r="AA85" s="125"/>
      <c r="AB85" s="125"/>
      <c r="AC85" s="125"/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3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4"/>
      <c r="BI85" s="240" t="s">
        <v>29</v>
      </c>
      <c r="BJ85" s="241"/>
      <c r="BK85" s="242"/>
    </row>
    <row r="86" spans="1:63" s="119" customFormat="1" ht="14.25" customHeight="1">
      <c r="A86" s="120"/>
      <c r="B86" s="143"/>
      <c r="C86" s="125"/>
      <c r="D86" s="52" t="s">
        <v>53</v>
      </c>
      <c r="E86" s="53"/>
      <c r="F86" s="108"/>
      <c r="G86" s="109"/>
      <c r="H86" s="69" t="s">
        <v>58</v>
      </c>
      <c r="I86" s="108"/>
      <c r="J86" s="109"/>
      <c r="K86" s="59"/>
      <c r="L86" s="59"/>
      <c r="M86" s="59"/>
      <c r="N86" s="76"/>
      <c r="O86" s="76"/>
      <c r="P86" s="76"/>
      <c r="Q86" s="76"/>
      <c r="R86" s="76"/>
      <c r="S86" s="76"/>
      <c r="T86" s="76"/>
      <c r="U86" s="76"/>
      <c r="V86" s="125"/>
      <c r="W86" s="125"/>
      <c r="X86" s="125"/>
      <c r="Y86" s="125"/>
      <c r="Z86" s="125"/>
      <c r="AA86" s="125"/>
      <c r="AB86" s="125"/>
      <c r="AC86" s="125"/>
      <c r="AD86" s="125"/>
      <c r="AE86" s="125"/>
      <c r="AF86" s="125"/>
      <c r="AG86" s="125"/>
      <c r="AH86" s="125"/>
      <c r="AI86" s="125"/>
      <c r="AJ86" s="125"/>
      <c r="AK86" s="125"/>
      <c r="AL86" s="125"/>
      <c r="AM86" s="125"/>
      <c r="AN86" s="138" t="s">
        <v>147</v>
      </c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4"/>
      <c r="BI86" s="269" t="s">
        <v>29</v>
      </c>
      <c r="BJ86" s="270"/>
      <c r="BK86" s="271"/>
    </row>
    <row r="87" spans="1:63" s="119" customFormat="1" ht="14.25" customHeight="1">
      <c r="A87" s="120"/>
      <c r="B87" s="143"/>
      <c r="C87" s="125"/>
      <c r="D87" s="121"/>
      <c r="E87" s="121"/>
      <c r="F87" s="59"/>
      <c r="G87" s="59"/>
      <c r="H87" s="59"/>
      <c r="I87" s="59"/>
      <c r="J87" s="59"/>
      <c r="K87" s="59"/>
      <c r="L87" s="59"/>
      <c r="M87" s="59"/>
      <c r="N87" s="76"/>
      <c r="O87" s="76"/>
      <c r="P87" s="76"/>
      <c r="Q87" s="76"/>
      <c r="R87" s="76"/>
      <c r="S87" s="76"/>
      <c r="T87" s="76"/>
      <c r="U87" s="76"/>
      <c r="V87" s="125"/>
      <c r="W87" s="125"/>
      <c r="X87" s="125"/>
      <c r="Y87" s="125"/>
      <c r="Z87" s="125"/>
      <c r="AA87" s="125"/>
      <c r="AB87" s="125"/>
      <c r="AC87" s="125"/>
      <c r="AD87" s="125"/>
      <c r="AE87" s="125"/>
      <c r="AF87" s="125"/>
      <c r="AG87" s="125"/>
      <c r="AH87" s="125"/>
      <c r="AI87" s="125"/>
      <c r="AJ87" s="125"/>
      <c r="AK87" s="125"/>
      <c r="AL87" s="125"/>
      <c r="AM87" s="125"/>
      <c r="AN87" s="138"/>
      <c r="AO87" s="121" t="str">
        <f>定義!$B$28</f>
        <v>https-atd11b.conf</v>
      </c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4"/>
      <c r="BI87" s="133"/>
      <c r="BJ87" s="134"/>
      <c r="BK87" s="135"/>
    </row>
    <row r="88" spans="1:63" s="119" customFormat="1" ht="14.25" customHeight="1">
      <c r="A88" s="120"/>
      <c r="B88" s="143"/>
      <c r="C88" s="125"/>
      <c r="D88" s="121"/>
      <c r="E88" s="121"/>
      <c r="F88" s="59"/>
      <c r="G88" s="59"/>
      <c r="H88" s="59"/>
      <c r="I88" s="59"/>
      <c r="J88" s="59"/>
      <c r="K88" s="59"/>
      <c r="L88" s="59"/>
      <c r="M88" s="59"/>
      <c r="N88" s="76"/>
      <c r="O88" s="76"/>
      <c r="P88" s="76"/>
      <c r="Q88" s="76"/>
      <c r="R88" s="76"/>
      <c r="S88" s="76"/>
      <c r="T88" s="76"/>
      <c r="U88" s="76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38"/>
      <c r="AO88" s="121" t="str">
        <f>定義!$B$40</f>
        <v>https-atd11b.conf.maint</v>
      </c>
      <c r="AP88" s="121"/>
      <c r="AQ88" s="121"/>
      <c r="AR88" s="121"/>
      <c r="AS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4"/>
      <c r="BI88" s="133"/>
      <c r="BJ88" s="134"/>
      <c r="BK88" s="135"/>
    </row>
    <row r="89" spans="1:63" s="119" customFormat="1" ht="14.25" customHeight="1">
      <c r="A89" s="120"/>
      <c r="B89" s="143"/>
      <c r="C89" s="125"/>
      <c r="D89" s="121"/>
      <c r="E89" s="121"/>
      <c r="F89" s="59"/>
      <c r="G89" s="59"/>
      <c r="H89" s="59"/>
      <c r="I89" s="59"/>
      <c r="J89" s="59"/>
      <c r="K89" s="59"/>
      <c r="L89" s="59"/>
      <c r="M89" s="59"/>
      <c r="N89" s="76"/>
      <c r="O89" s="76"/>
      <c r="P89" s="76"/>
      <c r="Q89" s="76"/>
      <c r="R89" s="76"/>
      <c r="S89" s="76"/>
      <c r="T89" s="76"/>
      <c r="U89" s="76"/>
      <c r="V89" s="125"/>
      <c r="W89" s="125"/>
      <c r="X89" s="125"/>
      <c r="Y89" s="125"/>
      <c r="Z89" s="125"/>
      <c r="AA89" s="125"/>
      <c r="AB89" s="125"/>
      <c r="AC89" s="125"/>
      <c r="AD89" s="125"/>
      <c r="AE89" s="125"/>
      <c r="AF89" s="125"/>
      <c r="AG89" s="125"/>
      <c r="AH89" s="125"/>
      <c r="AI89" s="125"/>
      <c r="AJ89" s="125"/>
      <c r="AK89" s="125"/>
      <c r="AL89" s="125"/>
      <c r="AM89" s="125"/>
      <c r="AN89" s="138"/>
      <c r="AO89" s="121" t="str">
        <f>定義!$B$34</f>
        <v>https-atd11b.conf.org</v>
      </c>
      <c r="AP89" s="121"/>
      <c r="AQ89" s="121"/>
      <c r="AR89" s="121"/>
      <c r="AS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4"/>
      <c r="BI89" s="133"/>
      <c r="BJ89" s="134"/>
      <c r="BK89" s="135"/>
    </row>
    <row r="90" spans="1:63" s="119" customFormat="1" ht="14.25" customHeight="1">
      <c r="A90" s="120"/>
      <c r="B90" s="143"/>
      <c r="C90" s="125"/>
      <c r="D90" s="121"/>
      <c r="E90" s="121"/>
      <c r="F90" s="59"/>
      <c r="G90" s="59"/>
      <c r="H90" s="59"/>
      <c r="I90" s="59"/>
      <c r="J90" s="59"/>
      <c r="K90" s="59"/>
      <c r="L90" s="59"/>
      <c r="M90" s="59"/>
      <c r="N90" s="76"/>
      <c r="O90" s="76"/>
      <c r="P90" s="76"/>
      <c r="Q90" s="76"/>
      <c r="R90" s="76"/>
      <c r="S90" s="76"/>
      <c r="T90" s="76"/>
      <c r="U90" s="76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38"/>
      <c r="AO90" s="121" t="str">
        <f>定義!$B$29</f>
        <v>https-atd12b.conf</v>
      </c>
      <c r="AP90" s="121"/>
      <c r="AQ90" s="121"/>
      <c r="AR90" s="121"/>
      <c r="AS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4"/>
      <c r="BI90" s="133"/>
      <c r="BJ90" s="134"/>
      <c r="BK90" s="135"/>
    </row>
    <row r="91" spans="1:63" s="119" customFormat="1" ht="14.25" customHeight="1">
      <c r="A91" s="120"/>
      <c r="B91" s="143"/>
      <c r="C91" s="125"/>
      <c r="D91" s="121"/>
      <c r="E91" s="121"/>
      <c r="F91" s="59"/>
      <c r="G91" s="59"/>
      <c r="H91" s="59"/>
      <c r="I91" s="59"/>
      <c r="J91" s="59"/>
      <c r="K91" s="59"/>
      <c r="L91" s="59"/>
      <c r="M91" s="59"/>
      <c r="N91" s="76"/>
      <c r="O91" s="76"/>
      <c r="P91" s="76"/>
      <c r="Q91" s="76"/>
      <c r="R91" s="76"/>
      <c r="S91" s="76"/>
      <c r="T91" s="76"/>
      <c r="U91" s="76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38"/>
      <c r="AO91" s="121" t="str">
        <f>定義!$B$41</f>
        <v>https-atd12b.conf.maint</v>
      </c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4"/>
      <c r="BI91" s="133"/>
      <c r="BJ91" s="134"/>
      <c r="BK91" s="135"/>
    </row>
    <row r="92" spans="1:63" s="119" customFormat="1" ht="14.25" customHeight="1">
      <c r="A92" s="120"/>
      <c r="B92" s="143"/>
      <c r="C92" s="125"/>
      <c r="D92" s="121"/>
      <c r="E92" s="121"/>
      <c r="F92" s="59"/>
      <c r="G92" s="59"/>
      <c r="H92" s="59"/>
      <c r="I92" s="59"/>
      <c r="J92" s="59"/>
      <c r="K92" s="59"/>
      <c r="L92" s="59"/>
      <c r="M92" s="59"/>
      <c r="N92" s="76"/>
      <c r="O92" s="76"/>
      <c r="P92" s="76"/>
      <c r="Q92" s="76"/>
      <c r="R92" s="76"/>
      <c r="S92" s="76"/>
      <c r="T92" s="76"/>
      <c r="U92" s="76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38"/>
      <c r="AO92" s="121" t="str">
        <f>定義!$B$35</f>
        <v>https-atd12b.conf.org</v>
      </c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4"/>
      <c r="BI92" s="133"/>
      <c r="BJ92" s="134"/>
      <c r="BK92" s="135"/>
    </row>
    <row r="93" spans="1:63" s="119" customFormat="1" ht="14.25" customHeight="1">
      <c r="A93" s="120"/>
      <c r="B93" s="143"/>
      <c r="C93" s="125"/>
      <c r="D93" s="125"/>
      <c r="E93" s="125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3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4"/>
      <c r="BI93" s="130"/>
      <c r="BJ93" s="131"/>
      <c r="BK93" s="132"/>
    </row>
    <row r="94" spans="1:63" s="119" customFormat="1" ht="14.25" customHeight="1">
      <c r="A94" s="120"/>
      <c r="B94" s="143"/>
      <c r="C94" s="76" t="s">
        <v>60</v>
      </c>
      <c r="D94" s="125"/>
      <c r="E94" s="125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3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4"/>
      <c r="BI94" s="130"/>
      <c r="BJ94" s="131"/>
      <c r="BK94" s="132"/>
    </row>
    <row r="95" spans="1:63" s="119" customFormat="1" ht="14.25" customHeight="1">
      <c r="A95" s="120"/>
      <c r="B95" s="143"/>
      <c r="C95" s="63"/>
      <c r="D95" s="137" t="s">
        <v>53</v>
      </c>
      <c r="E95" s="122"/>
      <c r="F95" s="111"/>
      <c r="G95" s="112"/>
      <c r="H95" s="69" t="str">
        <f>"diff "&amp;定義!$B$28&amp;" "&amp;定義!$B$34</f>
        <v>diff https-atd11b.conf https-atd11b.conf.org</v>
      </c>
      <c r="I95" s="108"/>
      <c r="J95" s="108"/>
      <c r="K95" s="108"/>
      <c r="L95" s="108"/>
      <c r="M95" s="108"/>
      <c r="N95" s="108"/>
      <c r="O95" s="108"/>
      <c r="P95" s="108"/>
      <c r="Q95" s="109"/>
      <c r="R95" s="76"/>
      <c r="S95" s="76"/>
      <c r="T95" s="76"/>
      <c r="U95" s="76"/>
      <c r="V95" s="125"/>
      <c r="W95" s="125"/>
      <c r="X95" s="125"/>
      <c r="Y95" s="125"/>
      <c r="Z95" s="125"/>
      <c r="AA95" s="125"/>
      <c r="AB95" s="125"/>
      <c r="AC95" s="125"/>
      <c r="AD95" s="125"/>
      <c r="AE95" s="125"/>
      <c r="AF95" s="125"/>
      <c r="AG95" s="125"/>
      <c r="AH95" s="125"/>
      <c r="AI95" s="125"/>
      <c r="AJ95" s="125"/>
      <c r="AK95" s="125"/>
      <c r="AL95" s="125"/>
      <c r="AM95" s="125"/>
      <c r="AN95" s="123" t="s">
        <v>62</v>
      </c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4"/>
      <c r="BI95" s="269" t="s">
        <v>29</v>
      </c>
      <c r="BJ95" s="270"/>
      <c r="BK95" s="271"/>
    </row>
    <row r="96" spans="1:63" s="119" customFormat="1" ht="14.25" customHeight="1">
      <c r="A96" s="120"/>
      <c r="B96" s="143"/>
      <c r="C96" s="63"/>
      <c r="D96" s="31"/>
      <c r="E96" s="28"/>
      <c r="F96" s="92"/>
      <c r="G96" s="110"/>
      <c r="H96" s="69" t="str">
        <f>"diff "&amp;定義!$B$29&amp;" "&amp;定義!$B$35</f>
        <v>diff https-atd12b.conf https-atd12b.conf.org</v>
      </c>
      <c r="I96" s="108"/>
      <c r="J96" s="108"/>
      <c r="K96" s="108"/>
      <c r="L96" s="108"/>
      <c r="M96" s="108"/>
      <c r="N96" s="108"/>
      <c r="O96" s="108"/>
      <c r="P96" s="108"/>
      <c r="Q96" s="109"/>
      <c r="R96" s="76"/>
      <c r="S96" s="76"/>
      <c r="T96" s="76"/>
      <c r="U96" s="76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3" t="s">
        <v>62</v>
      </c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4"/>
      <c r="BI96" s="133"/>
      <c r="BJ96" s="134"/>
      <c r="BK96" s="135"/>
    </row>
    <row r="97" spans="1:63" s="119" customFormat="1" ht="14.25" customHeight="1">
      <c r="A97" s="120"/>
      <c r="B97" s="143"/>
      <c r="C97" s="63"/>
      <c r="D97" s="137" t="s">
        <v>53</v>
      </c>
      <c r="E97" s="122"/>
      <c r="F97" s="111"/>
      <c r="G97" s="112"/>
      <c r="H97" s="69" t="str">
        <f>"diff "&amp;定義!$B$28&amp;" "&amp;定義!$B$40</f>
        <v>diff https-atd11b.conf https-atd11b.conf.maint</v>
      </c>
      <c r="I97" s="108"/>
      <c r="J97" s="108"/>
      <c r="K97" s="108"/>
      <c r="L97" s="108"/>
      <c r="M97" s="108"/>
      <c r="N97" s="108"/>
      <c r="O97" s="108"/>
      <c r="P97" s="108"/>
      <c r="Q97" s="109"/>
      <c r="R97" s="76"/>
      <c r="S97" s="76"/>
      <c r="T97" s="76"/>
      <c r="U97" s="76"/>
      <c r="V97" s="125"/>
      <c r="W97" s="125"/>
      <c r="X97" s="125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5"/>
      <c r="AJ97" s="125"/>
      <c r="AK97" s="125"/>
      <c r="AL97" s="125"/>
      <c r="AM97" s="125"/>
      <c r="AN97" s="123" t="s">
        <v>61</v>
      </c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4"/>
      <c r="BI97" s="269" t="s">
        <v>29</v>
      </c>
      <c r="BJ97" s="270"/>
      <c r="BK97" s="271"/>
    </row>
    <row r="98" spans="1:63" s="119" customFormat="1" ht="14.25" customHeight="1">
      <c r="A98" s="120"/>
      <c r="B98" s="143"/>
      <c r="C98" s="63"/>
      <c r="D98" s="31"/>
      <c r="E98" s="28"/>
      <c r="F98" s="92"/>
      <c r="G98" s="110"/>
      <c r="H98" s="69" t="str">
        <f>"diff "&amp;定義!$B$29&amp;" "&amp;定義!$B$41</f>
        <v>diff https-atd12b.conf https-atd12b.conf.maint</v>
      </c>
      <c r="I98" s="108"/>
      <c r="J98" s="108"/>
      <c r="K98" s="108"/>
      <c r="L98" s="108"/>
      <c r="M98" s="108"/>
      <c r="N98" s="108"/>
      <c r="O98" s="108"/>
      <c r="P98" s="108"/>
      <c r="Q98" s="109"/>
      <c r="R98" s="76"/>
      <c r="S98" s="76"/>
      <c r="T98" s="76"/>
      <c r="U98" s="76"/>
      <c r="V98" s="125"/>
      <c r="W98" s="125"/>
      <c r="X98" s="125"/>
      <c r="Y98" s="125"/>
      <c r="Z98" s="125"/>
      <c r="AA98" s="125"/>
      <c r="AB98" s="125"/>
      <c r="AC98" s="125"/>
      <c r="AD98" s="125"/>
      <c r="AE98" s="125"/>
      <c r="AF98" s="125"/>
      <c r="AG98" s="125"/>
      <c r="AH98" s="125"/>
      <c r="AI98" s="125"/>
      <c r="AJ98" s="125"/>
      <c r="AK98" s="125"/>
      <c r="AL98" s="125"/>
      <c r="AM98" s="125"/>
      <c r="AN98" s="123" t="s">
        <v>61</v>
      </c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4"/>
      <c r="BI98" s="133"/>
      <c r="BJ98" s="134"/>
      <c r="BK98" s="135"/>
    </row>
    <row r="99" spans="1:63" s="119" customFormat="1" ht="14.25" customHeight="1">
      <c r="A99" s="120"/>
      <c r="B99" s="143"/>
      <c r="C99" s="113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31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9"/>
      <c r="BI99" s="65"/>
      <c r="BJ99" s="66"/>
      <c r="BK99" s="67"/>
    </row>
    <row r="100" spans="1:63" s="119" customFormat="1" ht="14.25" customHeight="1">
      <c r="A100" s="120"/>
      <c r="B100" s="285" t="s">
        <v>198</v>
      </c>
      <c r="C100" s="286"/>
      <c r="D100" s="286"/>
      <c r="E100" s="286"/>
      <c r="F100" s="286"/>
      <c r="G100" s="286"/>
      <c r="H100" s="286"/>
      <c r="I100" s="286"/>
      <c r="J100" s="286"/>
      <c r="K100" s="286"/>
      <c r="L100" s="286"/>
      <c r="M100" s="286"/>
      <c r="N100" s="286"/>
      <c r="O100" s="286"/>
      <c r="P100" s="286"/>
      <c r="Q100" s="286"/>
      <c r="R100" s="286"/>
      <c r="S100" s="286"/>
      <c r="T100" s="286"/>
      <c r="U100" s="286"/>
      <c r="V100" s="286"/>
      <c r="W100" s="286"/>
      <c r="X100" s="286"/>
      <c r="Y100" s="286"/>
      <c r="Z100" s="286"/>
      <c r="AA100" s="286"/>
      <c r="AB100" s="286"/>
      <c r="AC100" s="286"/>
      <c r="AD100" s="286"/>
      <c r="AE100" s="286"/>
      <c r="AF100" s="286"/>
      <c r="AG100" s="286"/>
      <c r="AH100" s="286"/>
      <c r="AI100" s="286"/>
      <c r="AJ100" s="286"/>
      <c r="AK100" s="286"/>
      <c r="AL100" s="286"/>
      <c r="AM100" s="286"/>
      <c r="AN100" s="286"/>
      <c r="AO100" s="286"/>
      <c r="AP100" s="286"/>
      <c r="AQ100" s="286"/>
      <c r="AR100" s="286"/>
      <c r="AS100" s="286"/>
      <c r="AT100" s="286"/>
      <c r="AU100" s="286"/>
      <c r="AV100" s="286"/>
      <c r="AW100" s="286"/>
      <c r="AX100" s="286"/>
      <c r="AY100" s="286"/>
      <c r="AZ100" s="286"/>
      <c r="BA100" s="286"/>
      <c r="BB100" s="286"/>
      <c r="BC100" s="286"/>
      <c r="BD100" s="286"/>
      <c r="BE100" s="286"/>
      <c r="BF100" s="286"/>
      <c r="BG100" s="286"/>
      <c r="BH100" s="287"/>
      <c r="BI100" s="275" t="s">
        <v>28</v>
      </c>
      <c r="BJ100" s="276"/>
      <c r="BK100" s="276"/>
    </row>
    <row r="101" spans="1:63" s="119" customFormat="1" ht="14.25" customHeight="1">
      <c r="A101" s="120"/>
      <c r="B101" s="277" t="s">
        <v>149</v>
      </c>
      <c r="C101" s="71" t="s">
        <v>150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23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4"/>
      <c r="BI101" s="248" t="s">
        <v>29</v>
      </c>
      <c r="BJ101" s="249"/>
      <c r="BK101" s="250"/>
    </row>
    <row r="102" spans="1:63" s="119" customFormat="1" ht="14.25" customHeight="1">
      <c r="A102" s="120"/>
      <c r="B102" s="278"/>
      <c r="C102" s="59" t="s">
        <v>178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  <c r="AA102" s="125"/>
      <c r="AB102" s="125"/>
      <c r="AC102" s="125"/>
      <c r="AD102" s="125"/>
      <c r="AE102" s="125"/>
      <c r="AF102" s="125"/>
      <c r="AG102" s="125"/>
      <c r="AH102" s="125"/>
      <c r="AI102" s="125"/>
      <c r="AJ102" s="125"/>
      <c r="AK102" s="125"/>
      <c r="AL102" s="125"/>
      <c r="AM102" s="125"/>
      <c r="AN102" s="123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4"/>
      <c r="BI102" s="139"/>
      <c r="BJ102" s="140"/>
      <c r="BK102" s="141"/>
    </row>
    <row r="103" spans="1:63" s="119" customFormat="1" ht="14.25" customHeight="1">
      <c r="A103" s="120"/>
      <c r="B103" s="278"/>
      <c r="C103" s="116"/>
      <c r="D103" s="52" t="s">
        <v>179</v>
      </c>
      <c r="E103" s="53"/>
      <c r="F103" s="53"/>
      <c r="G103" s="54"/>
      <c r="H103" s="115" t="str">
        <f>定義!$B$45</f>
        <v>DCAB1300P01</v>
      </c>
      <c r="I103" s="53"/>
      <c r="J103" s="53"/>
      <c r="K103" s="53"/>
      <c r="L103" s="54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  <c r="AB103" s="125"/>
      <c r="AC103" s="125"/>
      <c r="AD103" s="125"/>
      <c r="AE103" s="125"/>
      <c r="AF103" s="125"/>
      <c r="AG103" s="125"/>
      <c r="AH103" s="125"/>
      <c r="AI103" s="125"/>
      <c r="AJ103" s="125"/>
      <c r="AK103" s="125"/>
      <c r="AL103" s="125"/>
      <c r="AM103" s="125"/>
      <c r="AN103" s="123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4"/>
      <c r="BI103" s="139"/>
      <c r="BJ103" s="140"/>
      <c r="BK103" s="141"/>
    </row>
    <row r="104" spans="1:63" s="119" customFormat="1" ht="14.25" customHeight="1">
      <c r="A104" s="120"/>
      <c r="B104" s="278"/>
      <c r="C104" s="116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5"/>
      <c r="AJ104" s="125"/>
      <c r="AK104" s="125"/>
      <c r="AL104" s="125"/>
      <c r="AM104" s="125"/>
      <c r="AN104" s="123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4"/>
      <c r="BI104" s="139"/>
      <c r="BJ104" s="140"/>
      <c r="BK104" s="141"/>
    </row>
    <row r="105" spans="1:63" s="119" customFormat="1" ht="14.25" customHeight="1">
      <c r="A105" s="120"/>
      <c r="B105" s="278"/>
      <c r="C105" s="121" t="s">
        <v>151</v>
      </c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  <c r="AA105" s="125"/>
      <c r="AB105" s="125"/>
      <c r="AC105" s="125"/>
      <c r="AD105" s="125"/>
      <c r="AE105" s="125"/>
      <c r="AF105" s="125"/>
      <c r="AG105" s="125"/>
      <c r="AH105" s="125"/>
      <c r="AI105" s="125"/>
      <c r="AJ105" s="125"/>
      <c r="AK105" s="125"/>
      <c r="AL105" s="125"/>
      <c r="AM105" s="125"/>
      <c r="AN105" s="123" t="s">
        <v>174</v>
      </c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4"/>
      <c r="BI105" s="240"/>
      <c r="BJ105" s="241"/>
      <c r="BK105" s="242"/>
    </row>
    <row r="106" spans="1:63" s="119" customFormat="1" ht="14.25" customHeight="1">
      <c r="A106" s="120"/>
      <c r="B106" s="278"/>
      <c r="C106" s="121"/>
      <c r="D106" s="125" t="s">
        <v>152</v>
      </c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  <c r="AC106" s="125"/>
      <c r="AD106" s="125"/>
      <c r="AE106" s="125"/>
      <c r="AF106" s="125"/>
      <c r="AG106" s="125"/>
      <c r="AH106" s="125"/>
      <c r="AI106" s="125"/>
      <c r="AJ106" s="125"/>
      <c r="AK106" s="125"/>
      <c r="AL106" s="125"/>
      <c r="AM106" s="125"/>
      <c r="AN106" s="123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4"/>
      <c r="BI106" s="240"/>
      <c r="BJ106" s="241"/>
      <c r="BK106" s="242"/>
    </row>
    <row r="107" spans="1:63" s="119" customFormat="1" ht="14.25" customHeight="1">
      <c r="A107" s="120"/>
      <c r="B107" s="278"/>
      <c r="C107" s="121"/>
      <c r="D107" s="125"/>
      <c r="E107" s="125" t="s">
        <v>153</v>
      </c>
      <c r="F107" s="125" t="s">
        <v>154</v>
      </c>
      <c r="G107" s="125"/>
      <c r="H107" s="125"/>
      <c r="I107" s="125"/>
      <c r="J107" s="125"/>
      <c r="K107" s="125"/>
      <c r="L107" s="125"/>
      <c r="M107" s="125"/>
      <c r="N107" s="125"/>
      <c r="O107" s="125"/>
      <c r="P107" s="114" t="s">
        <v>173</v>
      </c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  <c r="AB107" s="125"/>
      <c r="AC107" s="125"/>
      <c r="AD107" s="125"/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3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4"/>
      <c r="BI107" s="240"/>
      <c r="BJ107" s="241"/>
      <c r="BK107" s="242"/>
    </row>
    <row r="108" spans="1:63" s="119" customFormat="1" ht="14.25" customHeight="1">
      <c r="A108" s="120"/>
      <c r="B108" s="278"/>
      <c r="C108" s="121"/>
      <c r="D108" s="125" t="s">
        <v>155</v>
      </c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  <c r="AB108" s="125"/>
      <c r="AC108" s="125"/>
      <c r="AD108" s="125"/>
      <c r="AE108" s="125"/>
      <c r="AF108" s="125"/>
      <c r="AG108" s="125"/>
      <c r="AH108" s="125"/>
      <c r="AI108" s="125"/>
      <c r="AJ108" s="125"/>
      <c r="AK108" s="125"/>
      <c r="AL108" s="125"/>
      <c r="AM108" s="125"/>
      <c r="AN108" s="123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4"/>
      <c r="BI108" s="240"/>
      <c r="BJ108" s="241"/>
      <c r="BK108" s="242"/>
    </row>
    <row r="109" spans="1:63" s="119" customFormat="1" ht="14.25" customHeight="1">
      <c r="A109" s="120"/>
      <c r="B109" s="278"/>
      <c r="C109" s="121"/>
      <c r="D109" s="125"/>
      <c r="E109" s="127" t="s">
        <v>156</v>
      </c>
      <c r="F109" s="127"/>
      <c r="G109" s="127"/>
      <c r="H109" s="127"/>
      <c r="I109" s="127" t="s">
        <v>163</v>
      </c>
      <c r="J109" s="127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  <c r="AB109" s="125"/>
      <c r="AC109" s="125"/>
      <c r="AD109" s="125"/>
      <c r="AE109" s="125"/>
      <c r="AF109" s="125"/>
      <c r="AG109" s="125"/>
      <c r="AH109" s="125"/>
      <c r="AI109" s="125"/>
      <c r="AJ109" s="125"/>
      <c r="AK109" s="125"/>
      <c r="AL109" s="125"/>
      <c r="AM109" s="125"/>
      <c r="AN109" s="123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4"/>
      <c r="BI109" s="240"/>
      <c r="BJ109" s="241"/>
      <c r="BK109" s="242"/>
    </row>
    <row r="110" spans="1:63" s="119" customFormat="1" ht="14.25" customHeight="1">
      <c r="A110" s="120"/>
      <c r="B110" s="278"/>
      <c r="C110" s="121"/>
      <c r="D110" s="125"/>
      <c r="E110" s="127" t="s">
        <v>157</v>
      </c>
      <c r="F110" s="127"/>
      <c r="G110" s="127"/>
      <c r="H110" s="127"/>
      <c r="I110" s="127" t="s">
        <v>164</v>
      </c>
      <c r="J110" s="127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125"/>
      <c r="AC110" s="125"/>
      <c r="AD110" s="125"/>
      <c r="AE110" s="125"/>
      <c r="AF110" s="125"/>
      <c r="AG110" s="125"/>
      <c r="AH110" s="125"/>
      <c r="AI110" s="125"/>
      <c r="AJ110" s="125"/>
      <c r="AK110" s="125"/>
      <c r="AL110" s="125"/>
      <c r="AM110" s="125"/>
      <c r="AN110" s="123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4"/>
      <c r="BI110" s="240"/>
      <c r="BJ110" s="241"/>
      <c r="BK110" s="242"/>
    </row>
    <row r="111" spans="1:63" s="119" customFormat="1" ht="14.25" customHeight="1">
      <c r="A111" s="120"/>
      <c r="B111" s="278"/>
      <c r="C111" s="121"/>
      <c r="D111" s="125"/>
      <c r="E111" s="127" t="s">
        <v>158</v>
      </c>
      <c r="F111" s="127"/>
      <c r="G111" s="127"/>
      <c r="H111" s="127"/>
      <c r="I111" s="127" t="s">
        <v>165</v>
      </c>
      <c r="J111" s="127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125"/>
      <c r="AC111" s="125"/>
      <c r="AD111" s="125"/>
      <c r="AE111" s="125"/>
      <c r="AF111" s="125"/>
      <c r="AG111" s="125"/>
      <c r="AH111" s="125"/>
      <c r="AI111" s="125"/>
      <c r="AJ111" s="125"/>
      <c r="AK111" s="125"/>
      <c r="AL111" s="125"/>
      <c r="AM111" s="125"/>
      <c r="AN111" s="123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  <c r="BB111" s="121"/>
      <c r="BC111" s="121"/>
      <c r="BD111" s="121"/>
      <c r="BE111" s="121"/>
      <c r="BF111" s="121"/>
      <c r="BG111" s="121"/>
      <c r="BH111" s="124"/>
      <c r="BI111" s="240"/>
      <c r="BJ111" s="241"/>
      <c r="BK111" s="242"/>
    </row>
    <row r="112" spans="1:63" s="119" customFormat="1" ht="14.25" customHeight="1">
      <c r="A112" s="120"/>
      <c r="B112" s="278"/>
      <c r="C112" s="121"/>
      <c r="D112" s="125"/>
      <c r="E112" s="127" t="s">
        <v>159</v>
      </c>
      <c r="F112" s="127"/>
      <c r="G112" s="127"/>
      <c r="H112" s="127"/>
      <c r="I112" s="127" t="s">
        <v>166</v>
      </c>
      <c r="J112" s="127"/>
      <c r="K112" s="125"/>
      <c r="L112" s="125" t="s">
        <v>167</v>
      </c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  <c r="AC112" s="125"/>
      <c r="AD112" s="125"/>
      <c r="AE112" s="125"/>
      <c r="AF112" s="125"/>
      <c r="AG112" s="125"/>
      <c r="AH112" s="125"/>
      <c r="AI112" s="125"/>
      <c r="AJ112" s="125"/>
      <c r="AK112" s="125"/>
      <c r="AL112" s="125"/>
      <c r="AM112" s="125"/>
      <c r="AN112" s="123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  <c r="BB112" s="121"/>
      <c r="BC112" s="121"/>
      <c r="BD112" s="121"/>
      <c r="BE112" s="121"/>
      <c r="BF112" s="121"/>
      <c r="BG112" s="121"/>
      <c r="BH112" s="124"/>
      <c r="BI112" s="240"/>
      <c r="BJ112" s="241"/>
      <c r="BK112" s="242"/>
    </row>
    <row r="113" spans="1:63" s="119" customFormat="1" ht="14.25" customHeight="1">
      <c r="A113" s="120"/>
      <c r="B113" s="278"/>
      <c r="C113" s="121"/>
      <c r="D113" s="125"/>
      <c r="E113" s="127" t="s">
        <v>160</v>
      </c>
      <c r="F113" s="127"/>
      <c r="G113" s="127"/>
      <c r="H113" s="127"/>
      <c r="I113" s="127" t="s">
        <v>168</v>
      </c>
      <c r="J113" s="127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5"/>
      <c r="AJ113" s="125"/>
      <c r="AK113" s="125"/>
      <c r="AL113" s="125"/>
      <c r="AM113" s="125"/>
      <c r="AN113" s="123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4"/>
      <c r="BI113" s="240"/>
      <c r="BJ113" s="241"/>
      <c r="BK113" s="242"/>
    </row>
    <row r="114" spans="1:63" s="119" customFormat="1" ht="14.25" customHeight="1">
      <c r="A114" s="120"/>
      <c r="B114" s="278"/>
      <c r="C114" s="121"/>
      <c r="D114" s="125"/>
      <c r="E114" s="127" t="s">
        <v>161</v>
      </c>
      <c r="F114" s="127"/>
      <c r="G114" s="127"/>
      <c r="H114" s="127"/>
      <c r="I114" s="127" t="s">
        <v>169</v>
      </c>
      <c r="J114" s="127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125"/>
      <c r="AC114" s="125"/>
      <c r="AD114" s="125"/>
      <c r="AE114" s="125"/>
      <c r="AF114" s="125"/>
      <c r="AG114" s="125"/>
      <c r="AH114" s="125"/>
      <c r="AI114" s="125"/>
      <c r="AJ114" s="125"/>
      <c r="AK114" s="125"/>
      <c r="AL114" s="125"/>
      <c r="AM114" s="125"/>
      <c r="AN114" s="123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4"/>
      <c r="BI114" s="240"/>
      <c r="BJ114" s="241"/>
      <c r="BK114" s="242"/>
    </row>
    <row r="115" spans="1:63" s="119" customFormat="1" ht="14.25" customHeight="1">
      <c r="A115" s="120"/>
      <c r="B115" s="278"/>
      <c r="C115" s="121"/>
      <c r="D115" s="125"/>
      <c r="E115" s="127" t="s">
        <v>162</v>
      </c>
      <c r="F115" s="127"/>
      <c r="G115" s="127"/>
      <c r="H115" s="127"/>
      <c r="I115" s="127" t="s">
        <v>170</v>
      </c>
      <c r="J115" s="127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125"/>
      <c r="AC115" s="125"/>
      <c r="AD115" s="125"/>
      <c r="AE115" s="125"/>
      <c r="AF115" s="125"/>
      <c r="AG115" s="125"/>
      <c r="AH115" s="125"/>
      <c r="AI115" s="125"/>
      <c r="AJ115" s="125"/>
      <c r="AK115" s="125"/>
      <c r="AL115" s="125"/>
      <c r="AM115" s="125"/>
      <c r="AN115" s="123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21"/>
      <c r="AY115" s="121"/>
      <c r="AZ115" s="121"/>
      <c r="BA115" s="121"/>
      <c r="BB115" s="121"/>
      <c r="BC115" s="121"/>
      <c r="BD115" s="121"/>
      <c r="BE115" s="121"/>
      <c r="BF115" s="121"/>
      <c r="BG115" s="121"/>
      <c r="BH115" s="124"/>
      <c r="BI115" s="240"/>
      <c r="BJ115" s="241"/>
      <c r="BK115" s="242"/>
    </row>
    <row r="116" spans="1:63" s="119" customFormat="1" ht="14.25" customHeight="1">
      <c r="A116" s="120"/>
      <c r="B116" s="278"/>
      <c r="C116" s="31"/>
      <c r="D116" s="28"/>
      <c r="E116" s="136"/>
      <c r="F116" s="136"/>
      <c r="G116" s="136"/>
      <c r="H116" s="136"/>
      <c r="I116" s="136"/>
      <c r="J116" s="136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31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9"/>
      <c r="BI116" s="130"/>
      <c r="BJ116" s="131"/>
      <c r="BK116" s="132"/>
    </row>
    <row r="117" spans="1:63" s="119" customFormat="1" ht="14.25" customHeight="1">
      <c r="A117" s="120"/>
      <c r="B117" s="278"/>
      <c r="C117" s="121" t="s">
        <v>171</v>
      </c>
      <c r="D117" s="125"/>
      <c r="E117" s="127"/>
      <c r="F117" s="127"/>
      <c r="G117" s="127"/>
      <c r="H117" s="127"/>
      <c r="I117" s="127"/>
      <c r="J117" s="127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5"/>
      <c r="AJ117" s="125"/>
      <c r="AK117" s="125"/>
      <c r="AL117" s="125"/>
      <c r="AM117" s="125"/>
      <c r="AN117" s="123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21"/>
      <c r="AY117" s="121"/>
      <c r="AZ117" s="121"/>
      <c r="BA117" s="121"/>
      <c r="BB117" s="121"/>
      <c r="BC117" s="121"/>
      <c r="BD117" s="121"/>
      <c r="BE117" s="121"/>
      <c r="BF117" s="121"/>
      <c r="BG117" s="121"/>
      <c r="BH117" s="124"/>
      <c r="BI117" s="139"/>
      <c r="BJ117" s="140"/>
      <c r="BK117" s="141"/>
    </row>
    <row r="118" spans="1:63" s="119" customFormat="1" ht="14.25" customHeight="1">
      <c r="A118" s="120"/>
      <c r="B118" s="278"/>
      <c r="C118" s="121"/>
      <c r="D118" s="125" t="s">
        <v>152</v>
      </c>
      <c r="E118" s="125"/>
      <c r="F118" s="125"/>
      <c r="G118" s="127"/>
      <c r="H118" s="127"/>
      <c r="I118" s="127"/>
      <c r="J118" s="127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125"/>
      <c r="AC118" s="125"/>
      <c r="AD118" s="125"/>
      <c r="AE118" s="125"/>
      <c r="AF118" s="125"/>
      <c r="AG118" s="125"/>
      <c r="AH118" s="125"/>
      <c r="AI118" s="125"/>
      <c r="AJ118" s="125"/>
      <c r="AK118" s="125"/>
      <c r="AL118" s="125"/>
      <c r="AM118" s="125"/>
      <c r="AN118" s="123" t="s">
        <v>175</v>
      </c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4"/>
      <c r="BI118" s="130"/>
      <c r="BJ118" s="131"/>
      <c r="BK118" s="132"/>
    </row>
    <row r="119" spans="1:63" s="119" customFormat="1" ht="14.25" customHeight="1">
      <c r="A119" s="120"/>
      <c r="B119" s="278"/>
      <c r="C119" s="121"/>
      <c r="D119" s="125"/>
      <c r="E119" s="125" t="s">
        <v>153</v>
      </c>
      <c r="F119" s="125" t="s">
        <v>172</v>
      </c>
      <c r="G119" s="127"/>
      <c r="H119" s="127"/>
      <c r="I119" s="127"/>
      <c r="J119" s="127"/>
      <c r="K119" s="125"/>
      <c r="L119" s="125"/>
      <c r="M119" s="125"/>
      <c r="N119" s="125"/>
      <c r="O119" s="125"/>
      <c r="P119" s="114" t="s">
        <v>173</v>
      </c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  <c r="AC119" s="125"/>
      <c r="AD119" s="125"/>
      <c r="AE119" s="125"/>
      <c r="AF119" s="125"/>
      <c r="AG119" s="125"/>
      <c r="AH119" s="125"/>
      <c r="AI119" s="125"/>
      <c r="AJ119" s="125"/>
      <c r="AK119" s="125"/>
      <c r="AL119" s="125"/>
      <c r="AM119" s="125"/>
      <c r="AN119" s="123" t="s">
        <v>176</v>
      </c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21"/>
      <c r="AY119" s="121"/>
      <c r="AZ119" s="121"/>
      <c r="BA119" s="121"/>
      <c r="BB119" s="121"/>
      <c r="BC119" s="121"/>
      <c r="BD119" s="121"/>
      <c r="BE119" s="121"/>
      <c r="BF119" s="121"/>
      <c r="BG119" s="121"/>
      <c r="BH119" s="124"/>
      <c r="BI119" s="130"/>
      <c r="BJ119" s="131"/>
      <c r="BK119" s="132"/>
    </row>
    <row r="120" spans="1:63" s="119" customFormat="1" ht="14.25" customHeight="1">
      <c r="A120" s="120"/>
      <c r="B120" s="278"/>
      <c r="C120" s="121"/>
      <c r="D120" s="125"/>
      <c r="E120" s="127"/>
      <c r="F120" s="127"/>
      <c r="G120" s="127"/>
      <c r="H120" s="127"/>
      <c r="I120" s="127"/>
      <c r="J120" s="127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5"/>
      <c r="AH120" s="125"/>
      <c r="AI120" s="125"/>
      <c r="AJ120" s="125"/>
      <c r="AK120" s="125"/>
      <c r="AL120" s="125"/>
      <c r="AM120" s="125"/>
      <c r="AN120" s="123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  <c r="BA120" s="121"/>
      <c r="BB120" s="121"/>
      <c r="BC120" s="121"/>
      <c r="BD120" s="121"/>
      <c r="BE120" s="121"/>
      <c r="BF120" s="121"/>
      <c r="BG120" s="121"/>
      <c r="BH120" s="124"/>
      <c r="BI120" s="130"/>
      <c r="BJ120" s="131"/>
      <c r="BK120" s="132"/>
    </row>
    <row r="121" spans="1:63" s="119" customFormat="1" ht="14.25" customHeight="1">
      <c r="A121" s="120"/>
      <c r="B121" s="278"/>
      <c r="C121" s="31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31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9"/>
      <c r="BI121" s="240"/>
      <c r="BJ121" s="241"/>
      <c r="BK121" s="242"/>
    </row>
    <row r="122" spans="1:63" s="119" customFormat="1" ht="14.25" customHeight="1">
      <c r="A122" s="120"/>
      <c r="B122" s="288" t="s">
        <v>202</v>
      </c>
      <c r="C122" s="289"/>
      <c r="D122" s="289"/>
      <c r="E122" s="289"/>
      <c r="F122" s="289"/>
      <c r="G122" s="289"/>
      <c r="H122" s="289"/>
      <c r="I122" s="289"/>
      <c r="J122" s="289"/>
      <c r="K122" s="289"/>
      <c r="L122" s="289"/>
      <c r="M122" s="289"/>
      <c r="N122" s="289"/>
      <c r="O122" s="289"/>
      <c r="P122" s="289"/>
      <c r="Q122" s="289"/>
      <c r="R122" s="289"/>
      <c r="S122" s="289"/>
      <c r="T122" s="289"/>
      <c r="U122" s="289"/>
      <c r="V122" s="289"/>
      <c r="W122" s="289"/>
      <c r="X122" s="289"/>
      <c r="Y122" s="289"/>
      <c r="Z122" s="289"/>
      <c r="AA122" s="289"/>
      <c r="AB122" s="289"/>
      <c r="AC122" s="289"/>
      <c r="AD122" s="289"/>
      <c r="AE122" s="289"/>
      <c r="AF122" s="289"/>
      <c r="AG122" s="289"/>
      <c r="AH122" s="289"/>
      <c r="AI122" s="289"/>
      <c r="AJ122" s="289"/>
      <c r="AK122" s="289"/>
      <c r="AL122" s="289"/>
      <c r="AM122" s="289"/>
      <c r="AN122" s="289"/>
      <c r="AO122" s="289"/>
      <c r="AP122" s="289"/>
      <c r="AQ122" s="289"/>
      <c r="AR122" s="289"/>
      <c r="AS122" s="289"/>
      <c r="AT122" s="289"/>
      <c r="AU122" s="289"/>
      <c r="AV122" s="289"/>
      <c r="AW122" s="289"/>
      <c r="AX122" s="289"/>
      <c r="AY122" s="289"/>
      <c r="AZ122" s="289"/>
      <c r="BA122" s="289"/>
      <c r="BB122" s="289"/>
      <c r="BC122" s="289"/>
      <c r="BD122" s="289"/>
      <c r="BE122" s="289"/>
      <c r="BF122" s="289"/>
      <c r="BG122" s="289"/>
      <c r="BH122" s="290"/>
      <c r="BI122" s="130"/>
      <c r="BJ122" s="131"/>
      <c r="BK122" s="132"/>
    </row>
    <row r="123" spans="1:63" s="119" customFormat="1" ht="14.25" customHeight="1">
      <c r="A123" s="120"/>
      <c r="B123" s="266" t="s">
        <v>87</v>
      </c>
      <c r="C123" s="71" t="s">
        <v>85</v>
      </c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  <c r="AC123" s="122"/>
      <c r="AD123" s="122"/>
      <c r="AE123" s="122"/>
      <c r="AF123" s="122"/>
      <c r="AG123" s="122"/>
      <c r="AH123" s="122"/>
      <c r="AI123" s="122"/>
      <c r="AJ123" s="122"/>
      <c r="AK123" s="122"/>
      <c r="AL123" s="122"/>
      <c r="AM123" s="122"/>
      <c r="AN123" s="137"/>
      <c r="AO123" s="122"/>
      <c r="AP123" s="122"/>
      <c r="AQ123" s="122"/>
      <c r="AR123" s="122"/>
      <c r="AS123" s="122"/>
      <c r="AT123" s="122"/>
      <c r="AU123" s="122"/>
      <c r="AV123" s="122"/>
      <c r="AW123" s="122"/>
      <c r="AX123" s="122"/>
      <c r="AY123" s="122"/>
      <c r="AZ123" s="122"/>
      <c r="BA123" s="122"/>
      <c r="BB123" s="122"/>
      <c r="BC123" s="122"/>
      <c r="BD123" s="122"/>
      <c r="BE123" s="122"/>
      <c r="BF123" s="122"/>
      <c r="BG123" s="122"/>
      <c r="BH123" s="25"/>
      <c r="BI123" s="240"/>
      <c r="BJ123" s="241"/>
      <c r="BK123" s="242"/>
    </row>
    <row r="124" spans="1:63" s="119" customFormat="1" ht="14.25" customHeight="1">
      <c r="A124" s="120"/>
      <c r="B124" s="267"/>
      <c r="C124" s="126" t="s">
        <v>79</v>
      </c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  <c r="AA124" s="121"/>
      <c r="AB124" s="121"/>
      <c r="AC124" s="121"/>
      <c r="AD124" s="121"/>
      <c r="AE124" s="121"/>
      <c r="AF124" s="121"/>
      <c r="AG124" s="121"/>
      <c r="AH124" s="121"/>
      <c r="AI124" s="121"/>
      <c r="AJ124" s="121"/>
      <c r="AK124" s="121"/>
      <c r="AL124" s="121"/>
      <c r="AM124" s="121"/>
      <c r="AN124" s="123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1"/>
      <c r="BA124" s="121"/>
      <c r="BB124" s="121"/>
      <c r="BC124" s="121"/>
      <c r="BD124" s="121"/>
      <c r="BE124" s="121"/>
      <c r="BF124" s="121"/>
      <c r="BG124" s="121"/>
      <c r="BH124" s="124"/>
      <c r="BI124" s="130"/>
      <c r="BJ124" s="131"/>
      <c r="BK124" s="132"/>
    </row>
    <row r="125" spans="1:63" s="119" customFormat="1" ht="14.25" customHeight="1">
      <c r="A125" s="120"/>
      <c r="B125" s="267"/>
      <c r="C125" s="123" t="s">
        <v>39</v>
      </c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  <c r="AA125" s="121"/>
      <c r="AB125" s="121"/>
      <c r="AC125" s="121"/>
      <c r="AD125" s="121"/>
      <c r="AE125" s="121"/>
      <c r="AF125" s="121"/>
      <c r="AG125" s="121"/>
      <c r="AH125" s="121"/>
      <c r="AI125" s="121"/>
      <c r="AJ125" s="121"/>
      <c r="AK125" s="121"/>
      <c r="AL125" s="121"/>
      <c r="AM125" s="121"/>
      <c r="AN125" s="30"/>
      <c r="AO125" s="121"/>
      <c r="AP125" s="121"/>
      <c r="AQ125" s="121"/>
      <c r="AR125" s="121"/>
      <c r="AS125" s="121"/>
      <c r="AT125" s="121"/>
      <c r="AU125" s="121"/>
      <c r="AV125" s="121"/>
      <c r="AW125" s="121"/>
      <c r="AX125" s="121"/>
      <c r="AY125" s="121"/>
      <c r="AZ125" s="121"/>
      <c r="BA125" s="121"/>
      <c r="BB125" s="121"/>
      <c r="BC125" s="121"/>
      <c r="BD125" s="121"/>
      <c r="BE125" s="121"/>
      <c r="BF125" s="121"/>
      <c r="BG125" s="121"/>
      <c r="BH125" s="124"/>
      <c r="BI125" s="240" t="s">
        <v>29</v>
      </c>
      <c r="BJ125" s="241"/>
      <c r="BK125" s="242"/>
    </row>
    <row r="126" spans="1:63" s="119" customFormat="1" ht="14.25" customHeight="1">
      <c r="A126" s="120"/>
      <c r="B126" s="267"/>
      <c r="C126" s="123" t="s">
        <v>40</v>
      </c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  <c r="AA126" s="121"/>
      <c r="AB126" s="121"/>
      <c r="AC126" s="121"/>
      <c r="AD126" s="121"/>
      <c r="AE126" s="121"/>
      <c r="AF126" s="121"/>
      <c r="AG126" s="121"/>
      <c r="AH126" s="121"/>
      <c r="AI126" s="121"/>
      <c r="AJ126" s="121"/>
      <c r="AK126" s="121"/>
      <c r="AL126" s="121"/>
      <c r="AM126" s="121"/>
      <c r="AN126" s="123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1"/>
      <c r="BA126" s="121"/>
      <c r="BB126" s="121"/>
      <c r="BC126" s="121"/>
      <c r="BD126" s="121"/>
      <c r="BE126" s="121"/>
      <c r="BF126" s="121"/>
      <c r="BG126" s="121"/>
      <c r="BH126" s="124"/>
      <c r="BI126" s="240" t="s">
        <v>29</v>
      </c>
      <c r="BJ126" s="241"/>
      <c r="BK126" s="242"/>
    </row>
    <row r="127" spans="1:63" s="119" customFormat="1" ht="14.25" customHeight="1">
      <c r="A127" s="120"/>
      <c r="B127" s="267"/>
      <c r="C127" s="123"/>
      <c r="D127" s="52" t="s">
        <v>41</v>
      </c>
      <c r="E127" s="53"/>
      <c r="F127" s="53"/>
      <c r="G127" s="53"/>
      <c r="H127" s="53"/>
      <c r="I127" s="53"/>
      <c r="J127" s="69" t="s">
        <v>42</v>
      </c>
      <c r="K127" s="53"/>
      <c r="L127" s="54"/>
      <c r="M127" s="121"/>
      <c r="N127" s="59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  <c r="AA127" s="121"/>
      <c r="AB127" s="121"/>
      <c r="AC127" s="121"/>
      <c r="AD127" s="121"/>
      <c r="AE127" s="121"/>
      <c r="AF127" s="121"/>
      <c r="AG127" s="121"/>
      <c r="AH127" s="121"/>
      <c r="AI127" s="121"/>
      <c r="AJ127" s="121"/>
      <c r="AK127" s="121"/>
      <c r="AL127" s="121"/>
      <c r="AM127" s="121"/>
      <c r="AN127" s="123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  <c r="BB127" s="121"/>
      <c r="BC127" s="121"/>
      <c r="BD127" s="121"/>
      <c r="BE127" s="121"/>
      <c r="BF127" s="121"/>
      <c r="BG127" s="121"/>
      <c r="BH127" s="124"/>
      <c r="BI127" s="95"/>
      <c r="BJ127" s="96"/>
      <c r="BK127" s="97"/>
    </row>
    <row r="128" spans="1:63" s="119" customFormat="1" ht="14.25" customHeight="1">
      <c r="A128" s="120"/>
      <c r="B128" s="267"/>
      <c r="C128" s="123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  <c r="AA128" s="121"/>
      <c r="AB128" s="121"/>
      <c r="AC128" s="121"/>
      <c r="AD128" s="121"/>
      <c r="AE128" s="121"/>
      <c r="AF128" s="121"/>
      <c r="AG128" s="121"/>
      <c r="AH128" s="121"/>
      <c r="AI128" s="121"/>
      <c r="AJ128" s="121"/>
      <c r="AK128" s="121"/>
      <c r="AL128" s="121"/>
      <c r="AM128" s="121"/>
      <c r="AN128" s="123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1"/>
      <c r="BA128" s="121"/>
      <c r="BB128" s="121"/>
      <c r="BC128" s="121"/>
      <c r="BD128" s="121"/>
      <c r="BE128" s="121"/>
      <c r="BF128" s="121"/>
      <c r="BG128" s="121"/>
      <c r="BH128" s="124"/>
      <c r="BI128" s="95"/>
      <c r="BJ128" s="96"/>
      <c r="BK128" s="97"/>
    </row>
    <row r="129" spans="1:63" s="119" customFormat="1" ht="14.25" customHeight="1">
      <c r="A129" s="120"/>
      <c r="B129" s="267"/>
      <c r="C129" s="123" t="s">
        <v>43</v>
      </c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  <c r="AA129" s="121"/>
      <c r="AB129" s="121"/>
      <c r="AC129" s="121"/>
      <c r="AD129" s="121"/>
      <c r="AE129" s="121"/>
      <c r="AF129" s="121"/>
      <c r="AG129" s="121"/>
      <c r="AH129" s="121"/>
      <c r="AI129" s="121"/>
      <c r="AJ129" s="121"/>
      <c r="AK129" s="121"/>
      <c r="AL129" s="121"/>
      <c r="AM129" s="121"/>
      <c r="AN129" s="123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1"/>
      <c r="BF129" s="121"/>
      <c r="BG129" s="121"/>
      <c r="BH129" s="124"/>
      <c r="BI129" s="240" t="s">
        <v>29</v>
      </c>
      <c r="BJ129" s="241"/>
      <c r="BK129" s="242"/>
    </row>
    <row r="130" spans="1:63" s="119" customFormat="1" ht="14.25" customHeight="1">
      <c r="A130" s="120"/>
      <c r="B130" s="267"/>
      <c r="C130" s="123"/>
      <c r="D130" s="52" t="s">
        <v>44</v>
      </c>
      <c r="E130" s="53"/>
      <c r="F130" s="54"/>
      <c r="G130" s="52" t="s">
        <v>45</v>
      </c>
      <c r="H130" s="53"/>
      <c r="I130" s="53"/>
      <c r="J130" s="53"/>
      <c r="K130" s="53"/>
      <c r="L130" s="53"/>
      <c r="M130" s="53"/>
      <c r="N130" s="53"/>
      <c r="O130" s="53"/>
      <c r="P130" s="53"/>
      <c r="Q130" s="54"/>
      <c r="R130" s="121"/>
      <c r="S130" s="121"/>
      <c r="T130" s="121"/>
      <c r="U130" s="121"/>
      <c r="V130" s="121"/>
      <c r="W130" s="121"/>
      <c r="X130" s="121"/>
      <c r="Y130" s="121"/>
      <c r="Z130" s="121"/>
      <c r="AA130" s="121"/>
      <c r="AB130" s="121"/>
      <c r="AC130" s="121"/>
      <c r="AD130" s="121"/>
      <c r="AE130" s="121"/>
      <c r="AF130" s="121"/>
      <c r="AG130" s="121"/>
      <c r="AH130" s="121"/>
      <c r="AI130" s="121"/>
      <c r="AJ130" s="121"/>
      <c r="AK130" s="121"/>
      <c r="AL130" s="121"/>
      <c r="AM130" s="121"/>
      <c r="AN130" s="123" t="s">
        <v>46</v>
      </c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21"/>
      <c r="AY130" s="121"/>
      <c r="AZ130" s="121"/>
      <c r="BA130" s="121"/>
      <c r="BB130" s="121"/>
      <c r="BC130" s="121"/>
      <c r="BD130" s="121"/>
      <c r="BE130" s="121"/>
      <c r="BF130" s="121"/>
      <c r="BG130" s="121"/>
      <c r="BH130" s="124"/>
      <c r="BI130" s="240" t="s">
        <v>29</v>
      </c>
      <c r="BJ130" s="241"/>
      <c r="BK130" s="242"/>
    </row>
    <row r="131" spans="1:63" s="119" customFormat="1" ht="14.25" customHeight="1">
      <c r="A131" s="120"/>
      <c r="B131" s="267"/>
      <c r="C131" s="123"/>
      <c r="D131" s="52" t="s">
        <v>47</v>
      </c>
      <c r="E131" s="53"/>
      <c r="F131" s="54"/>
      <c r="G131" s="52" t="s">
        <v>48</v>
      </c>
      <c r="H131" s="53"/>
      <c r="I131" s="53"/>
      <c r="J131" s="53"/>
      <c r="K131" s="53"/>
      <c r="L131" s="53"/>
      <c r="M131" s="53"/>
      <c r="N131" s="53"/>
      <c r="O131" s="53"/>
      <c r="P131" s="53"/>
      <c r="Q131" s="54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3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1"/>
      <c r="BF131" s="121"/>
      <c r="BG131" s="121"/>
      <c r="BH131" s="124"/>
      <c r="BI131" s="95"/>
      <c r="BJ131" s="96"/>
      <c r="BK131" s="97"/>
    </row>
    <row r="132" spans="1:63" s="119" customFormat="1" ht="14.25" customHeight="1">
      <c r="A132" s="120"/>
      <c r="B132" s="267"/>
      <c r="C132" s="31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31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9"/>
      <c r="BI132" s="272"/>
      <c r="BJ132" s="273"/>
      <c r="BK132" s="274"/>
    </row>
    <row r="133" spans="1:63" s="119" customFormat="1" ht="14.25" customHeight="1">
      <c r="A133" s="120"/>
      <c r="B133" s="267"/>
      <c r="C133" s="126" t="s">
        <v>49</v>
      </c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  <c r="AA133" s="121"/>
      <c r="AB133" s="121"/>
      <c r="AC133" s="121"/>
      <c r="AD133" s="121"/>
      <c r="AE133" s="121"/>
      <c r="AF133" s="121"/>
      <c r="AG133" s="121"/>
      <c r="AH133" s="121"/>
      <c r="AI133" s="121"/>
      <c r="AJ133" s="121"/>
      <c r="AK133" s="121"/>
      <c r="AL133" s="121"/>
      <c r="AM133" s="121"/>
      <c r="AN133" s="123"/>
      <c r="AO133" s="121"/>
      <c r="AP133" s="121"/>
      <c r="AQ133" s="121"/>
      <c r="AR133" s="121"/>
      <c r="AS133" s="121"/>
      <c r="AT133" s="121"/>
      <c r="AU133" s="121"/>
      <c r="AV133" s="121"/>
      <c r="AW133" s="121"/>
      <c r="AX133" s="121"/>
      <c r="AY133" s="121"/>
      <c r="AZ133" s="121"/>
      <c r="BA133" s="121"/>
      <c r="BB133" s="121"/>
      <c r="BC133" s="121"/>
      <c r="BD133" s="121"/>
      <c r="BE133" s="121"/>
      <c r="BF133" s="121"/>
      <c r="BG133" s="121"/>
      <c r="BH133" s="124"/>
      <c r="BI133" s="240"/>
      <c r="BJ133" s="241"/>
      <c r="BK133" s="242"/>
    </row>
    <row r="134" spans="1:63" s="119" customFormat="1" ht="14.25" customHeight="1">
      <c r="A134" s="120"/>
      <c r="B134" s="267"/>
      <c r="C134" s="123" t="s">
        <v>50</v>
      </c>
      <c r="D134" s="121"/>
      <c r="E134" s="121"/>
      <c r="F134" s="121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121"/>
      <c r="AA134" s="121"/>
      <c r="AB134" s="121"/>
      <c r="AC134" s="121"/>
      <c r="AD134" s="121"/>
      <c r="AE134" s="121"/>
      <c r="AF134" s="121"/>
      <c r="AG134" s="121"/>
      <c r="AH134" s="121"/>
      <c r="AI134" s="121"/>
      <c r="AJ134" s="121"/>
      <c r="AK134" s="121"/>
      <c r="AL134" s="121"/>
      <c r="AM134" s="121"/>
      <c r="AN134" s="30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1"/>
      <c r="BA134" s="121"/>
      <c r="BB134" s="121"/>
      <c r="BC134" s="121"/>
      <c r="BD134" s="121"/>
      <c r="BE134" s="121"/>
      <c r="BF134" s="121"/>
      <c r="BG134" s="121"/>
      <c r="BH134" s="124"/>
      <c r="BI134" s="240" t="s">
        <v>29</v>
      </c>
      <c r="BJ134" s="241"/>
      <c r="BK134" s="242"/>
    </row>
    <row r="135" spans="1:63" s="119" customFormat="1" ht="14.25" customHeight="1">
      <c r="A135" s="120"/>
      <c r="B135" s="267"/>
      <c r="C135" s="123"/>
      <c r="D135" s="52" t="s">
        <v>83</v>
      </c>
      <c r="E135" s="53"/>
      <c r="F135" s="53"/>
      <c r="G135" s="108"/>
      <c r="H135" s="148" t="str">
        <f>"(STG)国内ツアーAP "&amp;$AM$8</f>
        <v>(STG)国内ツアーAP １面#１</v>
      </c>
      <c r="I135" s="108"/>
      <c r="J135" s="108"/>
      <c r="K135" s="108"/>
      <c r="L135" s="108"/>
      <c r="M135" s="108"/>
      <c r="N135" s="109"/>
      <c r="O135" s="69" t="str">
        <f>$AG$8</f>
        <v>atdaap1a</v>
      </c>
      <c r="P135" s="108"/>
      <c r="Q135" s="109"/>
      <c r="R135" s="59"/>
      <c r="S135" s="59"/>
      <c r="T135" s="59"/>
      <c r="U135" s="59"/>
      <c r="V135" s="59"/>
      <c r="W135" s="59"/>
      <c r="X135" s="59"/>
      <c r="Y135" s="59"/>
      <c r="Z135" s="121"/>
      <c r="AA135" s="121"/>
      <c r="AB135" s="121"/>
      <c r="AC135" s="121"/>
      <c r="AD135" s="121"/>
      <c r="AE135" s="121"/>
      <c r="AF135" s="121"/>
      <c r="AG135" s="121"/>
      <c r="AH135" s="121"/>
      <c r="AI135" s="121"/>
      <c r="AJ135" s="121"/>
      <c r="AK135" s="121"/>
      <c r="AL135" s="121"/>
      <c r="AM135" s="121"/>
      <c r="AN135" s="123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21"/>
      <c r="AY135" s="121"/>
      <c r="AZ135" s="121"/>
      <c r="BA135" s="121"/>
      <c r="BB135" s="121"/>
      <c r="BC135" s="121"/>
      <c r="BD135" s="121"/>
      <c r="BE135" s="121"/>
      <c r="BF135" s="121"/>
      <c r="BG135" s="121"/>
      <c r="BH135" s="124"/>
      <c r="BI135" s="95"/>
      <c r="BJ135" s="96"/>
      <c r="BK135" s="97"/>
    </row>
    <row r="136" spans="1:63" s="119" customFormat="1" ht="14.25" customHeight="1">
      <c r="A136" s="120"/>
      <c r="B136" s="267"/>
      <c r="C136" s="123"/>
      <c r="D136" s="121"/>
      <c r="E136" s="121"/>
      <c r="F136" s="121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1"/>
      <c r="AM136" s="121"/>
      <c r="AN136" s="123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1"/>
      <c r="BA136" s="121"/>
      <c r="BB136" s="121"/>
      <c r="BC136" s="121"/>
      <c r="BD136" s="121"/>
      <c r="BE136" s="121"/>
      <c r="BF136" s="121"/>
      <c r="BG136" s="121"/>
      <c r="BH136" s="124"/>
      <c r="BI136" s="95"/>
      <c r="BJ136" s="96"/>
      <c r="BK136" s="97"/>
    </row>
    <row r="137" spans="1:63" s="119" customFormat="1" ht="14.25" customHeight="1">
      <c r="A137" s="120"/>
      <c r="B137" s="267"/>
      <c r="C137" s="123" t="s">
        <v>63</v>
      </c>
      <c r="D137" s="121"/>
      <c r="E137" s="121"/>
      <c r="F137" s="121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1"/>
      <c r="AM137" s="121"/>
      <c r="AN137" s="123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21"/>
      <c r="BD137" s="121"/>
      <c r="BE137" s="121"/>
      <c r="BF137" s="121"/>
      <c r="BG137" s="121"/>
      <c r="BH137" s="124"/>
      <c r="BI137" s="240" t="s">
        <v>29</v>
      </c>
      <c r="BJ137" s="241"/>
      <c r="BK137" s="242"/>
    </row>
    <row r="138" spans="1:63" s="119" customFormat="1" ht="14.25" customHeight="1">
      <c r="A138" s="120"/>
      <c r="B138" s="267"/>
      <c r="C138" s="123"/>
      <c r="D138" s="52" t="s">
        <v>51</v>
      </c>
      <c r="E138" s="53"/>
      <c r="F138" s="54"/>
      <c r="G138" s="148" t="s">
        <v>217</v>
      </c>
      <c r="H138" s="108"/>
      <c r="I138" s="108"/>
      <c r="J138" s="10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1"/>
      <c r="AM138" s="121"/>
      <c r="AN138" s="123" t="s">
        <v>46</v>
      </c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21"/>
      <c r="AY138" s="121"/>
      <c r="AZ138" s="121"/>
      <c r="BA138" s="121"/>
      <c r="BB138" s="121"/>
      <c r="BC138" s="121"/>
      <c r="BD138" s="121"/>
      <c r="BE138" s="121"/>
      <c r="BF138" s="121"/>
      <c r="BG138" s="121"/>
      <c r="BH138" s="124"/>
      <c r="BI138" s="240" t="s">
        <v>29</v>
      </c>
      <c r="BJ138" s="241"/>
      <c r="BK138" s="242"/>
    </row>
    <row r="139" spans="1:63" s="119" customFormat="1" ht="14.25" customHeight="1">
      <c r="A139" s="120"/>
      <c r="B139" s="267"/>
      <c r="C139" s="123"/>
      <c r="D139" s="52" t="s">
        <v>56</v>
      </c>
      <c r="E139" s="53"/>
      <c r="F139" s="54"/>
      <c r="G139" s="69" t="str">
        <f>定義!$B$22</f>
        <v>dtaa_qw2_ap1a</v>
      </c>
      <c r="H139" s="108"/>
      <c r="I139" s="108"/>
      <c r="J139" s="10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121"/>
      <c r="AA139" s="121"/>
      <c r="AB139" s="121"/>
      <c r="AC139" s="121"/>
      <c r="AD139" s="121"/>
      <c r="AE139" s="121"/>
      <c r="AF139" s="121"/>
      <c r="AG139" s="121"/>
      <c r="AH139" s="121"/>
      <c r="AI139" s="121"/>
      <c r="AJ139" s="121"/>
      <c r="AK139" s="121"/>
      <c r="AL139" s="121"/>
      <c r="AM139" s="121"/>
      <c r="AN139" s="123"/>
      <c r="AO139" s="121"/>
      <c r="AP139" s="121"/>
      <c r="AQ139" s="121"/>
      <c r="AR139" s="121"/>
      <c r="AS139" s="121"/>
      <c r="AT139" s="121"/>
      <c r="AU139" s="121"/>
      <c r="AV139" s="121"/>
      <c r="AW139" s="121"/>
      <c r="AX139" s="121"/>
      <c r="AY139" s="121"/>
      <c r="AZ139" s="121"/>
      <c r="BA139" s="121"/>
      <c r="BB139" s="121"/>
      <c r="BC139" s="121"/>
      <c r="BD139" s="121"/>
      <c r="BE139" s="121"/>
      <c r="BF139" s="121"/>
      <c r="BG139" s="121"/>
      <c r="BH139" s="124"/>
      <c r="BI139" s="133"/>
      <c r="BJ139" s="134"/>
      <c r="BK139" s="135"/>
    </row>
    <row r="140" spans="1:63" s="119" customFormat="1" ht="14.25" customHeight="1">
      <c r="A140" s="120"/>
      <c r="B140" s="267"/>
      <c r="C140" s="123"/>
      <c r="D140" s="121"/>
      <c r="E140" s="121"/>
      <c r="F140" s="121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121"/>
      <c r="AA140" s="121"/>
      <c r="AB140" s="121"/>
      <c r="AC140" s="121"/>
      <c r="AD140" s="121"/>
      <c r="AE140" s="121"/>
      <c r="AF140" s="121"/>
      <c r="AG140" s="121"/>
      <c r="AH140" s="121"/>
      <c r="AI140" s="121"/>
      <c r="AJ140" s="121"/>
      <c r="AK140" s="121"/>
      <c r="AL140" s="121"/>
      <c r="AM140" s="121"/>
      <c r="AN140" s="123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  <c r="AY140" s="121"/>
      <c r="AZ140" s="121"/>
      <c r="BA140" s="121"/>
      <c r="BB140" s="121"/>
      <c r="BC140" s="121"/>
      <c r="BD140" s="121"/>
      <c r="BE140" s="121"/>
      <c r="BF140" s="121"/>
      <c r="BG140" s="121"/>
      <c r="BH140" s="124"/>
      <c r="BI140" s="95"/>
      <c r="BJ140" s="96"/>
      <c r="BK140" s="97"/>
    </row>
    <row r="141" spans="1:63" s="119" customFormat="1" ht="14.25" customHeight="1">
      <c r="A141" s="120"/>
      <c r="B141" s="267"/>
      <c r="C141" s="123" t="s">
        <v>52</v>
      </c>
      <c r="D141" s="121"/>
      <c r="E141" s="121"/>
      <c r="F141" s="121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121"/>
      <c r="AA141" s="121"/>
      <c r="AB141" s="121"/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23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  <c r="AY141" s="121"/>
      <c r="AZ141" s="121"/>
      <c r="BA141" s="121"/>
      <c r="BB141" s="121"/>
      <c r="BC141" s="121"/>
      <c r="BD141" s="121"/>
      <c r="BE141" s="121"/>
      <c r="BF141" s="121"/>
      <c r="BG141" s="121"/>
      <c r="BH141" s="124"/>
      <c r="BI141" s="240" t="s">
        <v>29</v>
      </c>
      <c r="BJ141" s="241"/>
      <c r="BK141" s="242"/>
    </row>
    <row r="142" spans="1:63" s="119" customFormat="1" ht="14.25" customHeight="1">
      <c r="A142" s="120"/>
      <c r="B142" s="267"/>
      <c r="C142" s="123"/>
      <c r="D142" s="52" t="s">
        <v>53</v>
      </c>
      <c r="E142" s="53"/>
      <c r="F142" s="53"/>
      <c r="G142" s="109"/>
      <c r="H142" s="69" t="s">
        <v>54</v>
      </c>
      <c r="I142" s="108"/>
      <c r="J142" s="108"/>
      <c r="K142" s="10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121"/>
      <c r="AA142" s="121"/>
      <c r="AB142" s="121"/>
      <c r="AC142" s="121"/>
      <c r="AD142" s="121"/>
      <c r="AE142" s="121"/>
      <c r="AF142" s="121"/>
      <c r="AG142" s="121"/>
      <c r="AH142" s="121"/>
      <c r="AI142" s="121"/>
      <c r="AJ142" s="121"/>
      <c r="AK142" s="121"/>
      <c r="AL142" s="121"/>
      <c r="AM142" s="121"/>
      <c r="AN142" s="123" t="str">
        <f>"・接続先サーバ名「"&amp;$AG$8&amp;"」が表示されること。"</f>
        <v>・接続先サーバ名「atdaap1a」が表示されること。</v>
      </c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21"/>
      <c r="AY142" s="121"/>
      <c r="AZ142" s="121"/>
      <c r="BA142" s="121"/>
      <c r="BB142" s="121"/>
      <c r="BC142" s="121"/>
      <c r="BD142" s="121"/>
      <c r="BE142" s="121"/>
      <c r="BF142" s="121"/>
      <c r="BG142" s="121"/>
      <c r="BH142" s="124"/>
      <c r="BI142" s="240" t="s">
        <v>29</v>
      </c>
      <c r="BJ142" s="241"/>
      <c r="BK142" s="242"/>
    </row>
    <row r="143" spans="1:63" s="119" customFormat="1" ht="14.25" customHeight="1">
      <c r="A143" s="120"/>
      <c r="B143" s="267"/>
      <c r="C143" s="123"/>
      <c r="D143" s="52" t="s">
        <v>53</v>
      </c>
      <c r="E143" s="53"/>
      <c r="F143" s="53"/>
      <c r="G143" s="109"/>
      <c r="H143" s="69" t="s">
        <v>55</v>
      </c>
      <c r="I143" s="108"/>
      <c r="J143" s="108"/>
      <c r="K143" s="10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121"/>
      <c r="AA143" s="121"/>
      <c r="AB143" s="121"/>
      <c r="AC143" s="121"/>
      <c r="AD143" s="121"/>
      <c r="AE143" s="121"/>
      <c r="AF143" s="121"/>
      <c r="AG143" s="121"/>
      <c r="AH143" s="121"/>
      <c r="AI143" s="121"/>
      <c r="AJ143" s="121"/>
      <c r="AK143" s="121"/>
      <c r="AL143" s="121"/>
      <c r="AM143" s="121"/>
      <c r="AN143" s="123" t="s">
        <v>218</v>
      </c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  <c r="BB143" s="121"/>
      <c r="BC143" s="121"/>
      <c r="BD143" s="121"/>
      <c r="BE143" s="121"/>
      <c r="BF143" s="121"/>
      <c r="BG143" s="121"/>
      <c r="BH143" s="124"/>
      <c r="BI143" s="240" t="s">
        <v>29</v>
      </c>
      <c r="BJ143" s="241"/>
      <c r="BK143" s="242"/>
    </row>
    <row r="144" spans="1:63" s="119" customFormat="1" ht="14.25" customHeight="1">
      <c r="A144" s="120"/>
      <c r="B144" s="267"/>
      <c r="C144" s="31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31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9"/>
      <c r="BI144" s="133"/>
      <c r="BJ144" s="134"/>
      <c r="BK144" s="135"/>
    </row>
    <row r="145" spans="1:63" s="119" customFormat="1" ht="14.25" customHeight="1">
      <c r="A145" s="120"/>
      <c r="B145" s="267"/>
      <c r="C145" s="68" t="s">
        <v>57</v>
      </c>
      <c r="D145" s="12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25"/>
      <c r="AC145" s="125"/>
      <c r="AD145" s="125"/>
      <c r="AE145" s="125"/>
      <c r="AF145" s="125"/>
      <c r="AG145" s="125"/>
      <c r="AH145" s="125"/>
      <c r="AI145" s="125"/>
      <c r="AJ145" s="125"/>
      <c r="AK145" s="125"/>
      <c r="AL145" s="125"/>
      <c r="AM145" s="125"/>
      <c r="AN145" s="123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  <c r="BC145" s="121"/>
      <c r="BD145" s="121"/>
      <c r="BE145" s="121"/>
      <c r="BF145" s="121"/>
      <c r="BG145" s="121"/>
      <c r="BH145" s="124"/>
      <c r="BI145" s="130"/>
      <c r="BJ145" s="131"/>
      <c r="BK145" s="132"/>
    </row>
    <row r="146" spans="1:63" s="119" customFormat="1" ht="14.25" customHeight="1">
      <c r="A146" s="120"/>
      <c r="B146" s="267"/>
      <c r="C146" s="59" t="s">
        <v>81</v>
      </c>
      <c r="D146" s="125"/>
      <c r="E146" s="125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125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23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4"/>
      <c r="BI146" s="240" t="s">
        <v>29</v>
      </c>
      <c r="BJ146" s="241"/>
      <c r="BK146" s="242"/>
    </row>
    <row r="147" spans="1:63" s="119" customFormat="1" ht="14.25" customHeight="1">
      <c r="A147" s="120"/>
      <c r="B147" s="267"/>
      <c r="C147" s="125"/>
      <c r="D147" s="52" t="s">
        <v>53</v>
      </c>
      <c r="E147" s="53"/>
      <c r="F147" s="108"/>
      <c r="G147" s="109"/>
      <c r="H147" s="69" t="s">
        <v>59</v>
      </c>
      <c r="I147" s="108"/>
      <c r="J147" s="108"/>
      <c r="K147" s="109"/>
      <c r="L147" s="59"/>
      <c r="M147" s="59"/>
      <c r="N147" s="76"/>
      <c r="O147" s="76"/>
      <c r="P147" s="76"/>
      <c r="Q147" s="76"/>
      <c r="R147" s="76"/>
      <c r="S147" s="76"/>
      <c r="T147" s="76"/>
      <c r="U147" s="76"/>
      <c r="V147" s="125"/>
      <c r="W147" s="125"/>
      <c r="X147" s="125"/>
      <c r="Y147" s="125"/>
      <c r="Z147" s="125"/>
      <c r="AA147" s="125"/>
      <c r="AB147" s="125"/>
      <c r="AC147" s="125"/>
      <c r="AD147" s="125"/>
      <c r="AE147" s="125"/>
      <c r="AF147" s="125"/>
      <c r="AG147" s="125"/>
      <c r="AH147" s="125"/>
      <c r="AI147" s="125"/>
      <c r="AJ147" s="125"/>
      <c r="AK147" s="125"/>
      <c r="AL147" s="125"/>
      <c r="AM147" s="125"/>
      <c r="AN147" s="123"/>
      <c r="AO147" s="121"/>
      <c r="AP147" s="121"/>
      <c r="AQ147" s="121"/>
      <c r="AR147" s="121"/>
      <c r="AS147" s="121"/>
      <c r="AT147" s="121"/>
      <c r="AU147" s="121"/>
      <c r="AV147" s="121"/>
      <c r="AW147" s="121"/>
      <c r="AX147" s="121"/>
      <c r="AY147" s="121"/>
      <c r="AZ147" s="121"/>
      <c r="BA147" s="121"/>
      <c r="BB147" s="121"/>
      <c r="BC147" s="121"/>
      <c r="BD147" s="121"/>
      <c r="BE147" s="121"/>
      <c r="BF147" s="121"/>
      <c r="BG147" s="121"/>
      <c r="BH147" s="124"/>
      <c r="BI147" s="130"/>
      <c r="BJ147" s="131"/>
      <c r="BK147" s="132"/>
    </row>
    <row r="148" spans="1:63" s="119" customFormat="1" ht="14.25" customHeight="1">
      <c r="A148" s="120"/>
      <c r="B148" s="267"/>
      <c r="C148" s="125"/>
      <c r="D148" s="121"/>
      <c r="E148" s="121"/>
      <c r="F148" s="59"/>
      <c r="G148" s="59"/>
      <c r="H148" s="59"/>
      <c r="I148" s="59"/>
      <c r="J148" s="59"/>
      <c r="K148" s="59"/>
      <c r="L148" s="59"/>
      <c r="M148" s="59"/>
      <c r="N148" s="76"/>
      <c r="O148" s="76"/>
      <c r="P148" s="76"/>
      <c r="Q148" s="76"/>
      <c r="R148" s="76"/>
      <c r="S148" s="76"/>
      <c r="T148" s="76"/>
      <c r="U148" s="76"/>
      <c r="V148" s="125"/>
      <c r="W148" s="125"/>
      <c r="X148" s="125"/>
      <c r="Y148" s="125"/>
      <c r="Z148" s="125"/>
      <c r="AA148" s="125"/>
      <c r="AB148" s="125"/>
      <c r="AC148" s="125"/>
      <c r="AD148" s="125"/>
      <c r="AE148" s="125"/>
      <c r="AF148" s="125"/>
      <c r="AG148" s="125"/>
      <c r="AH148" s="125"/>
      <c r="AI148" s="125"/>
      <c r="AJ148" s="125"/>
      <c r="AK148" s="125"/>
      <c r="AL148" s="125"/>
      <c r="AM148" s="125"/>
      <c r="AN148" s="123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21"/>
      <c r="AY148" s="121"/>
      <c r="AZ148" s="121"/>
      <c r="BA148" s="121"/>
      <c r="BB148" s="121"/>
      <c r="BC148" s="121"/>
      <c r="BD148" s="121"/>
      <c r="BE148" s="121"/>
      <c r="BF148" s="121"/>
      <c r="BG148" s="121"/>
      <c r="BH148" s="124"/>
      <c r="BI148" s="130"/>
      <c r="BJ148" s="131"/>
      <c r="BK148" s="132"/>
    </row>
    <row r="149" spans="1:63" s="119" customFormat="1" ht="14.25" customHeight="1">
      <c r="A149" s="120"/>
      <c r="B149" s="267"/>
      <c r="C149" s="127" t="s">
        <v>82</v>
      </c>
      <c r="D149" s="121"/>
      <c r="E149" s="121"/>
      <c r="F149" s="59"/>
      <c r="G149" s="59"/>
      <c r="H149" s="59"/>
      <c r="I149" s="59"/>
      <c r="J149" s="59"/>
      <c r="K149" s="59"/>
      <c r="L149" s="59"/>
      <c r="M149" s="59"/>
      <c r="N149" s="76"/>
      <c r="O149" s="76"/>
      <c r="P149" s="76"/>
      <c r="Q149" s="76"/>
      <c r="R149" s="76"/>
      <c r="S149" s="76"/>
      <c r="T149" s="76"/>
      <c r="U149" s="76"/>
      <c r="V149" s="125"/>
      <c r="W149" s="125"/>
      <c r="X149" s="125"/>
      <c r="Y149" s="125"/>
      <c r="Z149" s="125"/>
      <c r="AA149" s="125"/>
      <c r="AB149" s="125"/>
      <c r="AC149" s="125"/>
      <c r="AD149" s="125"/>
      <c r="AE149" s="125"/>
      <c r="AF149" s="125"/>
      <c r="AG149" s="125"/>
      <c r="AH149" s="125"/>
      <c r="AI149" s="125"/>
      <c r="AJ149" s="125"/>
      <c r="AK149" s="125"/>
      <c r="AL149" s="125"/>
      <c r="AM149" s="125"/>
      <c r="AN149" s="123"/>
      <c r="AO149" s="121"/>
      <c r="AP149" s="121"/>
      <c r="AQ149" s="121"/>
      <c r="AR149" s="121"/>
      <c r="AS149" s="121"/>
      <c r="AT149" s="121"/>
      <c r="AU149" s="121"/>
      <c r="AV149" s="121"/>
      <c r="AW149" s="121"/>
      <c r="AX149" s="121"/>
      <c r="AY149" s="121"/>
      <c r="AZ149" s="121"/>
      <c r="BA149" s="121"/>
      <c r="BB149" s="121"/>
      <c r="BC149" s="121"/>
      <c r="BD149" s="121"/>
      <c r="BE149" s="121"/>
      <c r="BF149" s="121"/>
      <c r="BG149" s="121"/>
      <c r="BH149" s="124"/>
      <c r="BI149" s="240" t="s">
        <v>29</v>
      </c>
      <c r="BJ149" s="241"/>
      <c r="BK149" s="242"/>
    </row>
    <row r="150" spans="1:63" s="119" customFormat="1" ht="14.25" customHeight="1">
      <c r="A150" s="120"/>
      <c r="B150" s="267"/>
      <c r="C150" s="125"/>
      <c r="D150" s="52" t="s">
        <v>53</v>
      </c>
      <c r="E150" s="53"/>
      <c r="F150" s="108"/>
      <c r="G150" s="109"/>
      <c r="H150" s="69" t="s">
        <v>58</v>
      </c>
      <c r="I150" s="108"/>
      <c r="J150" s="109"/>
      <c r="K150" s="59"/>
      <c r="L150" s="59"/>
      <c r="M150" s="59"/>
      <c r="N150" s="76"/>
      <c r="O150" s="76"/>
      <c r="P150" s="76"/>
      <c r="Q150" s="76"/>
      <c r="R150" s="76"/>
      <c r="S150" s="76"/>
      <c r="T150" s="76"/>
      <c r="U150" s="76"/>
      <c r="V150" s="125"/>
      <c r="W150" s="125"/>
      <c r="X150" s="125"/>
      <c r="Y150" s="125"/>
      <c r="Z150" s="125"/>
      <c r="AA150" s="125"/>
      <c r="AB150" s="125"/>
      <c r="AC150" s="125"/>
      <c r="AD150" s="125"/>
      <c r="AE150" s="125"/>
      <c r="AF150" s="125"/>
      <c r="AG150" s="125"/>
      <c r="AH150" s="125"/>
      <c r="AI150" s="125"/>
      <c r="AJ150" s="125"/>
      <c r="AK150" s="125"/>
      <c r="AL150" s="125"/>
      <c r="AM150" s="125"/>
      <c r="AN150" s="138" t="s">
        <v>147</v>
      </c>
      <c r="AO150" s="121"/>
      <c r="AP150" s="121"/>
      <c r="AQ150" s="121"/>
      <c r="AR150" s="121"/>
      <c r="AS150" s="121"/>
      <c r="AT150" s="121"/>
      <c r="AU150" s="121"/>
      <c r="AV150" s="121"/>
      <c r="AW150" s="121"/>
      <c r="AX150" s="121"/>
      <c r="AY150" s="121"/>
      <c r="AZ150" s="121"/>
      <c r="BA150" s="121"/>
      <c r="BB150" s="121"/>
      <c r="BC150" s="121"/>
      <c r="BD150" s="121"/>
      <c r="BE150" s="121"/>
      <c r="BF150" s="121"/>
      <c r="BG150" s="121"/>
      <c r="BH150" s="124"/>
      <c r="BI150" s="269" t="s">
        <v>29</v>
      </c>
      <c r="BJ150" s="270"/>
      <c r="BK150" s="271"/>
    </row>
    <row r="151" spans="1:63" s="119" customFormat="1" ht="14.25" customHeight="1">
      <c r="A151" s="120"/>
      <c r="B151" s="267"/>
      <c r="C151" s="125"/>
      <c r="D151" s="121"/>
      <c r="E151" s="121"/>
      <c r="F151" s="59"/>
      <c r="G151" s="59"/>
      <c r="H151" s="59"/>
      <c r="I151" s="59"/>
      <c r="J151" s="59"/>
      <c r="K151" s="59"/>
      <c r="L151" s="59"/>
      <c r="M151" s="59"/>
      <c r="N151" s="76"/>
      <c r="O151" s="76"/>
      <c r="P151" s="76"/>
      <c r="Q151" s="76"/>
      <c r="R151" s="76"/>
      <c r="S151" s="76"/>
      <c r="T151" s="76"/>
      <c r="U151" s="76"/>
      <c r="V151" s="125"/>
      <c r="W151" s="125"/>
      <c r="X151" s="125"/>
      <c r="Y151" s="125"/>
      <c r="Z151" s="125"/>
      <c r="AA151" s="125"/>
      <c r="AB151" s="125"/>
      <c r="AC151" s="125"/>
      <c r="AD151" s="125"/>
      <c r="AE151" s="125"/>
      <c r="AF151" s="125"/>
      <c r="AG151" s="125"/>
      <c r="AH151" s="125"/>
      <c r="AI151" s="125"/>
      <c r="AJ151" s="125"/>
      <c r="AK151" s="125"/>
      <c r="AL151" s="125"/>
      <c r="AM151" s="125"/>
      <c r="AN151" s="138"/>
      <c r="AO151" s="121" t="str">
        <f>定義!$B$26</f>
        <v>https-atd11a.conf</v>
      </c>
      <c r="AP151" s="121"/>
      <c r="AQ151" s="121"/>
      <c r="AR151" s="121"/>
      <c r="AS151" s="121"/>
      <c r="AT151" s="121"/>
      <c r="AU151" s="121"/>
      <c r="AV151" s="121"/>
      <c r="AW151" s="121"/>
      <c r="AX151" s="121"/>
      <c r="AY151" s="121"/>
      <c r="AZ151" s="121"/>
      <c r="BA151" s="121"/>
      <c r="BB151" s="121"/>
      <c r="BC151" s="121"/>
      <c r="BD151" s="121"/>
      <c r="BE151" s="121"/>
      <c r="BF151" s="121"/>
      <c r="BG151" s="121"/>
      <c r="BH151" s="124"/>
      <c r="BI151" s="133"/>
      <c r="BJ151" s="134"/>
      <c r="BK151" s="135"/>
    </row>
    <row r="152" spans="1:63" s="119" customFormat="1" ht="14.25" customHeight="1">
      <c r="A152" s="120"/>
      <c r="B152" s="267"/>
      <c r="C152" s="125"/>
      <c r="D152" s="121"/>
      <c r="E152" s="121"/>
      <c r="F152" s="59"/>
      <c r="G152" s="59"/>
      <c r="H152" s="59"/>
      <c r="I152" s="59"/>
      <c r="J152" s="59"/>
      <c r="K152" s="59"/>
      <c r="L152" s="59"/>
      <c r="M152" s="59"/>
      <c r="N152" s="76"/>
      <c r="O152" s="76"/>
      <c r="P152" s="76"/>
      <c r="Q152" s="76"/>
      <c r="R152" s="76"/>
      <c r="S152" s="76"/>
      <c r="T152" s="76"/>
      <c r="U152" s="76"/>
      <c r="V152" s="125"/>
      <c r="W152" s="125"/>
      <c r="X152" s="125"/>
      <c r="Y152" s="125"/>
      <c r="Z152" s="125"/>
      <c r="AA152" s="125"/>
      <c r="AB152" s="125"/>
      <c r="AC152" s="125"/>
      <c r="AD152" s="125"/>
      <c r="AE152" s="125"/>
      <c r="AF152" s="125"/>
      <c r="AG152" s="125"/>
      <c r="AH152" s="125"/>
      <c r="AI152" s="125"/>
      <c r="AJ152" s="125"/>
      <c r="AK152" s="125"/>
      <c r="AL152" s="125"/>
      <c r="AM152" s="125"/>
      <c r="AN152" s="138"/>
      <c r="AO152" s="121" t="str">
        <f>定義!$B$27</f>
        <v>https-atd12a.conf</v>
      </c>
      <c r="AP152" s="121"/>
      <c r="AQ152" s="121"/>
      <c r="AR152" s="121"/>
      <c r="AS152" s="121"/>
      <c r="AT152" s="121"/>
      <c r="AU152" s="121"/>
      <c r="AV152" s="121"/>
      <c r="AW152" s="121"/>
      <c r="AX152" s="121"/>
      <c r="AY152" s="121"/>
      <c r="AZ152" s="121"/>
      <c r="BA152" s="121"/>
      <c r="BB152" s="121"/>
      <c r="BC152" s="121"/>
      <c r="BD152" s="121"/>
      <c r="BE152" s="121"/>
      <c r="BF152" s="121"/>
      <c r="BG152" s="121"/>
      <c r="BH152" s="124"/>
      <c r="BI152" s="133"/>
      <c r="BJ152" s="134"/>
      <c r="BK152" s="135"/>
    </row>
    <row r="153" spans="1:63" s="119" customFormat="1" ht="14.25" customHeight="1">
      <c r="A153" s="120"/>
      <c r="B153" s="267"/>
      <c r="C153" s="125"/>
      <c r="D153" s="121"/>
      <c r="E153" s="121"/>
      <c r="F153" s="59"/>
      <c r="G153" s="59"/>
      <c r="H153" s="59"/>
      <c r="I153" s="59"/>
      <c r="J153" s="59"/>
      <c r="K153" s="59"/>
      <c r="L153" s="59"/>
      <c r="M153" s="59"/>
      <c r="N153" s="76"/>
      <c r="O153" s="76"/>
      <c r="P153" s="76"/>
      <c r="Q153" s="76"/>
      <c r="R153" s="76"/>
      <c r="S153" s="76"/>
      <c r="T153" s="76"/>
      <c r="U153" s="76"/>
      <c r="V153" s="125"/>
      <c r="W153" s="125"/>
      <c r="X153" s="125"/>
      <c r="Y153" s="125"/>
      <c r="Z153" s="125"/>
      <c r="AA153" s="125"/>
      <c r="AB153" s="125"/>
      <c r="AC153" s="125"/>
      <c r="AD153" s="125"/>
      <c r="AE153" s="125"/>
      <c r="AF153" s="125"/>
      <c r="AG153" s="125"/>
      <c r="AH153" s="125"/>
      <c r="AI153" s="125"/>
      <c r="AJ153" s="125"/>
      <c r="AK153" s="125"/>
      <c r="AL153" s="125"/>
      <c r="AM153" s="125"/>
      <c r="AN153" s="138"/>
      <c r="AO153" s="121" t="str">
        <f>定義!$B$32</f>
        <v>https-atd11a.conf.org</v>
      </c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1"/>
      <c r="BG153" s="121"/>
      <c r="BH153" s="124"/>
      <c r="BI153" s="133"/>
      <c r="BJ153" s="134"/>
      <c r="BK153" s="135"/>
    </row>
    <row r="154" spans="1:63" s="119" customFormat="1" ht="14.25" customHeight="1">
      <c r="A154" s="120"/>
      <c r="B154" s="267"/>
      <c r="C154" s="125"/>
      <c r="D154" s="121"/>
      <c r="E154" s="121"/>
      <c r="F154" s="59"/>
      <c r="G154" s="59"/>
      <c r="H154" s="59"/>
      <c r="I154" s="59"/>
      <c r="J154" s="59"/>
      <c r="K154" s="59"/>
      <c r="L154" s="59"/>
      <c r="M154" s="59"/>
      <c r="N154" s="76"/>
      <c r="O154" s="76"/>
      <c r="P154" s="76"/>
      <c r="Q154" s="76"/>
      <c r="R154" s="76"/>
      <c r="S154" s="76"/>
      <c r="T154" s="76"/>
      <c r="U154" s="76"/>
      <c r="V154" s="125"/>
      <c r="W154" s="125"/>
      <c r="X154" s="125"/>
      <c r="Y154" s="125"/>
      <c r="Z154" s="125"/>
      <c r="AA154" s="125"/>
      <c r="AB154" s="125"/>
      <c r="AC154" s="125"/>
      <c r="AD154" s="125"/>
      <c r="AE154" s="125"/>
      <c r="AF154" s="125"/>
      <c r="AG154" s="125"/>
      <c r="AH154" s="125"/>
      <c r="AI154" s="125"/>
      <c r="AJ154" s="125"/>
      <c r="AK154" s="125"/>
      <c r="AL154" s="125"/>
      <c r="AM154" s="125"/>
      <c r="AN154" s="138"/>
      <c r="AO154" s="121" t="str">
        <f>定義!$B$33</f>
        <v>https-atd12a.conf.org</v>
      </c>
      <c r="AP154" s="121"/>
      <c r="AQ154" s="121"/>
      <c r="AR154" s="121"/>
      <c r="AS154" s="121"/>
      <c r="AT154" s="121"/>
      <c r="AU154" s="121"/>
      <c r="AV154" s="121"/>
      <c r="AW154" s="121"/>
      <c r="AX154" s="121"/>
      <c r="AY154" s="121"/>
      <c r="AZ154" s="121"/>
      <c r="BA154" s="121"/>
      <c r="BB154" s="121"/>
      <c r="BC154" s="121"/>
      <c r="BD154" s="121"/>
      <c r="BE154" s="121"/>
      <c r="BF154" s="121"/>
      <c r="BG154" s="121"/>
      <c r="BH154" s="124"/>
      <c r="BI154" s="133"/>
      <c r="BJ154" s="134"/>
      <c r="BK154" s="135"/>
    </row>
    <row r="155" spans="1:63" s="119" customFormat="1" ht="14.25" customHeight="1">
      <c r="A155" s="120"/>
      <c r="B155" s="267"/>
      <c r="C155" s="125"/>
      <c r="D155" s="121"/>
      <c r="E155" s="121"/>
      <c r="F155" s="59"/>
      <c r="G155" s="59"/>
      <c r="H155" s="59"/>
      <c r="I155" s="59"/>
      <c r="J155" s="59"/>
      <c r="K155" s="59"/>
      <c r="L155" s="59"/>
      <c r="M155" s="59"/>
      <c r="N155" s="76"/>
      <c r="O155" s="76"/>
      <c r="P155" s="76"/>
      <c r="Q155" s="76"/>
      <c r="R155" s="76"/>
      <c r="S155" s="76"/>
      <c r="T155" s="76"/>
      <c r="U155" s="76"/>
      <c r="V155" s="125"/>
      <c r="W155" s="125"/>
      <c r="X155" s="125"/>
      <c r="Y155" s="125"/>
      <c r="Z155" s="125"/>
      <c r="AA155" s="125"/>
      <c r="AB155" s="125"/>
      <c r="AC155" s="125"/>
      <c r="AD155" s="125"/>
      <c r="AE155" s="125"/>
      <c r="AF155" s="125"/>
      <c r="AG155" s="125"/>
      <c r="AH155" s="125"/>
      <c r="AI155" s="125"/>
      <c r="AJ155" s="125"/>
      <c r="AK155" s="125"/>
      <c r="AL155" s="125"/>
      <c r="AM155" s="125"/>
      <c r="AN155" s="138"/>
      <c r="AO155" s="121" t="str">
        <f>定義!$B$38</f>
        <v>https-atd11a.conf.maint</v>
      </c>
      <c r="AP155" s="121"/>
      <c r="AQ155" s="121"/>
      <c r="AR155" s="121"/>
      <c r="AS155" s="121"/>
      <c r="AT155" s="121"/>
      <c r="AU155" s="121"/>
      <c r="AV155" s="121"/>
      <c r="AW155" s="121"/>
      <c r="AX155" s="121"/>
      <c r="AY155" s="121"/>
      <c r="AZ155" s="121"/>
      <c r="BA155" s="121"/>
      <c r="BB155" s="121"/>
      <c r="BC155" s="121"/>
      <c r="BD155" s="121"/>
      <c r="BE155" s="121"/>
      <c r="BF155" s="121"/>
      <c r="BG155" s="121"/>
      <c r="BH155" s="124"/>
      <c r="BI155" s="133"/>
      <c r="BJ155" s="134"/>
      <c r="BK155" s="135"/>
    </row>
    <row r="156" spans="1:63" s="119" customFormat="1" ht="14.25" customHeight="1">
      <c r="A156" s="120"/>
      <c r="B156" s="267"/>
      <c r="C156" s="125"/>
      <c r="D156" s="121"/>
      <c r="E156" s="121"/>
      <c r="F156" s="59"/>
      <c r="G156" s="59"/>
      <c r="H156" s="59"/>
      <c r="I156" s="59"/>
      <c r="J156" s="59"/>
      <c r="K156" s="59"/>
      <c r="L156" s="59"/>
      <c r="M156" s="59"/>
      <c r="N156" s="76"/>
      <c r="O156" s="76"/>
      <c r="P156" s="76"/>
      <c r="Q156" s="76"/>
      <c r="R156" s="76"/>
      <c r="S156" s="76"/>
      <c r="T156" s="76"/>
      <c r="U156" s="76"/>
      <c r="V156" s="125"/>
      <c r="W156" s="125"/>
      <c r="X156" s="125"/>
      <c r="Y156" s="125"/>
      <c r="Z156" s="125"/>
      <c r="AA156" s="125"/>
      <c r="AB156" s="125"/>
      <c r="AC156" s="125"/>
      <c r="AD156" s="125"/>
      <c r="AE156" s="125"/>
      <c r="AF156" s="125"/>
      <c r="AG156" s="125"/>
      <c r="AH156" s="125"/>
      <c r="AI156" s="125"/>
      <c r="AJ156" s="125"/>
      <c r="AK156" s="125"/>
      <c r="AL156" s="125"/>
      <c r="AM156" s="125"/>
      <c r="AN156" s="138"/>
      <c r="AO156" s="121" t="str">
        <f>定義!$B$39</f>
        <v>https-atd12a.conf.maint</v>
      </c>
      <c r="AP156" s="121"/>
      <c r="AQ156" s="121"/>
      <c r="AR156" s="121"/>
      <c r="AS156" s="121"/>
      <c r="AT156" s="121"/>
      <c r="AU156" s="121"/>
      <c r="AV156" s="121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24"/>
      <c r="BI156" s="133"/>
      <c r="BJ156" s="134"/>
      <c r="BK156" s="135"/>
    </row>
    <row r="157" spans="1:63" s="119" customFormat="1" ht="14.25" customHeight="1">
      <c r="A157" s="120"/>
      <c r="B157" s="267"/>
      <c r="C157" s="125"/>
      <c r="D157" s="125"/>
      <c r="E157" s="125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125"/>
      <c r="W157" s="125"/>
      <c r="X157" s="125"/>
      <c r="Y157" s="125"/>
      <c r="Z157" s="125"/>
      <c r="AA157" s="125"/>
      <c r="AB157" s="125"/>
      <c r="AC157" s="125"/>
      <c r="AD157" s="125"/>
      <c r="AE157" s="125"/>
      <c r="AF157" s="125"/>
      <c r="AG157" s="125"/>
      <c r="AH157" s="125"/>
      <c r="AI157" s="125"/>
      <c r="AJ157" s="125"/>
      <c r="AK157" s="125"/>
      <c r="AL157" s="125"/>
      <c r="AM157" s="125"/>
      <c r="AN157" s="123"/>
      <c r="AO157" s="121"/>
      <c r="AP157" s="121"/>
      <c r="AQ157" s="121"/>
      <c r="AR157" s="121"/>
      <c r="AS157" s="121"/>
      <c r="AT157" s="121"/>
      <c r="AU157" s="121"/>
      <c r="AV157" s="121"/>
      <c r="AW157" s="121"/>
      <c r="AX157" s="121"/>
      <c r="AY157" s="121"/>
      <c r="AZ157" s="121"/>
      <c r="BA157" s="121"/>
      <c r="BB157" s="121"/>
      <c r="BC157" s="121"/>
      <c r="BD157" s="121"/>
      <c r="BE157" s="121"/>
      <c r="BF157" s="121"/>
      <c r="BG157" s="121"/>
      <c r="BH157" s="124"/>
      <c r="BI157" s="130"/>
      <c r="BJ157" s="131"/>
      <c r="BK157" s="132"/>
    </row>
    <row r="158" spans="1:63" s="119" customFormat="1" ht="14.25" customHeight="1">
      <c r="A158" s="120"/>
      <c r="B158" s="267"/>
      <c r="C158" s="76" t="s">
        <v>60</v>
      </c>
      <c r="D158" s="125"/>
      <c r="E158" s="125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125"/>
      <c r="W158" s="125"/>
      <c r="X158" s="125"/>
      <c r="Y158" s="125"/>
      <c r="Z158" s="125"/>
      <c r="AA158" s="125"/>
      <c r="AB158" s="125"/>
      <c r="AC158" s="125"/>
      <c r="AD158" s="125"/>
      <c r="AE158" s="125"/>
      <c r="AF158" s="125"/>
      <c r="AG158" s="125"/>
      <c r="AH158" s="125"/>
      <c r="AI158" s="125"/>
      <c r="AJ158" s="125"/>
      <c r="AK158" s="125"/>
      <c r="AL158" s="125"/>
      <c r="AM158" s="125"/>
      <c r="AN158" s="123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4"/>
      <c r="BI158" s="130"/>
      <c r="BJ158" s="131"/>
      <c r="BK158" s="132"/>
    </row>
    <row r="159" spans="1:63" s="119" customFormat="1" ht="14.25" customHeight="1">
      <c r="A159" s="120"/>
      <c r="B159" s="267"/>
      <c r="C159" s="63"/>
      <c r="D159" s="137" t="s">
        <v>53</v>
      </c>
      <c r="E159" s="122"/>
      <c r="F159" s="111"/>
      <c r="G159" s="112"/>
      <c r="H159" s="69" t="str">
        <f>"diff "&amp;定義!$B$26&amp;" "&amp;定義!$B$32</f>
        <v>diff https-atd11a.conf https-atd11a.conf.org</v>
      </c>
      <c r="I159" s="108"/>
      <c r="J159" s="108"/>
      <c r="K159" s="108"/>
      <c r="L159" s="108"/>
      <c r="M159" s="108"/>
      <c r="N159" s="108"/>
      <c r="O159" s="108"/>
      <c r="P159" s="108"/>
      <c r="Q159" s="109"/>
      <c r="R159" s="76"/>
      <c r="S159" s="76"/>
      <c r="T159" s="76"/>
      <c r="U159" s="76"/>
      <c r="V159" s="125"/>
      <c r="W159" s="125"/>
      <c r="X159" s="125"/>
      <c r="Y159" s="125"/>
      <c r="Z159" s="125"/>
      <c r="AA159" s="125"/>
      <c r="AB159" s="125"/>
      <c r="AC159" s="125"/>
      <c r="AD159" s="125"/>
      <c r="AE159" s="125"/>
      <c r="AF159" s="125"/>
      <c r="AG159" s="125"/>
      <c r="AH159" s="125"/>
      <c r="AI159" s="125"/>
      <c r="AJ159" s="125"/>
      <c r="AK159" s="125"/>
      <c r="AL159" s="125"/>
      <c r="AM159" s="125"/>
      <c r="AN159" s="123" t="s">
        <v>61</v>
      </c>
      <c r="AO159" s="121"/>
      <c r="AP159" s="121"/>
      <c r="AQ159" s="121"/>
      <c r="AR159" s="121"/>
      <c r="AS159" s="121"/>
      <c r="AT159" s="121"/>
      <c r="AU159" s="121"/>
      <c r="AV159" s="121"/>
      <c r="AW159" s="121"/>
      <c r="AX159" s="121"/>
      <c r="AY159" s="121"/>
      <c r="AZ159" s="121"/>
      <c r="BA159" s="121"/>
      <c r="BB159" s="121"/>
      <c r="BC159" s="121"/>
      <c r="BD159" s="121"/>
      <c r="BE159" s="121"/>
      <c r="BF159" s="121"/>
      <c r="BG159" s="121"/>
      <c r="BH159" s="124"/>
      <c r="BI159" s="269" t="s">
        <v>29</v>
      </c>
      <c r="BJ159" s="270"/>
      <c r="BK159" s="271"/>
    </row>
    <row r="160" spans="1:63" s="119" customFormat="1" ht="14.25" customHeight="1">
      <c r="A160" s="120"/>
      <c r="B160" s="267"/>
      <c r="C160" s="63"/>
      <c r="D160" s="31"/>
      <c r="E160" s="28"/>
      <c r="F160" s="92"/>
      <c r="G160" s="110"/>
      <c r="H160" s="69" t="str">
        <f>"diff "&amp;定義!$B$27&amp;" "&amp;定義!$B$33</f>
        <v>diff https-atd12a.conf https-atd12a.conf.org</v>
      </c>
      <c r="I160" s="108"/>
      <c r="J160" s="108"/>
      <c r="K160" s="108"/>
      <c r="L160" s="108"/>
      <c r="M160" s="108"/>
      <c r="N160" s="108"/>
      <c r="O160" s="108"/>
      <c r="P160" s="108"/>
      <c r="Q160" s="109"/>
      <c r="R160" s="76"/>
      <c r="S160" s="76"/>
      <c r="T160" s="76"/>
      <c r="U160" s="76"/>
      <c r="V160" s="125"/>
      <c r="W160" s="125"/>
      <c r="X160" s="125"/>
      <c r="Y160" s="125"/>
      <c r="Z160" s="125"/>
      <c r="AA160" s="125"/>
      <c r="AB160" s="125"/>
      <c r="AC160" s="125"/>
      <c r="AD160" s="125"/>
      <c r="AE160" s="125"/>
      <c r="AF160" s="125"/>
      <c r="AG160" s="125"/>
      <c r="AH160" s="125"/>
      <c r="AI160" s="125"/>
      <c r="AJ160" s="125"/>
      <c r="AK160" s="125"/>
      <c r="AL160" s="125"/>
      <c r="AM160" s="125"/>
      <c r="AN160" s="123" t="s">
        <v>61</v>
      </c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  <c r="AY160" s="121"/>
      <c r="AZ160" s="121"/>
      <c r="BA160" s="121"/>
      <c r="BB160" s="121"/>
      <c r="BC160" s="121"/>
      <c r="BD160" s="121"/>
      <c r="BE160" s="121"/>
      <c r="BF160" s="121"/>
      <c r="BG160" s="121"/>
      <c r="BH160" s="124"/>
      <c r="BI160" s="133"/>
      <c r="BJ160" s="134"/>
      <c r="BK160" s="135"/>
    </row>
    <row r="161" spans="1:63" s="119" customFormat="1" ht="14.25" customHeight="1">
      <c r="A161" s="120"/>
      <c r="B161" s="267"/>
      <c r="C161" s="63"/>
      <c r="D161" s="137" t="s">
        <v>53</v>
      </c>
      <c r="E161" s="122"/>
      <c r="F161" s="111"/>
      <c r="G161" s="112"/>
      <c r="H161" s="69" t="str">
        <f>"diff "&amp;定義!$B$26&amp;" "&amp;定義!$B$38</f>
        <v>diff https-atd11a.conf https-atd11a.conf.maint</v>
      </c>
      <c r="I161" s="108"/>
      <c r="J161" s="108"/>
      <c r="K161" s="108"/>
      <c r="L161" s="108"/>
      <c r="M161" s="108"/>
      <c r="N161" s="108"/>
      <c r="O161" s="108"/>
      <c r="P161" s="108"/>
      <c r="Q161" s="109"/>
      <c r="R161" s="76"/>
      <c r="S161" s="76"/>
      <c r="T161" s="76"/>
      <c r="U161" s="76"/>
      <c r="V161" s="125"/>
      <c r="W161" s="125"/>
      <c r="X161" s="125"/>
      <c r="Y161" s="125"/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/>
      <c r="AJ161" s="125"/>
      <c r="AK161" s="125"/>
      <c r="AL161" s="125"/>
      <c r="AM161" s="125"/>
      <c r="AN161" s="123" t="s">
        <v>62</v>
      </c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21"/>
      <c r="AY161" s="121"/>
      <c r="AZ161" s="121"/>
      <c r="BA161" s="121"/>
      <c r="BB161" s="121"/>
      <c r="BC161" s="121"/>
      <c r="BD161" s="121"/>
      <c r="BE161" s="121"/>
      <c r="BF161" s="121"/>
      <c r="BG161" s="121"/>
      <c r="BH161" s="124"/>
      <c r="BI161" s="269" t="s">
        <v>29</v>
      </c>
      <c r="BJ161" s="270"/>
      <c r="BK161" s="271"/>
    </row>
    <row r="162" spans="1:63" s="119" customFormat="1" ht="14.25" customHeight="1">
      <c r="A162" s="120"/>
      <c r="B162" s="267"/>
      <c r="C162" s="63"/>
      <c r="D162" s="31"/>
      <c r="E162" s="28"/>
      <c r="F162" s="92"/>
      <c r="G162" s="110"/>
      <c r="H162" s="69" t="str">
        <f>"diff "&amp;定義!$B$27&amp;" "&amp;定義!$B$39</f>
        <v>diff https-atd12a.conf https-atd12a.conf.maint</v>
      </c>
      <c r="I162" s="108"/>
      <c r="J162" s="108"/>
      <c r="K162" s="108"/>
      <c r="L162" s="108"/>
      <c r="M162" s="108"/>
      <c r="N162" s="108"/>
      <c r="O162" s="108"/>
      <c r="P162" s="108"/>
      <c r="Q162" s="109"/>
      <c r="R162" s="76"/>
      <c r="S162" s="76"/>
      <c r="T162" s="76"/>
      <c r="U162" s="76"/>
      <c r="V162" s="125"/>
      <c r="W162" s="125"/>
      <c r="X162" s="125"/>
      <c r="Y162" s="125"/>
      <c r="Z162" s="125"/>
      <c r="AA162" s="125"/>
      <c r="AB162" s="125"/>
      <c r="AC162" s="125"/>
      <c r="AD162" s="125"/>
      <c r="AE162" s="125"/>
      <c r="AF162" s="125"/>
      <c r="AG162" s="125"/>
      <c r="AH162" s="125"/>
      <c r="AI162" s="125"/>
      <c r="AJ162" s="125"/>
      <c r="AK162" s="125"/>
      <c r="AL162" s="125"/>
      <c r="AM162" s="125"/>
      <c r="AN162" s="123" t="s">
        <v>62</v>
      </c>
      <c r="AO162" s="121"/>
      <c r="AP162" s="121"/>
      <c r="AQ162" s="121"/>
      <c r="AR162" s="121"/>
      <c r="AS162" s="121"/>
      <c r="AT162" s="121"/>
      <c r="AU162" s="121"/>
      <c r="AV162" s="121"/>
      <c r="AW162" s="121"/>
      <c r="AX162" s="121"/>
      <c r="AY162" s="121"/>
      <c r="AZ162" s="121"/>
      <c r="BA162" s="121"/>
      <c r="BB162" s="121"/>
      <c r="BC162" s="121"/>
      <c r="BD162" s="121"/>
      <c r="BE162" s="121"/>
      <c r="BF162" s="121"/>
      <c r="BG162" s="121"/>
      <c r="BH162" s="124"/>
      <c r="BI162" s="133"/>
      <c r="BJ162" s="134"/>
      <c r="BK162" s="135"/>
    </row>
    <row r="163" spans="1:63" s="119" customFormat="1" ht="14.25" customHeight="1">
      <c r="A163" s="120"/>
      <c r="B163" s="268"/>
      <c r="C163" s="113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31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9"/>
      <c r="BI163" s="65"/>
      <c r="BJ163" s="66"/>
      <c r="BK163" s="67"/>
    </row>
    <row r="164" spans="1:63" s="119" customFormat="1" ht="14.25" customHeight="1">
      <c r="A164" s="120"/>
      <c r="B164" s="288" t="s">
        <v>203</v>
      </c>
      <c r="C164" s="289"/>
      <c r="D164" s="289"/>
      <c r="E164" s="289"/>
      <c r="F164" s="289"/>
      <c r="G164" s="289"/>
      <c r="H164" s="289"/>
      <c r="I164" s="289"/>
      <c r="J164" s="289"/>
      <c r="K164" s="289"/>
      <c r="L164" s="289"/>
      <c r="M164" s="289"/>
      <c r="N164" s="289"/>
      <c r="O164" s="289"/>
      <c r="P164" s="289"/>
      <c r="Q164" s="289"/>
      <c r="R164" s="289"/>
      <c r="S164" s="289"/>
      <c r="T164" s="289"/>
      <c r="U164" s="289"/>
      <c r="V164" s="289"/>
      <c r="W164" s="289"/>
      <c r="X164" s="289"/>
      <c r="Y164" s="289"/>
      <c r="Z164" s="289"/>
      <c r="AA164" s="289"/>
      <c r="AB164" s="289"/>
      <c r="AC164" s="289"/>
      <c r="AD164" s="289"/>
      <c r="AE164" s="289"/>
      <c r="AF164" s="289"/>
      <c r="AG164" s="289"/>
      <c r="AH164" s="289"/>
      <c r="AI164" s="289"/>
      <c r="AJ164" s="289"/>
      <c r="AK164" s="289"/>
      <c r="AL164" s="289"/>
      <c r="AM164" s="289"/>
      <c r="AN164" s="289"/>
      <c r="AO164" s="289"/>
      <c r="AP164" s="289"/>
      <c r="AQ164" s="289"/>
      <c r="AR164" s="289"/>
      <c r="AS164" s="289"/>
      <c r="AT164" s="289"/>
      <c r="AU164" s="289"/>
      <c r="AV164" s="289"/>
      <c r="AW164" s="289"/>
      <c r="AX164" s="289"/>
      <c r="AY164" s="289"/>
      <c r="AZ164" s="289"/>
      <c r="BA164" s="289"/>
      <c r="BB164" s="289"/>
      <c r="BC164" s="289"/>
      <c r="BD164" s="289"/>
      <c r="BE164" s="289"/>
      <c r="BF164" s="289"/>
      <c r="BG164" s="289"/>
      <c r="BH164" s="290"/>
      <c r="BI164" s="130"/>
      <c r="BJ164" s="131"/>
      <c r="BK164" s="132"/>
    </row>
    <row r="165" spans="1:63" s="119" customFormat="1" ht="14.25" customHeight="1">
      <c r="A165" s="120"/>
      <c r="B165" s="266" t="s">
        <v>87</v>
      </c>
      <c r="C165" s="71" t="s">
        <v>85</v>
      </c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22"/>
      <c r="AJ165" s="122"/>
      <c r="AK165" s="122"/>
      <c r="AL165" s="122"/>
      <c r="AM165" s="122"/>
      <c r="AN165" s="137"/>
      <c r="AO165" s="122"/>
      <c r="AP165" s="122"/>
      <c r="AQ165" s="122"/>
      <c r="AR165" s="122"/>
      <c r="AS165" s="122"/>
      <c r="AT165" s="122"/>
      <c r="AU165" s="122"/>
      <c r="AV165" s="122"/>
      <c r="AW165" s="122"/>
      <c r="AX165" s="122"/>
      <c r="AY165" s="122"/>
      <c r="AZ165" s="122"/>
      <c r="BA165" s="122"/>
      <c r="BB165" s="122"/>
      <c r="BC165" s="122"/>
      <c r="BD165" s="122"/>
      <c r="BE165" s="122"/>
      <c r="BF165" s="122"/>
      <c r="BG165" s="122"/>
      <c r="BH165" s="25"/>
      <c r="BI165" s="240"/>
      <c r="BJ165" s="241"/>
      <c r="BK165" s="242"/>
    </row>
    <row r="166" spans="1:63" s="119" customFormat="1" ht="14.25" customHeight="1">
      <c r="A166" s="120"/>
      <c r="B166" s="267"/>
      <c r="C166" s="126" t="s">
        <v>79</v>
      </c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  <c r="AA166" s="121"/>
      <c r="AB166" s="121"/>
      <c r="AC166" s="121"/>
      <c r="AD166" s="121"/>
      <c r="AE166" s="121"/>
      <c r="AF166" s="121"/>
      <c r="AG166" s="121"/>
      <c r="AH166" s="121"/>
      <c r="AI166" s="121"/>
      <c r="AJ166" s="121"/>
      <c r="AK166" s="121"/>
      <c r="AL166" s="121"/>
      <c r="AM166" s="121"/>
      <c r="AN166" s="123"/>
      <c r="AO166" s="121"/>
      <c r="AP166" s="121"/>
      <c r="AQ166" s="121"/>
      <c r="AR166" s="121"/>
      <c r="AS166" s="121"/>
      <c r="AT166" s="121"/>
      <c r="AU166" s="121"/>
      <c r="AV166" s="121"/>
      <c r="AW166" s="121"/>
      <c r="AX166" s="121"/>
      <c r="AY166" s="121"/>
      <c r="AZ166" s="121"/>
      <c r="BA166" s="121"/>
      <c r="BB166" s="121"/>
      <c r="BC166" s="121"/>
      <c r="BD166" s="121"/>
      <c r="BE166" s="121"/>
      <c r="BF166" s="121"/>
      <c r="BG166" s="121"/>
      <c r="BH166" s="124"/>
      <c r="BI166" s="130"/>
      <c r="BJ166" s="131"/>
      <c r="BK166" s="132"/>
    </row>
    <row r="167" spans="1:63" s="119" customFormat="1" ht="14.25" customHeight="1">
      <c r="A167" s="120"/>
      <c r="B167" s="267"/>
      <c r="C167" s="123" t="s">
        <v>39</v>
      </c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  <c r="AF167" s="121"/>
      <c r="AG167" s="121"/>
      <c r="AH167" s="121"/>
      <c r="AI167" s="121"/>
      <c r="AJ167" s="121"/>
      <c r="AK167" s="121"/>
      <c r="AL167" s="121"/>
      <c r="AM167" s="121"/>
      <c r="AN167" s="30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21"/>
      <c r="AY167" s="121"/>
      <c r="AZ167" s="121"/>
      <c r="BA167" s="121"/>
      <c r="BB167" s="121"/>
      <c r="BC167" s="121"/>
      <c r="BD167" s="121"/>
      <c r="BE167" s="121"/>
      <c r="BF167" s="121"/>
      <c r="BG167" s="121"/>
      <c r="BH167" s="124"/>
      <c r="BI167" s="240" t="s">
        <v>29</v>
      </c>
      <c r="BJ167" s="241"/>
      <c r="BK167" s="242"/>
    </row>
    <row r="168" spans="1:63" s="119" customFormat="1" ht="14.25" customHeight="1">
      <c r="A168" s="120"/>
      <c r="B168" s="267"/>
      <c r="C168" s="123" t="s">
        <v>40</v>
      </c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  <c r="AA168" s="121"/>
      <c r="AB168" s="121"/>
      <c r="AC168" s="121"/>
      <c r="AD168" s="121"/>
      <c r="AE168" s="121"/>
      <c r="AF168" s="121"/>
      <c r="AG168" s="121"/>
      <c r="AH168" s="121"/>
      <c r="AI168" s="121"/>
      <c r="AJ168" s="121"/>
      <c r="AK168" s="121"/>
      <c r="AL168" s="121"/>
      <c r="AM168" s="121"/>
      <c r="AN168" s="123"/>
      <c r="AO168" s="121"/>
      <c r="AP168" s="121"/>
      <c r="AQ168" s="121"/>
      <c r="AR168" s="121"/>
      <c r="AS168" s="121"/>
      <c r="AT168" s="121"/>
      <c r="AU168" s="121"/>
      <c r="AV168" s="121"/>
      <c r="AW168" s="121"/>
      <c r="AX168" s="121"/>
      <c r="AY168" s="121"/>
      <c r="AZ168" s="121"/>
      <c r="BA168" s="121"/>
      <c r="BB168" s="121"/>
      <c r="BC168" s="121"/>
      <c r="BD168" s="121"/>
      <c r="BE168" s="121"/>
      <c r="BF168" s="121"/>
      <c r="BG168" s="121"/>
      <c r="BH168" s="124"/>
      <c r="BI168" s="240" t="s">
        <v>29</v>
      </c>
      <c r="BJ168" s="241"/>
      <c r="BK168" s="242"/>
    </row>
    <row r="169" spans="1:63" s="119" customFormat="1" ht="14.25" customHeight="1">
      <c r="A169" s="120"/>
      <c r="B169" s="267"/>
      <c r="C169" s="123"/>
      <c r="D169" s="52" t="s">
        <v>41</v>
      </c>
      <c r="E169" s="53"/>
      <c r="F169" s="53"/>
      <c r="G169" s="53"/>
      <c r="H169" s="53"/>
      <c r="I169" s="53"/>
      <c r="J169" s="69" t="s">
        <v>42</v>
      </c>
      <c r="K169" s="53"/>
      <c r="L169" s="54"/>
      <c r="M169" s="121"/>
      <c r="N169" s="59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121"/>
      <c r="AK169" s="121"/>
      <c r="AL169" s="121"/>
      <c r="AM169" s="121"/>
      <c r="AN169" s="123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21"/>
      <c r="AY169" s="121"/>
      <c r="AZ169" s="121"/>
      <c r="BA169" s="121"/>
      <c r="BB169" s="121"/>
      <c r="BC169" s="121"/>
      <c r="BD169" s="121"/>
      <c r="BE169" s="121"/>
      <c r="BF169" s="121"/>
      <c r="BG169" s="121"/>
      <c r="BH169" s="124"/>
      <c r="BI169" s="95"/>
      <c r="BJ169" s="96"/>
      <c r="BK169" s="97"/>
    </row>
    <row r="170" spans="1:63" s="119" customFormat="1" ht="14.25" customHeight="1">
      <c r="A170" s="120"/>
      <c r="B170" s="267"/>
      <c r="C170" s="123"/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121"/>
      <c r="AN170" s="123"/>
      <c r="AO170" s="121"/>
      <c r="AP170" s="121"/>
      <c r="AQ170" s="121"/>
      <c r="AR170" s="121"/>
      <c r="AS170" s="121"/>
      <c r="AT170" s="121"/>
      <c r="AU170" s="121"/>
      <c r="AV170" s="121"/>
      <c r="AW170" s="121"/>
      <c r="AX170" s="121"/>
      <c r="AY170" s="121"/>
      <c r="AZ170" s="121"/>
      <c r="BA170" s="121"/>
      <c r="BB170" s="121"/>
      <c r="BC170" s="121"/>
      <c r="BD170" s="121"/>
      <c r="BE170" s="121"/>
      <c r="BF170" s="121"/>
      <c r="BG170" s="121"/>
      <c r="BH170" s="124"/>
      <c r="BI170" s="95"/>
      <c r="BJ170" s="96"/>
      <c r="BK170" s="97"/>
    </row>
    <row r="171" spans="1:63" s="119" customFormat="1" ht="14.25" customHeight="1">
      <c r="A171" s="120"/>
      <c r="B171" s="267"/>
      <c r="C171" s="123" t="s">
        <v>43</v>
      </c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1"/>
      <c r="AM171" s="121"/>
      <c r="AN171" s="123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  <c r="BE171" s="121"/>
      <c r="BF171" s="121"/>
      <c r="BG171" s="121"/>
      <c r="BH171" s="124"/>
      <c r="BI171" s="240" t="s">
        <v>29</v>
      </c>
      <c r="BJ171" s="241"/>
      <c r="BK171" s="242"/>
    </row>
    <row r="172" spans="1:63" s="119" customFormat="1" ht="14.25" customHeight="1">
      <c r="A172" s="120"/>
      <c r="B172" s="267"/>
      <c r="C172" s="123"/>
      <c r="D172" s="52" t="s">
        <v>44</v>
      </c>
      <c r="E172" s="53"/>
      <c r="F172" s="54"/>
      <c r="G172" s="52" t="s">
        <v>45</v>
      </c>
      <c r="H172" s="53"/>
      <c r="I172" s="53"/>
      <c r="J172" s="53"/>
      <c r="K172" s="53"/>
      <c r="L172" s="53"/>
      <c r="M172" s="53"/>
      <c r="N172" s="53"/>
      <c r="O172" s="53"/>
      <c r="P172" s="53"/>
      <c r="Q172" s="54"/>
      <c r="R172" s="121"/>
      <c r="S172" s="121"/>
      <c r="T172" s="121"/>
      <c r="U172" s="121"/>
      <c r="V172" s="121"/>
      <c r="W172" s="121"/>
      <c r="X172" s="121"/>
      <c r="Y172" s="121"/>
      <c r="Z172" s="121"/>
      <c r="AA172" s="121"/>
      <c r="AB172" s="121"/>
      <c r="AC172" s="121"/>
      <c r="AD172" s="121"/>
      <c r="AE172" s="121"/>
      <c r="AF172" s="121"/>
      <c r="AG172" s="121"/>
      <c r="AH172" s="121"/>
      <c r="AI172" s="121"/>
      <c r="AJ172" s="121"/>
      <c r="AK172" s="121"/>
      <c r="AL172" s="121"/>
      <c r="AM172" s="121"/>
      <c r="AN172" s="123" t="s">
        <v>46</v>
      </c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  <c r="AY172" s="121"/>
      <c r="AZ172" s="121"/>
      <c r="BA172" s="121"/>
      <c r="BB172" s="121"/>
      <c r="BC172" s="121"/>
      <c r="BD172" s="121"/>
      <c r="BE172" s="121"/>
      <c r="BF172" s="121"/>
      <c r="BG172" s="121"/>
      <c r="BH172" s="124"/>
      <c r="BI172" s="240" t="s">
        <v>29</v>
      </c>
      <c r="BJ172" s="241"/>
      <c r="BK172" s="242"/>
    </row>
    <row r="173" spans="1:63" s="119" customFormat="1" ht="14.25" customHeight="1">
      <c r="A173" s="120"/>
      <c r="B173" s="267"/>
      <c r="C173" s="123"/>
      <c r="D173" s="52" t="s">
        <v>47</v>
      </c>
      <c r="E173" s="53"/>
      <c r="F173" s="54"/>
      <c r="G173" s="52" t="s">
        <v>48</v>
      </c>
      <c r="H173" s="53"/>
      <c r="I173" s="53"/>
      <c r="J173" s="53"/>
      <c r="K173" s="53"/>
      <c r="L173" s="53"/>
      <c r="M173" s="53"/>
      <c r="N173" s="53"/>
      <c r="O173" s="53"/>
      <c r="P173" s="53"/>
      <c r="Q173" s="54"/>
      <c r="R173" s="121"/>
      <c r="S173" s="121"/>
      <c r="T173" s="121"/>
      <c r="U173" s="121"/>
      <c r="V173" s="121"/>
      <c r="W173" s="121"/>
      <c r="X173" s="121"/>
      <c r="Y173" s="121"/>
      <c r="Z173" s="121"/>
      <c r="AA173" s="121"/>
      <c r="AB173" s="121"/>
      <c r="AC173" s="121"/>
      <c r="AD173" s="121"/>
      <c r="AE173" s="121"/>
      <c r="AF173" s="121"/>
      <c r="AG173" s="121"/>
      <c r="AH173" s="121"/>
      <c r="AI173" s="121"/>
      <c r="AJ173" s="121"/>
      <c r="AK173" s="121"/>
      <c r="AL173" s="121"/>
      <c r="AM173" s="121"/>
      <c r="AN173" s="123"/>
      <c r="AO173" s="121"/>
      <c r="AP173" s="121"/>
      <c r="AQ173" s="121"/>
      <c r="AR173" s="121"/>
      <c r="AS173" s="121"/>
      <c r="AT173" s="121"/>
      <c r="AU173" s="121"/>
      <c r="AV173" s="121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4"/>
      <c r="BI173" s="95"/>
      <c r="BJ173" s="96"/>
      <c r="BK173" s="97"/>
    </row>
    <row r="174" spans="1:63" s="119" customFormat="1" ht="14.25" customHeight="1">
      <c r="A174" s="120"/>
      <c r="B174" s="267"/>
      <c r="C174" s="31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31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9"/>
      <c r="BI174" s="272"/>
      <c r="BJ174" s="273"/>
      <c r="BK174" s="274"/>
    </row>
    <row r="175" spans="1:63" s="119" customFormat="1" ht="14.25" customHeight="1">
      <c r="A175" s="120"/>
      <c r="B175" s="267"/>
      <c r="C175" s="126" t="s">
        <v>49</v>
      </c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  <c r="AA175" s="121"/>
      <c r="AB175" s="121"/>
      <c r="AC175" s="121"/>
      <c r="AD175" s="121"/>
      <c r="AE175" s="121"/>
      <c r="AF175" s="121"/>
      <c r="AG175" s="121"/>
      <c r="AH175" s="121"/>
      <c r="AI175" s="121"/>
      <c r="AJ175" s="121"/>
      <c r="AK175" s="121"/>
      <c r="AL175" s="121"/>
      <c r="AM175" s="121"/>
      <c r="AN175" s="123"/>
      <c r="AO175" s="121"/>
      <c r="AP175" s="121"/>
      <c r="AQ175" s="121"/>
      <c r="AR175" s="121"/>
      <c r="AS175" s="121"/>
      <c r="AT175" s="121"/>
      <c r="AU175" s="121"/>
      <c r="AV175" s="121"/>
      <c r="AW175" s="121"/>
      <c r="AX175" s="121"/>
      <c r="AY175" s="121"/>
      <c r="AZ175" s="121"/>
      <c r="BA175" s="121"/>
      <c r="BB175" s="121"/>
      <c r="BC175" s="121"/>
      <c r="BD175" s="121"/>
      <c r="BE175" s="121"/>
      <c r="BF175" s="121"/>
      <c r="BG175" s="121"/>
      <c r="BH175" s="124"/>
      <c r="BI175" s="240"/>
      <c r="BJ175" s="241"/>
      <c r="BK175" s="242"/>
    </row>
    <row r="176" spans="1:63" s="119" customFormat="1" ht="14.25" customHeight="1">
      <c r="A176" s="120"/>
      <c r="B176" s="267"/>
      <c r="C176" s="123" t="s">
        <v>50</v>
      </c>
      <c r="D176" s="121"/>
      <c r="E176" s="121"/>
      <c r="F176" s="121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121"/>
      <c r="AA176" s="121"/>
      <c r="AB176" s="121"/>
      <c r="AC176" s="121"/>
      <c r="AD176" s="121"/>
      <c r="AE176" s="121"/>
      <c r="AF176" s="121"/>
      <c r="AG176" s="121"/>
      <c r="AH176" s="121"/>
      <c r="AI176" s="121"/>
      <c r="AJ176" s="121"/>
      <c r="AK176" s="121"/>
      <c r="AL176" s="121"/>
      <c r="AM176" s="121"/>
      <c r="AN176" s="30"/>
      <c r="AO176" s="121"/>
      <c r="AP176" s="121"/>
      <c r="AQ176" s="121"/>
      <c r="AR176" s="121"/>
      <c r="AS176" s="121"/>
      <c r="AT176" s="121"/>
      <c r="AU176" s="121"/>
      <c r="AV176" s="121"/>
      <c r="AW176" s="121"/>
      <c r="AX176" s="121"/>
      <c r="AY176" s="121"/>
      <c r="AZ176" s="121"/>
      <c r="BA176" s="121"/>
      <c r="BB176" s="121"/>
      <c r="BC176" s="121"/>
      <c r="BD176" s="121"/>
      <c r="BE176" s="121"/>
      <c r="BF176" s="121"/>
      <c r="BG176" s="121"/>
      <c r="BH176" s="124"/>
      <c r="BI176" s="240" t="s">
        <v>29</v>
      </c>
      <c r="BJ176" s="241"/>
      <c r="BK176" s="242"/>
    </row>
    <row r="177" spans="1:63" s="119" customFormat="1" ht="14.25" customHeight="1">
      <c r="A177" s="120"/>
      <c r="B177" s="267"/>
      <c r="C177" s="123"/>
      <c r="D177" s="52" t="s">
        <v>83</v>
      </c>
      <c r="E177" s="53"/>
      <c r="F177" s="53"/>
      <c r="G177" s="108"/>
      <c r="H177" s="148" t="str">
        <f>"(STG)国内ツアーAP "&amp;$AY$8</f>
        <v>(STG)国内ツアーAP １面#２</v>
      </c>
      <c r="I177" s="108"/>
      <c r="J177" s="108"/>
      <c r="K177" s="108"/>
      <c r="L177" s="108"/>
      <c r="M177" s="108"/>
      <c r="N177" s="109"/>
      <c r="O177" s="69" t="str">
        <f>$AS$8</f>
        <v>atdaap1b</v>
      </c>
      <c r="P177" s="108"/>
      <c r="Q177" s="109"/>
      <c r="R177" s="59"/>
      <c r="S177" s="59"/>
      <c r="T177" s="59"/>
      <c r="U177" s="59"/>
      <c r="V177" s="59"/>
      <c r="W177" s="59"/>
      <c r="X177" s="59"/>
      <c r="Y177" s="59"/>
      <c r="Z177" s="121"/>
      <c r="AA177" s="121"/>
      <c r="AB177" s="121"/>
      <c r="AC177" s="121"/>
      <c r="AD177" s="121"/>
      <c r="AE177" s="121"/>
      <c r="AF177" s="121"/>
      <c r="AG177" s="121"/>
      <c r="AH177" s="121"/>
      <c r="AI177" s="121"/>
      <c r="AJ177" s="121"/>
      <c r="AK177" s="121"/>
      <c r="AL177" s="121"/>
      <c r="AM177" s="121"/>
      <c r="AN177" s="123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21"/>
      <c r="BD177" s="121"/>
      <c r="BE177" s="121"/>
      <c r="BF177" s="121"/>
      <c r="BG177" s="121"/>
      <c r="BH177" s="124"/>
      <c r="BI177" s="95"/>
      <c r="BJ177" s="96"/>
      <c r="BK177" s="97"/>
    </row>
    <row r="178" spans="1:63" s="119" customFormat="1" ht="14.25" customHeight="1">
      <c r="A178" s="120"/>
      <c r="B178" s="267"/>
      <c r="C178" s="123"/>
      <c r="D178" s="121"/>
      <c r="E178" s="121"/>
      <c r="F178" s="121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121"/>
      <c r="AA178" s="121"/>
      <c r="AB178" s="121"/>
      <c r="AC178" s="121"/>
      <c r="AD178" s="121"/>
      <c r="AE178" s="121"/>
      <c r="AF178" s="121"/>
      <c r="AG178" s="121"/>
      <c r="AH178" s="121"/>
      <c r="AI178" s="121"/>
      <c r="AJ178" s="121"/>
      <c r="AK178" s="121"/>
      <c r="AL178" s="121"/>
      <c r="AM178" s="121"/>
      <c r="AN178" s="123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4"/>
      <c r="BI178" s="95"/>
      <c r="BJ178" s="96"/>
      <c r="BK178" s="97"/>
    </row>
    <row r="179" spans="1:63" s="119" customFormat="1" ht="14.25" customHeight="1">
      <c r="A179" s="120"/>
      <c r="B179" s="267"/>
      <c r="C179" s="123" t="s">
        <v>63</v>
      </c>
      <c r="D179" s="121"/>
      <c r="E179" s="121"/>
      <c r="F179" s="121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121"/>
      <c r="AA179" s="121"/>
      <c r="AB179" s="121"/>
      <c r="AC179" s="121"/>
      <c r="AD179" s="121"/>
      <c r="AE179" s="121"/>
      <c r="AF179" s="121"/>
      <c r="AG179" s="121"/>
      <c r="AH179" s="121"/>
      <c r="AI179" s="121"/>
      <c r="AJ179" s="121"/>
      <c r="AK179" s="121"/>
      <c r="AL179" s="121"/>
      <c r="AM179" s="121"/>
      <c r="AN179" s="123"/>
      <c r="AO179" s="121"/>
      <c r="AP179" s="121"/>
      <c r="AQ179" s="121"/>
      <c r="AR179" s="121"/>
      <c r="AS179" s="121"/>
      <c r="AT179" s="121"/>
      <c r="AU179" s="121"/>
      <c r="AV179" s="121"/>
      <c r="AW179" s="121"/>
      <c r="AX179" s="121"/>
      <c r="AY179" s="121"/>
      <c r="AZ179" s="121"/>
      <c r="BA179" s="121"/>
      <c r="BB179" s="121"/>
      <c r="BC179" s="121"/>
      <c r="BD179" s="121"/>
      <c r="BE179" s="121"/>
      <c r="BF179" s="121"/>
      <c r="BG179" s="121"/>
      <c r="BH179" s="124"/>
      <c r="BI179" s="240" t="s">
        <v>29</v>
      </c>
      <c r="BJ179" s="241"/>
      <c r="BK179" s="242"/>
    </row>
    <row r="180" spans="1:63" s="119" customFormat="1" ht="14.25" customHeight="1">
      <c r="A180" s="120"/>
      <c r="B180" s="267"/>
      <c r="C180" s="123"/>
      <c r="D180" s="52" t="s">
        <v>51</v>
      </c>
      <c r="E180" s="53"/>
      <c r="F180" s="54"/>
      <c r="G180" s="148" t="s">
        <v>217</v>
      </c>
      <c r="H180" s="108"/>
      <c r="I180" s="108"/>
      <c r="J180" s="10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121"/>
      <c r="AA180" s="121"/>
      <c r="AB180" s="121"/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1"/>
      <c r="AM180" s="121"/>
      <c r="AN180" s="123" t="s">
        <v>46</v>
      </c>
      <c r="AO180" s="121"/>
      <c r="AP180" s="121"/>
      <c r="AQ180" s="121"/>
      <c r="AR180" s="121"/>
      <c r="AS180" s="121"/>
      <c r="AT180" s="121"/>
      <c r="AU180" s="121"/>
      <c r="AV180" s="121"/>
      <c r="AW180" s="121"/>
      <c r="AX180" s="121"/>
      <c r="AY180" s="121"/>
      <c r="AZ180" s="121"/>
      <c r="BA180" s="121"/>
      <c r="BB180" s="121"/>
      <c r="BC180" s="121"/>
      <c r="BD180" s="121"/>
      <c r="BE180" s="121"/>
      <c r="BF180" s="121"/>
      <c r="BG180" s="121"/>
      <c r="BH180" s="124"/>
      <c r="BI180" s="240" t="s">
        <v>29</v>
      </c>
      <c r="BJ180" s="241"/>
      <c r="BK180" s="242"/>
    </row>
    <row r="181" spans="1:63" s="119" customFormat="1" ht="14.25" customHeight="1">
      <c r="A181" s="120"/>
      <c r="B181" s="267"/>
      <c r="C181" s="123"/>
      <c r="D181" s="52" t="s">
        <v>56</v>
      </c>
      <c r="E181" s="53"/>
      <c r="F181" s="54"/>
      <c r="G181" s="69" t="str">
        <f>定義!$B$23</f>
        <v>dtaa_qw2_ap1b</v>
      </c>
      <c r="H181" s="108"/>
      <c r="I181" s="108"/>
      <c r="J181" s="10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121"/>
      <c r="AA181" s="121"/>
      <c r="AB181" s="121"/>
      <c r="AC181" s="121"/>
      <c r="AD181" s="121"/>
      <c r="AE181" s="121"/>
      <c r="AF181" s="121"/>
      <c r="AG181" s="121"/>
      <c r="AH181" s="121"/>
      <c r="AI181" s="121"/>
      <c r="AJ181" s="121"/>
      <c r="AK181" s="121"/>
      <c r="AL181" s="121"/>
      <c r="AM181" s="121"/>
      <c r="AN181" s="123"/>
      <c r="AO181" s="121"/>
      <c r="AP181" s="121"/>
      <c r="AQ181" s="121"/>
      <c r="AR181" s="121"/>
      <c r="AS181" s="121"/>
      <c r="AT181" s="121"/>
      <c r="AU181" s="121"/>
      <c r="AV181" s="121"/>
      <c r="AW181" s="121"/>
      <c r="AX181" s="121"/>
      <c r="AY181" s="121"/>
      <c r="AZ181" s="121"/>
      <c r="BA181" s="121"/>
      <c r="BB181" s="121"/>
      <c r="BC181" s="121"/>
      <c r="BD181" s="121"/>
      <c r="BE181" s="121"/>
      <c r="BF181" s="121"/>
      <c r="BG181" s="121"/>
      <c r="BH181" s="124"/>
      <c r="BI181" s="133"/>
      <c r="BJ181" s="134"/>
      <c r="BK181" s="135"/>
    </row>
    <row r="182" spans="1:63" s="119" customFormat="1" ht="14.25" customHeight="1">
      <c r="A182" s="120"/>
      <c r="B182" s="267"/>
      <c r="C182" s="123"/>
      <c r="D182" s="121"/>
      <c r="E182" s="121"/>
      <c r="F182" s="121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121"/>
      <c r="AA182" s="121"/>
      <c r="AB182" s="121"/>
      <c r="AC182" s="121"/>
      <c r="AD182" s="121"/>
      <c r="AE182" s="121"/>
      <c r="AF182" s="121"/>
      <c r="AG182" s="121"/>
      <c r="AH182" s="121"/>
      <c r="AI182" s="121"/>
      <c r="AJ182" s="121"/>
      <c r="AK182" s="121"/>
      <c r="AL182" s="121"/>
      <c r="AM182" s="121"/>
      <c r="AN182" s="123"/>
      <c r="AO182" s="121"/>
      <c r="AP182" s="121"/>
      <c r="AQ182" s="121"/>
      <c r="AR182" s="121"/>
      <c r="AS182" s="121"/>
      <c r="AT182" s="121"/>
      <c r="AU182" s="121"/>
      <c r="AV182" s="121"/>
      <c r="AW182" s="121"/>
      <c r="AX182" s="121"/>
      <c r="AY182" s="121"/>
      <c r="AZ182" s="121"/>
      <c r="BA182" s="121"/>
      <c r="BB182" s="121"/>
      <c r="BC182" s="121"/>
      <c r="BD182" s="121"/>
      <c r="BE182" s="121"/>
      <c r="BF182" s="121"/>
      <c r="BG182" s="121"/>
      <c r="BH182" s="124"/>
      <c r="BI182" s="95"/>
      <c r="BJ182" s="96"/>
      <c r="BK182" s="97"/>
    </row>
    <row r="183" spans="1:63" s="119" customFormat="1" ht="14.25" customHeight="1">
      <c r="A183" s="120"/>
      <c r="B183" s="267"/>
      <c r="C183" s="123" t="s">
        <v>52</v>
      </c>
      <c r="D183" s="121"/>
      <c r="E183" s="121"/>
      <c r="F183" s="121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121"/>
      <c r="AA183" s="121"/>
      <c r="AB183" s="121"/>
      <c r="AC183" s="121"/>
      <c r="AD183" s="121"/>
      <c r="AE183" s="121"/>
      <c r="AF183" s="121"/>
      <c r="AG183" s="121"/>
      <c r="AH183" s="121"/>
      <c r="AI183" s="121"/>
      <c r="AJ183" s="121"/>
      <c r="AK183" s="121"/>
      <c r="AL183" s="121"/>
      <c r="AM183" s="121"/>
      <c r="AN183" s="123"/>
      <c r="AO183" s="121"/>
      <c r="AP183" s="121"/>
      <c r="AQ183" s="121"/>
      <c r="AR183" s="121"/>
      <c r="AS183" s="121"/>
      <c r="AT183" s="121"/>
      <c r="AU183" s="121"/>
      <c r="AV183" s="121"/>
      <c r="AW183" s="121"/>
      <c r="AX183" s="121"/>
      <c r="AY183" s="121"/>
      <c r="AZ183" s="121"/>
      <c r="BA183" s="121"/>
      <c r="BB183" s="121"/>
      <c r="BC183" s="121"/>
      <c r="BD183" s="121"/>
      <c r="BE183" s="121"/>
      <c r="BF183" s="121"/>
      <c r="BG183" s="121"/>
      <c r="BH183" s="124"/>
      <c r="BI183" s="240" t="s">
        <v>29</v>
      </c>
      <c r="BJ183" s="241"/>
      <c r="BK183" s="242"/>
    </row>
    <row r="184" spans="1:63" s="119" customFormat="1" ht="14.25" customHeight="1">
      <c r="A184" s="120"/>
      <c r="B184" s="267"/>
      <c r="C184" s="123"/>
      <c r="D184" s="52" t="s">
        <v>53</v>
      </c>
      <c r="E184" s="53"/>
      <c r="F184" s="53"/>
      <c r="G184" s="109"/>
      <c r="H184" s="69" t="s">
        <v>54</v>
      </c>
      <c r="I184" s="108"/>
      <c r="J184" s="108"/>
      <c r="K184" s="10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121"/>
      <c r="AA184" s="121"/>
      <c r="AB184" s="121"/>
      <c r="AC184" s="121"/>
      <c r="AD184" s="121"/>
      <c r="AE184" s="121"/>
      <c r="AF184" s="121"/>
      <c r="AG184" s="121"/>
      <c r="AH184" s="121"/>
      <c r="AI184" s="121"/>
      <c r="AJ184" s="121"/>
      <c r="AK184" s="121"/>
      <c r="AL184" s="121"/>
      <c r="AM184" s="121"/>
      <c r="AN184" s="123" t="str">
        <f>"・接続先サーバ名「"&amp;$AS$8&amp;"」が表示されること。"</f>
        <v>・接続先サーバ名「atdaap1b」が表示されること。</v>
      </c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  <c r="AY184" s="121"/>
      <c r="AZ184" s="121"/>
      <c r="BA184" s="121"/>
      <c r="BB184" s="121"/>
      <c r="BC184" s="121"/>
      <c r="BD184" s="121"/>
      <c r="BE184" s="121"/>
      <c r="BF184" s="121"/>
      <c r="BG184" s="121"/>
      <c r="BH184" s="124"/>
      <c r="BI184" s="240" t="s">
        <v>29</v>
      </c>
      <c r="BJ184" s="241"/>
      <c r="BK184" s="242"/>
    </row>
    <row r="185" spans="1:63" s="119" customFormat="1" ht="14.25" customHeight="1">
      <c r="A185" s="120"/>
      <c r="B185" s="267"/>
      <c r="C185" s="123"/>
      <c r="D185" s="52" t="s">
        <v>53</v>
      </c>
      <c r="E185" s="53"/>
      <c r="F185" s="53"/>
      <c r="G185" s="109"/>
      <c r="H185" s="69" t="s">
        <v>55</v>
      </c>
      <c r="I185" s="108"/>
      <c r="J185" s="108"/>
      <c r="K185" s="10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121"/>
      <c r="AA185" s="121"/>
      <c r="AB185" s="121"/>
      <c r="AC185" s="121"/>
      <c r="AD185" s="121"/>
      <c r="AE185" s="121"/>
      <c r="AF185" s="121"/>
      <c r="AG185" s="121"/>
      <c r="AH185" s="121"/>
      <c r="AI185" s="121"/>
      <c r="AJ185" s="121"/>
      <c r="AK185" s="121"/>
      <c r="AL185" s="121"/>
      <c r="AM185" s="121"/>
      <c r="AN185" s="123" t="s">
        <v>218</v>
      </c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21"/>
      <c r="BD185" s="121"/>
      <c r="BE185" s="121"/>
      <c r="BF185" s="121"/>
      <c r="BG185" s="121"/>
      <c r="BH185" s="124"/>
      <c r="BI185" s="240" t="s">
        <v>29</v>
      </c>
      <c r="BJ185" s="241"/>
      <c r="BK185" s="242"/>
    </row>
    <row r="186" spans="1:63" s="119" customFormat="1" ht="14.25" customHeight="1">
      <c r="A186" s="120"/>
      <c r="B186" s="267"/>
      <c r="C186" s="31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31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9"/>
      <c r="BI186" s="133"/>
      <c r="BJ186" s="134"/>
      <c r="BK186" s="135"/>
    </row>
    <row r="187" spans="1:63" s="119" customFormat="1" ht="14.25" customHeight="1">
      <c r="A187" s="120"/>
      <c r="B187" s="267"/>
      <c r="C187" s="68" t="s">
        <v>57</v>
      </c>
      <c r="D187" s="125"/>
      <c r="E187" s="125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  <c r="AC187" s="125"/>
      <c r="AD187" s="125"/>
      <c r="AE187" s="125"/>
      <c r="AF187" s="125"/>
      <c r="AG187" s="125"/>
      <c r="AH187" s="125"/>
      <c r="AI187" s="125"/>
      <c r="AJ187" s="125"/>
      <c r="AK187" s="125"/>
      <c r="AL187" s="125"/>
      <c r="AM187" s="125"/>
      <c r="AN187" s="123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  <c r="AY187" s="121"/>
      <c r="AZ187" s="121"/>
      <c r="BA187" s="121"/>
      <c r="BB187" s="121"/>
      <c r="BC187" s="121"/>
      <c r="BD187" s="121"/>
      <c r="BE187" s="121"/>
      <c r="BF187" s="121"/>
      <c r="BG187" s="121"/>
      <c r="BH187" s="124"/>
      <c r="BI187" s="130"/>
      <c r="BJ187" s="131"/>
      <c r="BK187" s="132"/>
    </row>
    <row r="188" spans="1:63" s="119" customFormat="1" ht="14.25" customHeight="1">
      <c r="A188" s="120"/>
      <c r="B188" s="267"/>
      <c r="C188" s="59" t="s">
        <v>81</v>
      </c>
      <c r="D188" s="125"/>
      <c r="E188" s="125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23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1"/>
      <c r="BA188" s="121"/>
      <c r="BB188" s="121"/>
      <c r="BC188" s="121"/>
      <c r="BD188" s="121"/>
      <c r="BE188" s="121"/>
      <c r="BF188" s="121"/>
      <c r="BG188" s="121"/>
      <c r="BH188" s="124"/>
      <c r="BI188" s="240" t="s">
        <v>29</v>
      </c>
      <c r="BJ188" s="241"/>
      <c r="BK188" s="242"/>
    </row>
    <row r="189" spans="1:63" s="119" customFormat="1" ht="14.25" customHeight="1">
      <c r="A189" s="120"/>
      <c r="B189" s="267"/>
      <c r="C189" s="125"/>
      <c r="D189" s="52" t="s">
        <v>53</v>
      </c>
      <c r="E189" s="53"/>
      <c r="F189" s="108"/>
      <c r="G189" s="109"/>
      <c r="H189" s="69" t="s">
        <v>59</v>
      </c>
      <c r="I189" s="108"/>
      <c r="J189" s="108"/>
      <c r="K189" s="109"/>
      <c r="L189" s="59"/>
      <c r="M189" s="59"/>
      <c r="N189" s="76"/>
      <c r="O189" s="76"/>
      <c r="P189" s="76"/>
      <c r="Q189" s="76"/>
      <c r="R189" s="76"/>
      <c r="S189" s="76"/>
      <c r="T189" s="76"/>
      <c r="U189" s="76"/>
      <c r="V189" s="125"/>
      <c r="W189" s="125"/>
      <c r="X189" s="125"/>
      <c r="Y189" s="125"/>
      <c r="Z189" s="125"/>
      <c r="AA189" s="125"/>
      <c r="AB189" s="125"/>
      <c r="AC189" s="125"/>
      <c r="AD189" s="125"/>
      <c r="AE189" s="125"/>
      <c r="AF189" s="125"/>
      <c r="AG189" s="125"/>
      <c r="AH189" s="125"/>
      <c r="AI189" s="125"/>
      <c r="AJ189" s="125"/>
      <c r="AK189" s="125"/>
      <c r="AL189" s="125"/>
      <c r="AM189" s="125"/>
      <c r="AN189" s="123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  <c r="AY189" s="121"/>
      <c r="AZ189" s="121"/>
      <c r="BA189" s="121"/>
      <c r="BB189" s="121"/>
      <c r="BC189" s="121"/>
      <c r="BD189" s="121"/>
      <c r="BE189" s="121"/>
      <c r="BF189" s="121"/>
      <c r="BG189" s="121"/>
      <c r="BH189" s="124"/>
      <c r="BI189" s="130"/>
      <c r="BJ189" s="131"/>
      <c r="BK189" s="132"/>
    </row>
    <row r="190" spans="1:63" s="119" customFormat="1" ht="14.25" customHeight="1">
      <c r="A190" s="120"/>
      <c r="B190" s="267"/>
      <c r="C190" s="125"/>
      <c r="D190" s="121"/>
      <c r="E190" s="121"/>
      <c r="F190" s="59"/>
      <c r="G190" s="59"/>
      <c r="H190" s="59"/>
      <c r="I190" s="59"/>
      <c r="J190" s="59"/>
      <c r="K190" s="59"/>
      <c r="L190" s="59"/>
      <c r="M190" s="59"/>
      <c r="N190" s="76"/>
      <c r="O190" s="76"/>
      <c r="P190" s="76"/>
      <c r="Q190" s="76"/>
      <c r="R190" s="76"/>
      <c r="S190" s="76"/>
      <c r="T190" s="76"/>
      <c r="U190" s="76"/>
      <c r="V190" s="125"/>
      <c r="W190" s="125"/>
      <c r="X190" s="125"/>
      <c r="Y190" s="125"/>
      <c r="Z190" s="125"/>
      <c r="AA190" s="125"/>
      <c r="AB190" s="125"/>
      <c r="AC190" s="125"/>
      <c r="AD190" s="125"/>
      <c r="AE190" s="125"/>
      <c r="AF190" s="125"/>
      <c r="AG190" s="125"/>
      <c r="AH190" s="125"/>
      <c r="AI190" s="125"/>
      <c r="AJ190" s="125"/>
      <c r="AK190" s="125"/>
      <c r="AL190" s="125"/>
      <c r="AM190" s="125"/>
      <c r="AN190" s="123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  <c r="AZ190" s="121"/>
      <c r="BA190" s="121"/>
      <c r="BB190" s="121"/>
      <c r="BC190" s="121"/>
      <c r="BD190" s="121"/>
      <c r="BE190" s="121"/>
      <c r="BF190" s="121"/>
      <c r="BG190" s="121"/>
      <c r="BH190" s="124"/>
      <c r="BI190" s="130"/>
      <c r="BJ190" s="131"/>
      <c r="BK190" s="132"/>
    </row>
    <row r="191" spans="1:63" s="119" customFormat="1" ht="14.25" customHeight="1">
      <c r="A191" s="120"/>
      <c r="B191" s="267"/>
      <c r="C191" s="127" t="s">
        <v>82</v>
      </c>
      <c r="D191" s="121"/>
      <c r="E191" s="121"/>
      <c r="F191" s="59"/>
      <c r="G191" s="59"/>
      <c r="H191" s="59"/>
      <c r="I191" s="59"/>
      <c r="J191" s="59"/>
      <c r="K191" s="59"/>
      <c r="L191" s="59"/>
      <c r="M191" s="59"/>
      <c r="N191" s="76"/>
      <c r="O191" s="76"/>
      <c r="P191" s="76"/>
      <c r="Q191" s="76"/>
      <c r="R191" s="76"/>
      <c r="S191" s="76"/>
      <c r="T191" s="76"/>
      <c r="U191" s="76"/>
      <c r="V191" s="125"/>
      <c r="W191" s="125"/>
      <c r="X191" s="125"/>
      <c r="Y191" s="125"/>
      <c r="Z191" s="125"/>
      <c r="AA191" s="125"/>
      <c r="AB191" s="125"/>
      <c r="AC191" s="125"/>
      <c r="AD191" s="125"/>
      <c r="AE191" s="125"/>
      <c r="AF191" s="125"/>
      <c r="AG191" s="125"/>
      <c r="AH191" s="125"/>
      <c r="AI191" s="125"/>
      <c r="AJ191" s="125"/>
      <c r="AK191" s="125"/>
      <c r="AL191" s="125"/>
      <c r="AM191" s="125"/>
      <c r="AN191" s="123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  <c r="AY191" s="121"/>
      <c r="AZ191" s="121"/>
      <c r="BA191" s="121"/>
      <c r="BB191" s="121"/>
      <c r="BC191" s="121"/>
      <c r="BD191" s="121"/>
      <c r="BE191" s="121"/>
      <c r="BF191" s="121"/>
      <c r="BG191" s="121"/>
      <c r="BH191" s="124"/>
      <c r="BI191" s="240" t="s">
        <v>29</v>
      </c>
      <c r="BJ191" s="241"/>
      <c r="BK191" s="242"/>
    </row>
    <row r="192" spans="1:63" s="119" customFormat="1" ht="14.25" customHeight="1">
      <c r="A192" s="120"/>
      <c r="B192" s="267"/>
      <c r="C192" s="125"/>
      <c r="D192" s="52" t="s">
        <v>53</v>
      </c>
      <c r="E192" s="53"/>
      <c r="F192" s="108"/>
      <c r="G192" s="109"/>
      <c r="H192" s="69" t="s">
        <v>58</v>
      </c>
      <c r="I192" s="108"/>
      <c r="J192" s="109"/>
      <c r="K192" s="59"/>
      <c r="L192" s="59"/>
      <c r="M192" s="59"/>
      <c r="N192" s="76"/>
      <c r="O192" s="76"/>
      <c r="P192" s="76"/>
      <c r="Q192" s="76"/>
      <c r="R192" s="76"/>
      <c r="S192" s="76"/>
      <c r="T192" s="76"/>
      <c r="U192" s="76"/>
      <c r="V192" s="125"/>
      <c r="W192" s="125"/>
      <c r="X192" s="125"/>
      <c r="Y192" s="125"/>
      <c r="Z192" s="125"/>
      <c r="AA192" s="125"/>
      <c r="AB192" s="125"/>
      <c r="AC192" s="125"/>
      <c r="AD192" s="125"/>
      <c r="AE192" s="125"/>
      <c r="AF192" s="125"/>
      <c r="AG192" s="125"/>
      <c r="AH192" s="125"/>
      <c r="AI192" s="125"/>
      <c r="AJ192" s="125"/>
      <c r="AK192" s="125"/>
      <c r="AL192" s="125"/>
      <c r="AM192" s="125"/>
      <c r="AN192" s="138" t="s">
        <v>147</v>
      </c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1"/>
      <c r="BA192" s="121"/>
      <c r="BB192" s="121"/>
      <c r="BC192" s="121"/>
      <c r="BD192" s="121"/>
      <c r="BE192" s="121"/>
      <c r="BF192" s="121"/>
      <c r="BG192" s="121"/>
      <c r="BH192" s="124"/>
      <c r="BI192" s="269" t="s">
        <v>29</v>
      </c>
      <c r="BJ192" s="270"/>
      <c r="BK192" s="271"/>
    </row>
    <row r="193" spans="1:63" s="119" customFormat="1" ht="14.25" customHeight="1">
      <c r="A193" s="120"/>
      <c r="B193" s="267"/>
      <c r="C193" s="125"/>
      <c r="D193" s="121"/>
      <c r="E193" s="121"/>
      <c r="F193" s="59"/>
      <c r="G193" s="59"/>
      <c r="H193" s="59"/>
      <c r="I193" s="59"/>
      <c r="J193" s="59"/>
      <c r="K193" s="59"/>
      <c r="L193" s="59"/>
      <c r="M193" s="59"/>
      <c r="N193" s="76"/>
      <c r="O193" s="76"/>
      <c r="P193" s="76"/>
      <c r="Q193" s="76"/>
      <c r="R193" s="76"/>
      <c r="S193" s="76"/>
      <c r="T193" s="76"/>
      <c r="U193" s="76"/>
      <c r="V193" s="125"/>
      <c r="W193" s="125"/>
      <c r="X193" s="125"/>
      <c r="Y193" s="125"/>
      <c r="Z193" s="125"/>
      <c r="AA193" s="125"/>
      <c r="AB193" s="125"/>
      <c r="AC193" s="125"/>
      <c r="AD193" s="125"/>
      <c r="AE193" s="125"/>
      <c r="AF193" s="125"/>
      <c r="AG193" s="125"/>
      <c r="AH193" s="125"/>
      <c r="AI193" s="125"/>
      <c r="AJ193" s="125"/>
      <c r="AK193" s="125"/>
      <c r="AL193" s="125"/>
      <c r="AM193" s="125"/>
      <c r="AN193" s="138"/>
      <c r="AO193" s="121" t="str">
        <f>定義!$B$28</f>
        <v>https-atd11b.conf</v>
      </c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1"/>
      <c r="BD193" s="121"/>
      <c r="BE193" s="121"/>
      <c r="BF193" s="121"/>
      <c r="BG193" s="121"/>
      <c r="BH193" s="124"/>
      <c r="BI193" s="133"/>
      <c r="BJ193" s="134"/>
      <c r="BK193" s="135"/>
    </row>
    <row r="194" spans="1:63" s="119" customFormat="1" ht="14.25" customHeight="1">
      <c r="A194" s="120"/>
      <c r="B194" s="267"/>
      <c r="C194" s="125"/>
      <c r="D194" s="121"/>
      <c r="E194" s="121"/>
      <c r="F194" s="59"/>
      <c r="G194" s="59"/>
      <c r="H194" s="59"/>
      <c r="I194" s="59"/>
      <c r="J194" s="59"/>
      <c r="K194" s="59"/>
      <c r="L194" s="59"/>
      <c r="M194" s="59"/>
      <c r="N194" s="76"/>
      <c r="O194" s="76"/>
      <c r="P194" s="76"/>
      <c r="Q194" s="76"/>
      <c r="R194" s="76"/>
      <c r="S194" s="76"/>
      <c r="T194" s="76"/>
      <c r="U194" s="76"/>
      <c r="V194" s="125"/>
      <c r="W194" s="125"/>
      <c r="X194" s="125"/>
      <c r="Y194" s="125"/>
      <c r="Z194" s="125"/>
      <c r="AA194" s="125"/>
      <c r="AB194" s="125"/>
      <c r="AC194" s="125"/>
      <c r="AD194" s="125"/>
      <c r="AE194" s="125"/>
      <c r="AF194" s="125"/>
      <c r="AG194" s="125"/>
      <c r="AH194" s="125"/>
      <c r="AI194" s="125"/>
      <c r="AJ194" s="125"/>
      <c r="AK194" s="125"/>
      <c r="AL194" s="125"/>
      <c r="AM194" s="125"/>
      <c r="AN194" s="138"/>
      <c r="AO194" s="121" t="str">
        <f>定義!$B$40</f>
        <v>https-atd11b.conf.maint</v>
      </c>
      <c r="AP194" s="121"/>
      <c r="AQ194" s="121"/>
      <c r="AR194" s="121"/>
      <c r="AS194" s="121"/>
      <c r="AU194" s="121"/>
      <c r="AV194" s="121"/>
      <c r="AW194" s="121"/>
      <c r="AX194" s="121"/>
      <c r="AY194" s="121"/>
      <c r="AZ194" s="121"/>
      <c r="BA194" s="121"/>
      <c r="BB194" s="121"/>
      <c r="BC194" s="121"/>
      <c r="BD194" s="121"/>
      <c r="BE194" s="121"/>
      <c r="BF194" s="121"/>
      <c r="BG194" s="121"/>
      <c r="BH194" s="124"/>
      <c r="BI194" s="133"/>
      <c r="BJ194" s="134"/>
      <c r="BK194" s="135"/>
    </row>
    <row r="195" spans="1:63" s="119" customFormat="1" ht="14.25" customHeight="1">
      <c r="A195" s="120"/>
      <c r="B195" s="267"/>
      <c r="C195" s="125"/>
      <c r="D195" s="121"/>
      <c r="E195" s="121"/>
      <c r="F195" s="59"/>
      <c r="G195" s="59"/>
      <c r="H195" s="59"/>
      <c r="I195" s="59"/>
      <c r="J195" s="59"/>
      <c r="K195" s="59"/>
      <c r="L195" s="59"/>
      <c r="M195" s="59"/>
      <c r="N195" s="76"/>
      <c r="O195" s="76"/>
      <c r="P195" s="76"/>
      <c r="Q195" s="76"/>
      <c r="R195" s="76"/>
      <c r="S195" s="76"/>
      <c r="T195" s="76"/>
      <c r="U195" s="76"/>
      <c r="V195" s="125"/>
      <c r="W195" s="125"/>
      <c r="X195" s="125"/>
      <c r="Y195" s="125"/>
      <c r="Z195" s="125"/>
      <c r="AA195" s="125"/>
      <c r="AB195" s="125"/>
      <c r="AC195" s="125"/>
      <c r="AD195" s="125"/>
      <c r="AE195" s="125"/>
      <c r="AF195" s="125"/>
      <c r="AG195" s="125"/>
      <c r="AH195" s="125"/>
      <c r="AI195" s="125"/>
      <c r="AJ195" s="125"/>
      <c r="AK195" s="125"/>
      <c r="AL195" s="125"/>
      <c r="AM195" s="125"/>
      <c r="AN195" s="138"/>
      <c r="AO195" s="121" t="str">
        <f>定義!$B$34</f>
        <v>https-atd11b.conf.org</v>
      </c>
      <c r="AP195" s="121"/>
      <c r="AQ195" s="121"/>
      <c r="AR195" s="121"/>
      <c r="AS195" s="121"/>
      <c r="AU195" s="121"/>
      <c r="AV195" s="121"/>
      <c r="AW195" s="121"/>
      <c r="AX195" s="121"/>
      <c r="AY195" s="121"/>
      <c r="AZ195" s="121"/>
      <c r="BA195" s="121"/>
      <c r="BB195" s="121"/>
      <c r="BC195" s="121"/>
      <c r="BD195" s="121"/>
      <c r="BE195" s="121"/>
      <c r="BF195" s="121"/>
      <c r="BG195" s="121"/>
      <c r="BH195" s="124"/>
      <c r="BI195" s="133"/>
      <c r="BJ195" s="134"/>
      <c r="BK195" s="135"/>
    </row>
    <row r="196" spans="1:63" s="119" customFormat="1" ht="14.25" customHeight="1">
      <c r="A196" s="120"/>
      <c r="B196" s="267"/>
      <c r="C196" s="125"/>
      <c r="D196" s="121"/>
      <c r="E196" s="121"/>
      <c r="F196" s="59"/>
      <c r="G196" s="59"/>
      <c r="H196" s="59"/>
      <c r="I196" s="59"/>
      <c r="J196" s="59"/>
      <c r="K196" s="59"/>
      <c r="L196" s="59"/>
      <c r="M196" s="59"/>
      <c r="N196" s="76"/>
      <c r="O196" s="76"/>
      <c r="P196" s="76"/>
      <c r="Q196" s="76"/>
      <c r="R196" s="76"/>
      <c r="S196" s="76"/>
      <c r="T196" s="76"/>
      <c r="U196" s="76"/>
      <c r="V196" s="125"/>
      <c r="W196" s="125"/>
      <c r="X196" s="125"/>
      <c r="Y196" s="125"/>
      <c r="Z196" s="125"/>
      <c r="AA196" s="125"/>
      <c r="AB196" s="125"/>
      <c r="AC196" s="125"/>
      <c r="AD196" s="125"/>
      <c r="AE196" s="125"/>
      <c r="AF196" s="125"/>
      <c r="AG196" s="125"/>
      <c r="AH196" s="125"/>
      <c r="AI196" s="125"/>
      <c r="AJ196" s="125"/>
      <c r="AK196" s="125"/>
      <c r="AL196" s="125"/>
      <c r="AM196" s="125"/>
      <c r="AN196" s="138"/>
      <c r="AO196" s="121" t="str">
        <f>定義!$B$29</f>
        <v>https-atd12b.conf</v>
      </c>
      <c r="AP196" s="121"/>
      <c r="AQ196" s="121"/>
      <c r="AR196" s="121"/>
      <c r="AS196" s="121"/>
      <c r="AU196" s="121"/>
      <c r="AV196" s="121"/>
      <c r="AW196" s="121"/>
      <c r="AX196" s="121"/>
      <c r="AY196" s="121"/>
      <c r="AZ196" s="121"/>
      <c r="BA196" s="121"/>
      <c r="BB196" s="121"/>
      <c r="BC196" s="121"/>
      <c r="BD196" s="121"/>
      <c r="BE196" s="121"/>
      <c r="BF196" s="121"/>
      <c r="BG196" s="121"/>
      <c r="BH196" s="124"/>
      <c r="BI196" s="133"/>
      <c r="BJ196" s="134"/>
      <c r="BK196" s="135"/>
    </row>
    <row r="197" spans="1:63" s="119" customFormat="1" ht="14.25" customHeight="1">
      <c r="A197" s="120"/>
      <c r="B197" s="267"/>
      <c r="C197" s="125"/>
      <c r="D197" s="121"/>
      <c r="E197" s="121"/>
      <c r="F197" s="59"/>
      <c r="G197" s="59"/>
      <c r="H197" s="59"/>
      <c r="I197" s="59"/>
      <c r="J197" s="59"/>
      <c r="K197" s="59"/>
      <c r="L197" s="59"/>
      <c r="M197" s="59"/>
      <c r="N197" s="76"/>
      <c r="O197" s="76"/>
      <c r="P197" s="76"/>
      <c r="Q197" s="76"/>
      <c r="R197" s="76"/>
      <c r="S197" s="76"/>
      <c r="T197" s="76"/>
      <c r="U197" s="76"/>
      <c r="V197" s="125"/>
      <c r="W197" s="125"/>
      <c r="X197" s="125"/>
      <c r="Y197" s="125"/>
      <c r="Z197" s="125"/>
      <c r="AA197" s="125"/>
      <c r="AB197" s="125"/>
      <c r="AC197" s="125"/>
      <c r="AD197" s="125"/>
      <c r="AE197" s="125"/>
      <c r="AF197" s="125"/>
      <c r="AG197" s="125"/>
      <c r="AH197" s="125"/>
      <c r="AI197" s="125"/>
      <c r="AJ197" s="125"/>
      <c r="AK197" s="125"/>
      <c r="AL197" s="125"/>
      <c r="AM197" s="125"/>
      <c r="AN197" s="138"/>
      <c r="AO197" s="121" t="str">
        <f>定義!$B$41</f>
        <v>https-atd12b.conf.maint</v>
      </c>
      <c r="AP197" s="121"/>
      <c r="AQ197" s="121"/>
      <c r="AR197" s="121"/>
      <c r="AS197" s="121"/>
      <c r="AT197" s="121"/>
      <c r="AU197" s="121"/>
      <c r="AV197" s="121"/>
      <c r="AW197" s="121"/>
      <c r="AX197" s="121"/>
      <c r="AY197" s="121"/>
      <c r="AZ197" s="121"/>
      <c r="BA197" s="121"/>
      <c r="BB197" s="121"/>
      <c r="BC197" s="121"/>
      <c r="BD197" s="121"/>
      <c r="BE197" s="121"/>
      <c r="BF197" s="121"/>
      <c r="BG197" s="121"/>
      <c r="BH197" s="124"/>
      <c r="BI197" s="133"/>
      <c r="BJ197" s="134"/>
      <c r="BK197" s="135"/>
    </row>
    <row r="198" spans="1:63" s="119" customFormat="1" ht="14.25" customHeight="1">
      <c r="A198" s="120"/>
      <c r="B198" s="267"/>
      <c r="C198" s="125"/>
      <c r="D198" s="121"/>
      <c r="E198" s="121"/>
      <c r="F198" s="59"/>
      <c r="G198" s="59"/>
      <c r="H198" s="59"/>
      <c r="I198" s="59"/>
      <c r="J198" s="59"/>
      <c r="K198" s="59"/>
      <c r="L198" s="59"/>
      <c r="M198" s="59"/>
      <c r="N198" s="76"/>
      <c r="O198" s="76"/>
      <c r="P198" s="76"/>
      <c r="Q198" s="76"/>
      <c r="R198" s="76"/>
      <c r="S198" s="76"/>
      <c r="T198" s="76"/>
      <c r="U198" s="76"/>
      <c r="V198" s="125"/>
      <c r="W198" s="125"/>
      <c r="X198" s="125"/>
      <c r="Y198" s="125"/>
      <c r="Z198" s="125"/>
      <c r="AA198" s="125"/>
      <c r="AB198" s="125"/>
      <c r="AC198" s="125"/>
      <c r="AD198" s="125"/>
      <c r="AE198" s="125"/>
      <c r="AF198" s="125"/>
      <c r="AG198" s="125"/>
      <c r="AH198" s="125"/>
      <c r="AI198" s="125"/>
      <c r="AJ198" s="125"/>
      <c r="AK198" s="125"/>
      <c r="AL198" s="125"/>
      <c r="AM198" s="125"/>
      <c r="AN198" s="138"/>
      <c r="AO198" s="121" t="str">
        <f>定義!$B$35</f>
        <v>https-atd12b.conf.org</v>
      </c>
      <c r="AP198" s="121"/>
      <c r="AQ198" s="121"/>
      <c r="AR198" s="121"/>
      <c r="AS198" s="121"/>
      <c r="AT198" s="121"/>
      <c r="AU198" s="121"/>
      <c r="AV198" s="121"/>
      <c r="AW198" s="121"/>
      <c r="AX198" s="121"/>
      <c r="AY198" s="121"/>
      <c r="AZ198" s="121"/>
      <c r="BA198" s="121"/>
      <c r="BB198" s="121"/>
      <c r="BC198" s="121"/>
      <c r="BD198" s="121"/>
      <c r="BE198" s="121"/>
      <c r="BF198" s="121"/>
      <c r="BG198" s="121"/>
      <c r="BH198" s="124"/>
      <c r="BI198" s="133"/>
      <c r="BJ198" s="134"/>
      <c r="BK198" s="135"/>
    </row>
    <row r="199" spans="1:63" s="119" customFormat="1" ht="14.25" customHeight="1">
      <c r="A199" s="120"/>
      <c r="B199" s="267"/>
      <c r="C199" s="125"/>
      <c r="D199" s="125"/>
      <c r="E199" s="125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125"/>
      <c r="W199" s="125"/>
      <c r="X199" s="125"/>
      <c r="Y199" s="125"/>
      <c r="Z199" s="125"/>
      <c r="AA199" s="125"/>
      <c r="AB199" s="125"/>
      <c r="AC199" s="125"/>
      <c r="AD199" s="125"/>
      <c r="AE199" s="125"/>
      <c r="AF199" s="125"/>
      <c r="AG199" s="125"/>
      <c r="AH199" s="125"/>
      <c r="AI199" s="125"/>
      <c r="AJ199" s="125"/>
      <c r="AK199" s="125"/>
      <c r="AL199" s="125"/>
      <c r="AM199" s="125"/>
      <c r="AN199" s="123"/>
      <c r="AO199" s="121"/>
      <c r="AP199" s="121"/>
      <c r="AQ199" s="121"/>
      <c r="AR199" s="121"/>
      <c r="AS199" s="121"/>
      <c r="AT199" s="121"/>
      <c r="AU199" s="121"/>
      <c r="AV199" s="121"/>
      <c r="AW199" s="121"/>
      <c r="AX199" s="121"/>
      <c r="AY199" s="121"/>
      <c r="AZ199" s="121"/>
      <c r="BA199" s="121"/>
      <c r="BB199" s="121"/>
      <c r="BC199" s="121"/>
      <c r="BD199" s="121"/>
      <c r="BE199" s="121"/>
      <c r="BF199" s="121"/>
      <c r="BG199" s="121"/>
      <c r="BH199" s="124"/>
      <c r="BI199" s="130"/>
      <c r="BJ199" s="131"/>
      <c r="BK199" s="132"/>
    </row>
    <row r="200" spans="1:63" s="119" customFormat="1" ht="14.25" customHeight="1">
      <c r="A200" s="120"/>
      <c r="B200" s="267"/>
      <c r="C200" s="76" t="s">
        <v>60</v>
      </c>
      <c r="D200" s="125"/>
      <c r="E200" s="125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125"/>
      <c r="W200" s="125"/>
      <c r="X200" s="125"/>
      <c r="Y200" s="125"/>
      <c r="Z200" s="125"/>
      <c r="AA200" s="125"/>
      <c r="AB200" s="125"/>
      <c r="AC200" s="125"/>
      <c r="AD200" s="125"/>
      <c r="AE200" s="125"/>
      <c r="AF200" s="125"/>
      <c r="AG200" s="125"/>
      <c r="AH200" s="125"/>
      <c r="AI200" s="125"/>
      <c r="AJ200" s="125"/>
      <c r="AK200" s="125"/>
      <c r="AL200" s="125"/>
      <c r="AM200" s="125"/>
      <c r="AN200" s="123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4"/>
      <c r="BI200" s="130"/>
      <c r="BJ200" s="131"/>
      <c r="BK200" s="132"/>
    </row>
    <row r="201" spans="1:63" s="119" customFormat="1" ht="14.25" customHeight="1">
      <c r="A201" s="120"/>
      <c r="B201" s="267"/>
      <c r="C201" s="63"/>
      <c r="D201" s="137" t="s">
        <v>53</v>
      </c>
      <c r="E201" s="122"/>
      <c r="F201" s="111"/>
      <c r="G201" s="112"/>
      <c r="H201" s="69" t="str">
        <f>"diff "&amp;定義!$B$28&amp;" "&amp;定義!$B$34</f>
        <v>diff https-atd11b.conf https-atd11b.conf.org</v>
      </c>
      <c r="I201" s="108"/>
      <c r="J201" s="108"/>
      <c r="K201" s="108"/>
      <c r="L201" s="108"/>
      <c r="M201" s="108"/>
      <c r="N201" s="108"/>
      <c r="O201" s="108"/>
      <c r="P201" s="108"/>
      <c r="Q201" s="109"/>
      <c r="R201" s="76"/>
      <c r="S201" s="76"/>
      <c r="T201" s="76"/>
      <c r="U201" s="76"/>
      <c r="V201" s="125"/>
      <c r="W201" s="125"/>
      <c r="X201" s="125"/>
      <c r="Y201" s="125"/>
      <c r="Z201" s="125"/>
      <c r="AA201" s="125"/>
      <c r="AB201" s="125"/>
      <c r="AC201" s="125"/>
      <c r="AD201" s="125"/>
      <c r="AE201" s="125"/>
      <c r="AF201" s="125"/>
      <c r="AG201" s="125"/>
      <c r="AH201" s="125"/>
      <c r="AI201" s="125"/>
      <c r="AJ201" s="125"/>
      <c r="AK201" s="125"/>
      <c r="AL201" s="125"/>
      <c r="AM201" s="125"/>
      <c r="AN201" s="123" t="s">
        <v>61</v>
      </c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4"/>
      <c r="BI201" s="269" t="s">
        <v>29</v>
      </c>
      <c r="BJ201" s="270"/>
      <c r="BK201" s="271"/>
    </row>
    <row r="202" spans="1:63" s="119" customFormat="1" ht="14.25" customHeight="1">
      <c r="A202" s="120"/>
      <c r="B202" s="267"/>
      <c r="C202" s="63"/>
      <c r="D202" s="31"/>
      <c r="E202" s="28"/>
      <c r="F202" s="92"/>
      <c r="G202" s="110"/>
      <c r="H202" s="69" t="str">
        <f>"diff "&amp;定義!$B$29&amp;" "&amp;定義!$B$35</f>
        <v>diff https-atd12b.conf https-atd12b.conf.org</v>
      </c>
      <c r="I202" s="108"/>
      <c r="J202" s="108"/>
      <c r="K202" s="108"/>
      <c r="L202" s="108"/>
      <c r="M202" s="108"/>
      <c r="N202" s="108"/>
      <c r="O202" s="108"/>
      <c r="P202" s="108"/>
      <c r="Q202" s="109"/>
      <c r="R202" s="76"/>
      <c r="S202" s="76"/>
      <c r="T202" s="76"/>
      <c r="U202" s="76"/>
      <c r="V202" s="125"/>
      <c r="W202" s="125"/>
      <c r="X202" s="125"/>
      <c r="Y202" s="125"/>
      <c r="Z202" s="125"/>
      <c r="AA202" s="125"/>
      <c r="AB202" s="125"/>
      <c r="AC202" s="125"/>
      <c r="AD202" s="125"/>
      <c r="AE202" s="125"/>
      <c r="AF202" s="125"/>
      <c r="AG202" s="125"/>
      <c r="AH202" s="125"/>
      <c r="AI202" s="125"/>
      <c r="AJ202" s="125"/>
      <c r="AK202" s="125"/>
      <c r="AL202" s="125"/>
      <c r="AM202" s="125"/>
      <c r="AN202" s="123" t="s">
        <v>61</v>
      </c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1"/>
      <c r="BG202" s="121"/>
      <c r="BH202" s="124"/>
      <c r="BI202" s="133"/>
      <c r="BJ202" s="134"/>
      <c r="BK202" s="135"/>
    </row>
    <row r="203" spans="1:63" s="119" customFormat="1" ht="14.25" customHeight="1">
      <c r="A203" s="120"/>
      <c r="B203" s="267"/>
      <c r="C203" s="63"/>
      <c r="D203" s="137" t="s">
        <v>53</v>
      </c>
      <c r="E203" s="122"/>
      <c r="F203" s="111"/>
      <c r="G203" s="112"/>
      <c r="H203" s="69" t="str">
        <f>"diff "&amp;定義!$B$28&amp;" "&amp;定義!$B$40</f>
        <v>diff https-atd11b.conf https-atd11b.conf.maint</v>
      </c>
      <c r="I203" s="108"/>
      <c r="J203" s="108"/>
      <c r="K203" s="108"/>
      <c r="L203" s="108"/>
      <c r="M203" s="108"/>
      <c r="N203" s="108"/>
      <c r="O203" s="108"/>
      <c r="P203" s="108"/>
      <c r="Q203" s="109"/>
      <c r="R203" s="76"/>
      <c r="S203" s="76"/>
      <c r="T203" s="76"/>
      <c r="U203" s="76"/>
      <c r="V203" s="125"/>
      <c r="W203" s="125"/>
      <c r="X203" s="125"/>
      <c r="Y203" s="125"/>
      <c r="Z203" s="125"/>
      <c r="AA203" s="125"/>
      <c r="AB203" s="125"/>
      <c r="AC203" s="125"/>
      <c r="AD203" s="125"/>
      <c r="AE203" s="125"/>
      <c r="AF203" s="125"/>
      <c r="AG203" s="125"/>
      <c r="AH203" s="125"/>
      <c r="AI203" s="125"/>
      <c r="AJ203" s="125"/>
      <c r="AK203" s="125"/>
      <c r="AL203" s="125"/>
      <c r="AM203" s="125"/>
      <c r="AN203" s="123" t="s">
        <v>62</v>
      </c>
      <c r="AO203" s="121"/>
      <c r="AP203" s="121"/>
      <c r="AQ203" s="121"/>
      <c r="AR203" s="121"/>
      <c r="AS203" s="121"/>
      <c r="AT203" s="121"/>
      <c r="AU203" s="121"/>
      <c r="AV203" s="121"/>
      <c r="AW203" s="121"/>
      <c r="AX203" s="121"/>
      <c r="AY203" s="121"/>
      <c r="AZ203" s="121"/>
      <c r="BA203" s="121"/>
      <c r="BB203" s="121"/>
      <c r="BC203" s="121"/>
      <c r="BD203" s="121"/>
      <c r="BE203" s="121"/>
      <c r="BF203" s="121"/>
      <c r="BG203" s="121"/>
      <c r="BH203" s="124"/>
      <c r="BI203" s="269" t="s">
        <v>29</v>
      </c>
      <c r="BJ203" s="270"/>
      <c r="BK203" s="271"/>
    </row>
    <row r="204" spans="1:63" s="119" customFormat="1" ht="14.25" customHeight="1">
      <c r="A204" s="120"/>
      <c r="B204" s="267"/>
      <c r="C204" s="63"/>
      <c r="D204" s="31"/>
      <c r="E204" s="28"/>
      <c r="F204" s="92"/>
      <c r="G204" s="110"/>
      <c r="H204" s="69" t="str">
        <f>"diff "&amp;定義!$B$29&amp;" "&amp;定義!$B$41</f>
        <v>diff https-atd12b.conf https-atd12b.conf.maint</v>
      </c>
      <c r="I204" s="108"/>
      <c r="J204" s="108"/>
      <c r="K204" s="108"/>
      <c r="L204" s="108"/>
      <c r="M204" s="108"/>
      <c r="N204" s="108"/>
      <c r="O204" s="108"/>
      <c r="P204" s="108"/>
      <c r="Q204" s="109"/>
      <c r="R204" s="76"/>
      <c r="S204" s="76"/>
      <c r="T204" s="76"/>
      <c r="U204" s="76"/>
      <c r="V204" s="125"/>
      <c r="W204" s="125"/>
      <c r="X204" s="125"/>
      <c r="Y204" s="125"/>
      <c r="Z204" s="125"/>
      <c r="AA204" s="125"/>
      <c r="AB204" s="125"/>
      <c r="AC204" s="125"/>
      <c r="AD204" s="125"/>
      <c r="AE204" s="125"/>
      <c r="AF204" s="125"/>
      <c r="AG204" s="125"/>
      <c r="AH204" s="125"/>
      <c r="AI204" s="125"/>
      <c r="AJ204" s="125"/>
      <c r="AK204" s="125"/>
      <c r="AL204" s="125"/>
      <c r="AM204" s="125"/>
      <c r="AN204" s="123" t="s">
        <v>62</v>
      </c>
      <c r="AO204" s="121"/>
      <c r="AP204" s="121"/>
      <c r="AQ204" s="121"/>
      <c r="AR204" s="121"/>
      <c r="AS204" s="121"/>
      <c r="AT204" s="121"/>
      <c r="AU204" s="121"/>
      <c r="AV204" s="121"/>
      <c r="AW204" s="121"/>
      <c r="AX204" s="121"/>
      <c r="AY204" s="121"/>
      <c r="AZ204" s="121"/>
      <c r="BA204" s="121"/>
      <c r="BB204" s="121"/>
      <c r="BC204" s="121"/>
      <c r="BD204" s="121"/>
      <c r="BE204" s="121"/>
      <c r="BF204" s="121"/>
      <c r="BG204" s="121"/>
      <c r="BH204" s="124"/>
      <c r="BI204" s="133"/>
      <c r="BJ204" s="134"/>
      <c r="BK204" s="135"/>
    </row>
    <row r="205" spans="1:63" s="119" customFormat="1" ht="14.25" customHeight="1">
      <c r="A205" s="120"/>
      <c r="B205" s="268"/>
      <c r="C205" s="113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31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9"/>
      <c r="BI205" s="65"/>
      <c r="BJ205" s="66"/>
      <c r="BK205" s="67"/>
    </row>
    <row r="206" spans="1:63" s="119" customFormat="1" ht="14.2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K206" s="38"/>
    </row>
    <row r="207" spans="1:63" s="119" customFormat="1" ht="14.2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K207" s="38"/>
    </row>
    <row r="208" spans="1:63" s="119" customFormat="1" ht="14.2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K208" s="38"/>
    </row>
    <row r="209" spans="1:63" s="119" customFormat="1" ht="14.2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K209" s="38"/>
    </row>
    <row r="210" spans="1:63" s="119" customFormat="1" ht="14.2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K210" s="38"/>
    </row>
    <row r="211" spans="1:63" s="119" customFormat="1" ht="14.2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K211" s="38"/>
    </row>
    <row r="212" spans="1:63" s="119" customFormat="1" ht="14.2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K212" s="38"/>
    </row>
    <row r="213" spans="1:63" s="119" customFormat="1" ht="14.2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K213" s="38"/>
    </row>
    <row r="214" spans="1:63" s="119" customFormat="1" ht="14.2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K214" s="38"/>
    </row>
    <row r="215" spans="1:63" s="119" customFormat="1" ht="14.2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K215" s="38"/>
    </row>
    <row r="216" spans="1:63" s="119" customFormat="1" ht="14.2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K216" s="38"/>
    </row>
    <row r="217" spans="1:63" s="119" customFormat="1" ht="14.2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K217" s="38"/>
    </row>
    <row r="218" spans="1:63" s="119" customFormat="1" ht="14.2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K218" s="38"/>
    </row>
    <row r="219" spans="1:63" s="119" customFormat="1" ht="14.2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K219" s="38"/>
    </row>
    <row r="220" spans="1:63" s="119" customFormat="1" ht="14.2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K220" s="38"/>
    </row>
    <row r="221" spans="1:63" s="119" customFormat="1" ht="14.2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K221" s="38"/>
    </row>
    <row r="222" spans="1:63" s="119" customFormat="1" ht="14.2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K222" s="38"/>
    </row>
    <row r="223" spans="1:63" s="119" customFormat="1" ht="14.2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K223" s="38"/>
    </row>
    <row r="224" spans="1:63" s="119" customFormat="1" ht="14.2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K224" s="38"/>
    </row>
    <row r="225" spans="1:63" s="119" customFormat="1" ht="14.2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K225" s="38"/>
    </row>
    <row r="226" spans="1:63" s="119" customFormat="1" ht="14.2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K226" s="38"/>
    </row>
    <row r="227" spans="1:63" s="119" customFormat="1" ht="14.2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K227" s="38"/>
    </row>
    <row r="228" spans="1:63" s="119" customFormat="1" ht="14.2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K228" s="38"/>
    </row>
    <row r="229" spans="1:63" s="119" customFormat="1" ht="14.2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K229" s="38"/>
    </row>
    <row r="230" spans="1:63" s="119" customFormat="1" ht="14.2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K230" s="38"/>
    </row>
    <row r="231" spans="1:63" s="119" customFormat="1" ht="14.2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K231" s="38"/>
    </row>
    <row r="232" spans="1:63" s="35" customFormat="1" ht="14.2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K232" s="38"/>
    </row>
    <row r="233" spans="1:63" s="35" customFormat="1" ht="14.2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K233" s="38"/>
    </row>
    <row r="234" spans="1:63" s="35" customFormat="1" ht="14.2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K234" s="38"/>
    </row>
    <row r="235" spans="1:63" s="35" customFormat="1" ht="14.2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K235" s="38"/>
    </row>
    <row r="236" spans="1:63" s="35" customFormat="1" ht="14.2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K236" s="38"/>
    </row>
    <row r="237" spans="1:63" s="35" customFormat="1" ht="14.2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K237" s="38"/>
    </row>
    <row r="238" spans="1:63" s="35" customFormat="1" ht="14.2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K238" s="38"/>
    </row>
    <row r="239" spans="1:63" s="35" customFormat="1" ht="14.2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K239" s="38"/>
    </row>
    <row r="240" spans="1:63" s="35" customFormat="1" ht="14.2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K240" s="38"/>
    </row>
    <row r="241" spans="1:63" s="35" customFormat="1" ht="14.2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K241" s="38"/>
    </row>
    <row r="242" spans="1:63" s="35" customFormat="1" ht="14.2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K242" s="38"/>
    </row>
    <row r="243" spans="1:63" s="35" customFormat="1" ht="14.2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K243" s="38"/>
    </row>
    <row r="244" spans="1:63" s="35" customFormat="1" ht="14.2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K244" s="39"/>
    </row>
    <row r="245" spans="1:63" s="35" customFormat="1" ht="14.2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K245" s="39"/>
    </row>
    <row r="246" spans="1:63" s="35" customFormat="1" ht="14.2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K246" s="39"/>
    </row>
    <row r="247" spans="1:63" s="35" customFormat="1" ht="14.2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K247" s="39"/>
    </row>
    <row r="248" spans="1:63" s="35" customFormat="1" ht="14.2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K248" s="39"/>
    </row>
    <row r="249" spans="1:63" s="35" customFormat="1" ht="14.2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K249" s="39"/>
    </row>
    <row r="250" spans="1:63" s="35" customFormat="1" ht="14.2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K250" s="39"/>
    </row>
    <row r="251" spans="1:63" s="35" customFormat="1" ht="14.2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K251" s="39"/>
    </row>
    <row r="252" spans="1:63" s="35" customFormat="1" ht="14.2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K252" s="39"/>
    </row>
    <row r="253" spans="1:63" s="35" customFormat="1" ht="14.2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K253" s="39"/>
    </row>
    <row r="254" spans="1:63" s="35" customFormat="1" ht="14.2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K254" s="39"/>
    </row>
    <row r="255" spans="1:63" s="35" customFormat="1" ht="14.2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K255" s="39"/>
    </row>
    <row r="256" spans="1:63" s="35" customFormat="1" ht="14.2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K256" s="39"/>
    </row>
    <row r="257" spans="1:63" s="35" customFormat="1" ht="14.2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K257" s="39"/>
    </row>
    <row r="258" spans="1:63" s="35" customFormat="1" ht="14.2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K258" s="39"/>
    </row>
    <row r="259" spans="1:63" s="35" customFormat="1" ht="14.2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K259" s="39"/>
    </row>
    <row r="260" spans="1:63" s="35" customFormat="1" ht="14.2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K260" s="39"/>
    </row>
    <row r="261" spans="1:63" s="35" customFormat="1" ht="14.2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K261" s="39"/>
    </row>
    <row r="262" spans="1:63" s="35" customFormat="1" ht="14.2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K262" s="39"/>
    </row>
    <row r="263" spans="1:63" s="35" customFormat="1" ht="14.2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K263" s="39"/>
    </row>
    <row r="264" spans="1:63" s="35" customFormat="1" ht="14.2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K264" s="39"/>
    </row>
    <row r="265" spans="1:63" s="35" customFormat="1" ht="14.2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K265" s="39"/>
    </row>
    <row r="266" spans="1:63" s="35" customFormat="1" ht="14.2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K266" s="39"/>
    </row>
    <row r="267" spans="1:63" s="35" customFormat="1" ht="14.2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K267" s="39"/>
    </row>
    <row r="268" spans="1:63" s="35" customFormat="1" ht="14.2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K268" s="39"/>
    </row>
    <row r="269" spans="1:63" s="35" customFormat="1" ht="14.2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K269" s="39"/>
    </row>
    <row r="270" spans="1:63" s="35" customFormat="1" ht="14.2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K270" s="38"/>
    </row>
    <row r="271" spans="1:63" s="35" customFormat="1" ht="14.2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K271" s="38"/>
    </row>
    <row r="272" spans="1:63" s="35" customFormat="1" ht="14.2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K272" s="39"/>
    </row>
    <row r="273" spans="1:63" s="35" customFormat="1" ht="14.2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K273" s="39"/>
    </row>
    <row r="274" spans="1:63" s="35" customFormat="1" ht="14.2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K274" s="38"/>
    </row>
    <row r="275" spans="1:63" s="35" customFormat="1" ht="14.2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K275" s="38"/>
    </row>
    <row r="276" spans="1:63" s="35" customFormat="1" ht="14.2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K276" s="38"/>
    </row>
    <row r="277" spans="1:63" s="35" customFormat="1" ht="14.2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K277" s="38"/>
    </row>
    <row r="278" spans="1:63" s="35" customFormat="1" ht="14.2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K278" s="38"/>
    </row>
    <row r="279" spans="1:63" s="35" customFormat="1" ht="14.2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K279" s="38"/>
    </row>
    <row r="280" spans="1:63" s="35" customFormat="1" ht="14.2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K280" s="38"/>
    </row>
    <row r="281" spans="1:63" s="35" customFormat="1" ht="14.2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K281" s="38"/>
    </row>
    <row r="282" spans="1:63" s="35" customFormat="1" ht="14.2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K282" s="38"/>
    </row>
    <row r="283" spans="1:63" s="35" customFormat="1" ht="14.2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K283" s="40"/>
    </row>
    <row r="284" spans="1:63" s="35" customFormat="1" ht="14.2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K284" s="40"/>
    </row>
    <row r="285" spans="1:63" s="35" customFormat="1" ht="14.2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K285" s="40"/>
    </row>
    <row r="286" spans="1:63" s="35" customFormat="1" ht="14.2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K286" s="40"/>
    </row>
    <row r="287" spans="1:63" s="35" customFormat="1" ht="14.2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K287" s="40"/>
    </row>
    <row r="288" spans="1:63" s="35" customFormat="1" ht="14.2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K288" s="40"/>
    </row>
    <row r="289" spans="1:63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K289" s="40"/>
    </row>
    <row r="290" spans="1:63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K290" s="40"/>
    </row>
    <row r="291" spans="1:63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K291" s="40"/>
    </row>
    <row r="292" spans="1:63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K292" s="40"/>
    </row>
    <row r="293" spans="1:63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K293" s="40"/>
    </row>
    <row r="294" spans="1:63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K294" s="40"/>
    </row>
    <row r="295" spans="1:63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K295" s="40"/>
    </row>
    <row r="296" spans="1:63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K296" s="40"/>
    </row>
    <row r="297" spans="1:63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K297" s="40"/>
    </row>
    <row r="298" spans="1:63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K298" s="40"/>
    </row>
    <row r="299" spans="1:63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K299" s="40"/>
    </row>
    <row r="300" spans="1:63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K300" s="40"/>
    </row>
    <row r="301" spans="1:63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K301" s="40"/>
    </row>
    <row r="302" spans="1:63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K302" s="40"/>
    </row>
    <row r="303" spans="1:63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K303" s="40"/>
    </row>
    <row r="304" spans="1:63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K304" s="40"/>
    </row>
    <row r="305" spans="1:63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K305" s="40"/>
    </row>
    <row r="306" spans="1:63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K306" s="40"/>
    </row>
    <row r="307" spans="1:63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K307" s="40"/>
    </row>
    <row r="308" spans="1:63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K308" s="40"/>
    </row>
    <row r="309" spans="1:63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K309" s="40"/>
    </row>
    <row r="310" spans="1:63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K310" s="40"/>
    </row>
    <row r="311" spans="1:63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K311" s="40"/>
    </row>
    <row r="312" spans="1:63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K312" s="40"/>
    </row>
    <row r="313" spans="1:63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K313" s="40"/>
    </row>
    <row r="314" spans="1:63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K314" s="40"/>
    </row>
    <row r="315" spans="1:63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</row>
    <row r="316" spans="1:63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</row>
    <row r="317" spans="1:63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</row>
    <row r="318" spans="1:63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</row>
    <row r="319" spans="1:63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</row>
    <row r="320" spans="1:63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</row>
    <row r="321" spans="1:58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</row>
    <row r="322" spans="1:58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</row>
    <row r="323" spans="1:58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</row>
    <row r="324" spans="1:58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</row>
    <row r="325" spans="1:58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</row>
    <row r="326" spans="1:58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</row>
    <row r="327" spans="1:58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</row>
    <row r="328" spans="1:58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</row>
    <row r="329" spans="1:58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</row>
    <row r="330" spans="1:58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</row>
    <row r="331" spans="1:58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</row>
    <row r="332" spans="1:58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</row>
    <row r="333" spans="1:58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</row>
    <row r="334" spans="1:58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</row>
    <row r="335" spans="1:58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</row>
    <row r="336" spans="1:58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</row>
    <row r="337" spans="1:58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</row>
    <row r="338" spans="1:58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</row>
    <row r="339" spans="1:58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</row>
    <row r="340" spans="1:58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</row>
    <row r="341" spans="1:58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</row>
    <row r="342" spans="1:58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</row>
    <row r="343" spans="1:58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</row>
    <row r="344" spans="1:58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</row>
    <row r="345" spans="1:58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</row>
    <row r="346" spans="1:58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</row>
    <row r="347" spans="1:58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</row>
    <row r="348" spans="1:58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</row>
    <row r="349" spans="1:58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</row>
    <row r="350" spans="1:58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</row>
    <row r="351" spans="1:58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</row>
    <row r="352" spans="1:58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</row>
    <row r="353" spans="1:58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</row>
    <row r="354" spans="1:58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</row>
    <row r="355" spans="1:58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</row>
    <row r="356" spans="1:58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</row>
    <row r="357" spans="1:58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</row>
    <row r="358" spans="1:58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</row>
    <row r="359" spans="1:58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</row>
    <row r="360" spans="1:58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</row>
    <row r="361" spans="1:58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</row>
    <row r="362" spans="1:58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</row>
    <row r="363" spans="1:58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</row>
    <row r="364" spans="1:58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</row>
    <row r="365" spans="1:58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</row>
    <row r="366" spans="1:58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</row>
    <row r="367" spans="1:58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</row>
    <row r="368" spans="1:58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</row>
    <row r="369" spans="1:58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</row>
    <row r="370" spans="1:58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</row>
    <row r="371" spans="1:58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</row>
    <row r="372" spans="1:58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</row>
    <row r="373" spans="1:58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</row>
    <row r="374" spans="1:58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</row>
    <row r="375" spans="1:58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</row>
    <row r="376" spans="1:58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</row>
    <row r="377" spans="1:58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</row>
    <row r="378" spans="1:58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</row>
    <row r="379" spans="1:58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</row>
    <row r="380" spans="1:58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</row>
    <row r="381" spans="1:58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</row>
    <row r="382" spans="1:58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</row>
    <row r="383" spans="1:58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</row>
    <row r="384" spans="1:58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</row>
    <row r="385" spans="1:58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</row>
    <row r="386" spans="1:58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</row>
    <row r="387" spans="1:58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</row>
    <row r="388" spans="1:58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</row>
    <row r="389" spans="1:58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</row>
    <row r="390" spans="1:58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</row>
    <row r="391" spans="1:58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</row>
    <row r="392" spans="1:58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</row>
    <row r="393" spans="1:58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</row>
    <row r="394" spans="1:58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</row>
    <row r="395" spans="1:58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</row>
    <row r="396" spans="1:58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</row>
    <row r="397" spans="1:58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</row>
    <row r="398" spans="1:58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</row>
    <row r="399" spans="1:58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</row>
    <row r="400" spans="1:58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</row>
    <row r="401" spans="1:58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</row>
    <row r="402" spans="1:58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</row>
    <row r="403" spans="1:58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</row>
    <row r="404" spans="1:58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</row>
    <row r="405" spans="1:58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</row>
    <row r="406" spans="1:58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</row>
    <row r="407" spans="1:58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</row>
    <row r="408" spans="1:58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</row>
    <row r="409" spans="1:58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</row>
    <row r="410" spans="1:58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</row>
    <row r="411" spans="1:58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</row>
    <row r="412" spans="1:58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</row>
    <row r="413" spans="1:58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</row>
    <row r="414" spans="1:58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</row>
    <row r="415" spans="1:58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</row>
    <row r="416" spans="1:58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</row>
    <row r="417" spans="1:58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</row>
    <row r="418" spans="1:58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</row>
    <row r="419" spans="1:58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</row>
    <row r="420" spans="1:58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</row>
    <row r="421" spans="1:58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</row>
    <row r="422" spans="1:58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</row>
    <row r="423" spans="1:58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</row>
    <row r="424" spans="1:58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</row>
    <row r="425" spans="1:58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</row>
    <row r="426" spans="1:58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</row>
    <row r="427" spans="1:58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</row>
    <row r="428" spans="1:58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</row>
    <row r="429" spans="1:58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</row>
    <row r="430" spans="1:58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</row>
    <row r="431" spans="1:58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</row>
    <row r="432" spans="1:58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</row>
    <row r="433" spans="1:58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</row>
    <row r="434" spans="1:58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</row>
    <row r="435" spans="1:58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</row>
    <row r="436" spans="1:58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</row>
    <row r="437" spans="1:58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</row>
    <row r="438" spans="1:58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</row>
    <row r="439" spans="1:58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</row>
    <row r="440" spans="1:58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</row>
    <row r="441" spans="1:58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</row>
    <row r="442" spans="1:58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</row>
    <row r="443" spans="1:58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</row>
    <row r="444" spans="1:58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</row>
    <row r="445" spans="1:58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</row>
    <row r="446" spans="1:58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</row>
    <row r="447" spans="1:58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</row>
    <row r="448" spans="1:58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</row>
    <row r="449" spans="1:58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</row>
    <row r="450" spans="1:58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</row>
    <row r="451" spans="1:58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</row>
    <row r="452" spans="1:58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</row>
    <row r="453" spans="1:58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</row>
    <row r="454" spans="1:58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</row>
    <row r="455" spans="1:58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</row>
    <row r="456" spans="1:58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</row>
    <row r="457" spans="1:58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</row>
    <row r="458" spans="1:58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</row>
    <row r="459" spans="1:58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</row>
    <row r="460" spans="1:58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</row>
    <row r="461" spans="1:58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</row>
    <row r="462" spans="1:58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</row>
    <row r="463" spans="1:58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</row>
    <row r="464" spans="1:58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</row>
    <row r="465" spans="1:58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</row>
    <row r="466" spans="1:58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</row>
    <row r="467" spans="1:58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</row>
    <row r="468" spans="1:58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</row>
  </sheetData>
  <mergeCells count="131">
    <mergeCell ref="B164:BH164"/>
    <mergeCell ref="B165:B205"/>
    <mergeCell ref="BI165:BK165"/>
    <mergeCell ref="BI167:BK167"/>
    <mergeCell ref="BI168:BK168"/>
    <mergeCell ref="BI171:BK171"/>
    <mergeCell ref="BI201:BK201"/>
    <mergeCell ref="BI203:BK203"/>
    <mergeCell ref="BI183:BK183"/>
    <mergeCell ref="BI184:BK184"/>
    <mergeCell ref="BI185:BK185"/>
    <mergeCell ref="BI188:BK188"/>
    <mergeCell ref="BI191:BK191"/>
    <mergeCell ref="BI192:BK192"/>
    <mergeCell ref="BI172:BK172"/>
    <mergeCell ref="BI174:BK174"/>
    <mergeCell ref="BI175:BK175"/>
    <mergeCell ref="BI176:BK176"/>
    <mergeCell ref="BI179:BK179"/>
    <mergeCell ref="BI180:BK180"/>
    <mergeCell ref="BI137:BK137"/>
    <mergeCell ref="BI138:BK138"/>
    <mergeCell ref="BI141:BK141"/>
    <mergeCell ref="BI142:BK142"/>
    <mergeCell ref="BI143:BK143"/>
    <mergeCell ref="BI146:BK146"/>
    <mergeCell ref="B122:BH122"/>
    <mergeCell ref="B123:B163"/>
    <mergeCell ref="BI123:BK123"/>
    <mergeCell ref="BI125:BK125"/>
    <mergeCell ref="BI126:BK126"/>
    <mergeCell ref="BI129:BK129"/>
    <mergeCell ref="BI130:BK130"/>
    <mergeCell ref="BI132:BK132"/>
    <mergeCell ref="BI133:BK133"/>
    <mergeCell ref="BI134:BK134"/>
    <mergeCell ref="BI149:BK149"/>
    <mergeCell ref="BI150:BK150"/>
    <mergeCell ref="BI159:BK159"/>
    <mergeCell ref="BI161:BK161"/>
    <mergeCell ref="BI111:BK111"/>
    <mergeCell ref="BI112:BK112"/>
    <mergeCell ref="BI113:BK113"/>
    <mergeCell ref="BI114:BK114"/>
    <mergeCell ref="BI115:BK115"/>
    <mergeCell ref="BI121:BK121"/>
    <mergeCell ref="B100:BH100"/>
    <mergeCell ref="BI100:BK100"/>
    <mergeCell ref="B101:B121"/>
    <mergeCell ref="BI101:BK101"/>
    <mergeCell ref="BI105:BK105"/>
    <mergeCell ref="BI106:BK106"/>
    <mergeCell ref="BI107:BK107"/>
    <mergeCell ref="BI108:BK108"/>
    <mergeCell ref="BI109:BK109"/>
    <mergeCell ref="BI110:BK110"/>
    <mergeCell ref="BI79:BK79"/>
    <mergeCell ref="BI82:BK82"/>
    <mergeCell ref="BI85:BK85"/>
    <mergeCell ref="BI86:BK86"/>
    <mergeCell ref="BI95:BK95"/>
    <mergeCell ref="BI97:BK97"/>
    <mergeCell ref="BI69:BK69"/>
    <mergeCell ref="BI70:BK70"/>
    <mergeCell ref="BI73:BK73"/>
    <mergeCell ref="BI74:BK74"/>
    <mergeCell ref="BI77:BK77"/>
    <mergeCell ref="BI78:BK78"/>
    <mergeCell ref="BI59:BK59"/>
    <mergeCell ref="BI61:BK61"/>
    <mergeCell ref="BI62:BK62"/>
    <mergeCell ref="BI65:BK65"/>
    <mergeCell ref="BI66:BK66"/>
    <mergeCell ref="BI68:BK68"/>
    <mergeCell ref="BI40:BK40"/>
    <mergeCell ref="BI43:BK43"/>
    <mergeCell ref="BI44:BK44"/>
    <mergeCell ref="BI53:BK53"/>
    <mergeCell ref="BI55:BK55"/>
    <mergeCell ref="B58:BH58"/>
    <mergeCell ref="BI58:BK58"/>
    <mergeCell ref="BI28:BK28"/>
    <mergeCell ref="BI31:BK31"/>
    <mergeCell ref="BI32:BK32"/>
    <mergeCell ref="BI35:BK35"/>
    <mergeCell ref="BI36:BK36"/>
    <mergeCell ref="BI37:BK37"/>
    <mergeCell ref="BI19:BK19"/>
    <mergeCell ref="BI20:BK20"/>
    <mergeCell ref="BI23:BK23"/>
    <mergeCell ref="BI24:BK24"/>
    <mergeCell ref="BI26:BK26"/>
    <mergeCell ref="BI27:BK27"/>
    <mergeCell ref="B16:BH16"/>
    <mergeCell ref="BI16:BK16"/>
    <mergeCell ref="BI17:BK17"/>
    <mergeCell ref="AA8:AF13"/>
    <mergeCell ref="AG8:AL13"/>
    <mergeCell ref="AM8:AR13"/>
    <mergeCell ref="AS8:AX13"/>
    <mergeCell ref="AY8:BD13"/>
    <mergeCell ref="AA6:AF6"/>
    <mergeCell ref="AG6:AR6"/>
    <mergeCell ref="AS6:BD6"/>
    <mergeCell ref="AA7:AF7"/>
    <mergeCell ref="AG7:AL7"/>
    <mergeCell ref="AM7:AR7"/>
    <mergeCell ref="AS7:AX7"/>
    <mergeCell ref="AY7:BD7"/>
    <mergeCell ref="AZ2:BB2"/>
    <mergeCell ref="BC2:BF2"/>
    <mergeCell ref="AS3:AU3"/>
    <mergeCell ref="AV3:AY3"/>
    <mergeCell ref="AZ3:BB3"/>
    <mergeCell ref="BC3:BF3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</mergeCells>
  <phoneticPr fontId="9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/>
  </sheetViews>
  <sheetFormatPr defaultRowHeight="13.5"/>
  <cols>
    <col min="1" max="1" width="4.625" style="103" customWidth="1"/>
    <col min="2" max="2" width="33.125" style="103" bestFit="1" customWidth="1"/>
    <col min="3" max="4" width="9" style="103"/>
    <col min="5" max="5" width="33.125" style="103" bestFit="1" customWidth="1"/>
    <col min="6" max="16384" width="9" style="103"/>
  </cols>
  <sheetData>
    <row r="1" spans="1:5">
      <c r="A1" s="103" t="s">
        <v>129</v>
      </c>
      <c r="D1" s="103" t="s">
        <v>130</v>
      </c>
    </row>
    <row r="2" spans="1:5" ht="15">
      <c r="B2" s="104" t="s">
        <v>134</v>
      </c>
      <c r="E2" s="104" t="s">
        <v>139</v>
      </c>
    </row>
    <row r="3" spans="1:5">
      <c r="B3" s="105" t="str">
        <f>'10_LBのstatus確認'!$AA$8</f>
        <v>１面</v>
      </c>
      <c r="E3" s="105" t="str">
        <f>IF('10_LBのstatus確認'!$AA$8="１面","２面",IF('10_LBのstatus確認'!$AA$8="２面","１面",""))</f>
        <v>２面</v>
      </c>
    </row>
    <row r="5" spans="1:5" ht="15">
      <c r="B5" s="104" t="s">
        <v>131</v>
      </c>
      <c r="E5" s="104" t="s">
        <v>131</v>
      </c>
    </row>
    <row r="6" spans="1:5">
      <c r="A6" s="103" t="s">
        <v>132</v>
      </c>
      <c r="B6" s="105" t="str">
        <f>IF('10_LBのstatus確認'!$AA$8="１面","Enable",IF('10_LBのstatus確認'!$AA$8="２面","Disable",""))</f>
        <v>Enable</v>
      </c>
      <c r="E6" s="105" t="str">
        <f>IF('10_LBのstatus確認'!$AA$8="１面","Disable",IF('10_LBのstatus確認'!$AA$8="２面","Enable",""))</f>
        <v>Disable</v>
      </c>
    </row>
    <row r="7" spans="1:5">
      <c r="A7" s="103" t="s">
        <v>133</v>
      </c>
      <c r="B7" s="105" t="str">
        <f>IF('10_LBのstatus確認'!$AA$8="１面","Disable",IF('10_LBのstatus確認'!$AA$8="２面","Enable",""))</f>
        <v>Disable</v>
      </c>
      <c r="E7" s="105" t="str">
        <f>IF('10_LBのstatus確認'!$AA$8="１面","Enable",IF('10_LBのstatus確認'!$AA$8="２面","Disable",""))</f>
        <v>Enable</v>
      </c>
    </row>
    <row r="9" spans="1:5" ht="15">
      <c r="B9" s="104" t="s">
        <v>112</v>
      </c>
      <c r="E9" s="104" t="s">
        <v>112</v>
      </c>
    </row>
    <row r="10" spans="1:5">
      <c r="A10" s="103" t="s">
        <v>132</v>
      </c>
      <c r="B10" s="105" t="str">
        <f>IF('10_LBのstatus確認'!$AA$8="１面","True",IF('10_LBのstatus確認'!$AA$8="２面","False",""))</f>
        <v>True</v>
      </c>
      <c r="E10" s="105" t="str">
        <f>IF('10_LBのstatus確認'!$AA$8="１面","False",IF('10_LBのstatus確認'!$AA$8="２面","True",""))</f>
        <v>False</v>
      </c>
    </row>
    <row r="11" spans="1:5">
      <c r="A11" s="103" t="s">
        <v>133</v>
      </c>
      <c r="B11" s="105" t="str">
        <f>IF('10_LBのstatus確認'!$AA$8="１面","False",IF('10_LBのstatus確認'!$AA$8="２面","True",""))</f>
        <v>False</v>
      </c>
      <c r="E11" s="105" t="str">
        <f>IF('10_LBのstatus確認'!$AA$8="１面","True",IF('10_LBのstatus確認'!$AA$8="２面","False",""))</f>
        <v>True</v>
      </c>
    </row>
    <row r="13" spans="1:5" ht="15">
      <c r="B13" s="104" t="s">
        <v>140</v>
      </c>
      <c r="E13" s="104" t="s">
        <v>140</v>
      </c>
    </row>
    <row r="14" spans="1:5">
      <c r="A14" s="103" t="s">
        <v>136</v>
      </c>
      <c r="B14" s="105" t="str">
        <f>IF('10_LBのstatus確認'!$AA$8="１面","atdaap1a",IF('10_LBのstatus確認'!$AA$8="２面","atdaap2a",""))</f>
        <v>atdaap1a</v>
      </c>
      <c r="E14" s="105" t="str">
        <f>IF('10_LBのstatus確認'!$AA$8="１面","atdaap2a",IF('10_LBのstatus確認'!$AA$8="２面","atdaap1a",""))</f>
        <v>atdaap2a</v>
      </c>
    </row>
    <row r="15" spans="1:5">
      <c r="A15" s="103" t="s">
        <v>137</v>
      </c>
      <c r="B15" s="105" t="str">
        <f>IF('10_LBのstatus確認'!$AA$8="１面","atdaap1b",IF('10_LBのstatus確認'!$AA$8="２面","atdaap2b",""))</f>
        <v>atdaap1b</v>
      </c>
      <c r="E15" s="105" t="str">
        <f>IF('10_LBのstatus確認'!$AA$8="１面","atdaap2b",IF('10_LBのstatus確認'!$AA$8="２面","atdaap1b",""))</f>
        <v>atdaap2b</v>
      </c>
    </row>
    <row r="17" spans="1:5" ht="15">
      <c r="B17" s="104" t="s">
        <v>135</v>
      </c>
      <c r="E17" s="104" t="s">
        <v>135</v>
      </c>
    </row>
    <row r="18" spans="1:5">
      <c r="A18" s="103" t="s">
        <v>136</v>
      </c>
      <c r="B18" s="105" t="str">
        <f>IF('10_LBのstatus確認'!$AA$8="１面","１面#１",IF('10_LBのstatus確認'!$AA$8="２面","２面#１",""))</f>
        <v>１面#１</v>
      </c>
      <c r="E18" s="105" t="str">
        <f>IF('10_LBのstatus確認'!$AA$8="１面","２面#１",IF('10_LBのstatus確認'!$AA$8="２面","１面#１",""))</f>
        <v>２面#１</v>
      </c>
    </row>
    <row r="19" spans="1:5">
      <c r="A19" s="103" t="s">
        <v>137</v>
      </c>
      <c r="B19" s="105" t="str">
        <f>IF('10_LBのstatus確認'!$AA$8="１面","１面#２",IF('10_LBのstatus確認'!$AA$8="２面","２面#２",""))</f>
        <v>１面#２</v>
      </c>
      <c r="E19" s="105" t="str">
        <f>IF('10_LBのstatus確認'!$AA$8="１面","２面#２",IF('10_LBのstatus確認'!$AA$8="２面","１面#２",""))</f>
        <v>２面#２</v>
      </c>
    </row>
    <row r="21" spans="1:5" ht="15">
      <c r="B21" s="104" t="s">
        <v>141</v>
      </c>
      <c r="E21" s="104" t="s">
        <v>141</v>
      </c>
    </row>
    <row r="22" spans="1:5">
      <c r="A22" s="103" t="s">
        <v>136</v>
      </c>
      <c r="B22" s="105" t="str">
        <f>IF('10_LBのstatus確認'!$AA$8="１面","dtaa_qw2_ap1a",IF('10_LBのstatus確認'!$AA$8="２面","dtaa_qw2_ap2a",""))</f>
        <v>dtaa_qw2_ap1a</v>
      </c>
      <c r="E22" s="105" t="str">
        <f>IF('10_LBのstatus確認'!$AA$8="１面","dtaa_qw2_ap2a",IF('10_LBのstatus確認'!$AA$8="２面","dtaa_qw2_ap1a",""))</f>
        <v>dtaa_qw2_ap2a</v>
      </c>
    </row>
    <row r="23" spans="1:5">
      <c r="A23" s="103" t="s">
        <v>137</v>
      </c>
      <c r="B23" s="105" t="str">
        <f>IF('10_LBのstatus確認'!$AA$8="１面","dtaa_qw2_ap1b",IF('10_LBのstatus確認'!$AA$8="２面","dtaa_qw2_ap2b",""))</f>
        <v>dtaa_qw2_ap1b</v>
      </c>
      <c r="E23" s="105" t="str">
        <f>IF('10_LBのstatus確認'!$AA$8="１面","dtaa_qw2_ap2b",IF('10_LBのstatus確認'!$AA$8="２面","dtaa_qw2_ap1b",""))</f>
        <v>dtaa_qw2_ap2b</v>
      </c>
    </row>
    <row r="25" spans="1:5" ht="15">
      <c r="B25" s="104" t="s">
        <v>143</v>
      </c>
      <c r="E25" s="104" t="s">
        <v>143</v>
      </c>
    </row>
    <row r="26" spans="1:5">
      <c r="A26" s="103" t="s">
        <v>136</v>
      </c>
      <c r="B26" s="105" t="str">
        <f>IF('10_LBのstatus確認'!$AA$8="１面","https-atd11a.conf",IF('10_LBのstatus確認'!$AA$8="２面","https-atd21a.conf",""))</f>
        <v>https-atd11a.conf</v>
      </c>
      <c r="E26" s="105" t="str">
        <f>IF('10_LBのstatus確認'!$AA$8="１面","https-atd21a.conf",IF('10_LBのstatus確認'!$AA$8="２面","https-atd11a.conf",""))</f>
        <v>https-atd21a.conf</v>
      </c>
    </row>
    <row r="27" spans="1:5">
      <c r="B27" s="105" t="str">
        <f>IF('10_LBのstatus確認'!$AA$8="１面","https-atd12a.conf",IF('10_LBのstatus確認'!$AA$8="２面","https-atd22a.conf",""))</f>
        <v>https-atd12a.conf</v>
      </c>
      <c r="E27" s="105" t="str">
        <f>IF('10_LBのstatus確認'!$AA$8="１面","https-atd22a.conf",IF('10_LBのstatus確認'!$AA$8="２面","https-atd12a.conf",""))</f>
        <v>https-atd22a.conf</v>
      </c>
    </row>
    <row r="28" spans="1:5">
      <c r="A28" s="103" t="s">
        <v>137</v>
      </c>
      <c r="B28" s="105" t="str">
        <f>IF('10_LBのstatus確認'!$AA$8="１面","https-atd11b.conf",IF('10_LBのstatus確認'!$AA$8="２面","https-atd21b.conf",""))</f>
        <v>https-atd11b.conf</v>
      </c>
      <c r="E28" s="105" t="str">
        <f>IF('10_LBのstatus確認'!$AA$8="１面","https-atd21b.conf",IF('10_LBのstatus確認'!$AA$8="２面","https-atd11b.conf",""))</f>
        <v>https-atd21b.conf</v>
      </c>
    </row>
    <row r="29" spans="1:5">
      <c r="B29" s="105" t="str">
        <f>IF('10_LBのstatus確認'!$AA$8="１面","https-atd12b.conf",IF('10_LBのstatus確認'!$AA$8="２面","https-atd22b.conf",""))</f>
        <v>https-atd12b.conf</v>
      </c>
      <c r="E29" s="105" t="str">
        <f>IF('10_LBのstatus確認'!$AA$8="１面","https-atd22b.conf",IF('10_LBのstatus確認'!$AA$8="２面","https-atd12b.conf",""))</f>
        <v>https-atd22b.conf</v>
      </c>
    </row>
    <row r="31" spans="1:5" ht="15">
      <c r="B31" s="104" t="s">
        <v>145</v>
      </c>
      <c r="E31" s="104" t="s">
        <v>145</v>
      </c>
    </row>
    <row r="32" spans="1:5">
      <c r="A32" s="103" t="s">
        <v>136</v>
      </c>
      <c r="B32" s="105" t="str">
        <f>IF('10_LBのstatus確認'!$AA$8="１面","https-atd11a.conf.org",IF('10_LBのstatus確認'!$AA$8="２面","https-atd21a.conf.org",""))</f>
        <v>https-atd11a.conf.org</v>
      </c>
      <c r="E32" s="105" t="str">
        <f>IF('10_LBのstatus確認'!$AA$8="１面","https-atd21a.conf.org",IF('10_LBのstatus確認'!$AA$8="２面","https-atd11a.conf.org",""))</f>
        <v>https-atd21a.conf.org</v>
      </c>
    </row>
    <row r="33" spans="1:5">
      <c r="B33" s="105" t="str">
        <f>IF('10_LBのstatus確認'!$AA$8="１面","https-atd12a.conf.org",IF('10_LBのstatus確認'!$AA$8="２面","https-atd22a.conf.org",""))</f>
        <v>https-atd12a.conf.org</v>
      </c>
      <c r="E33" s="105" t="str">
        <f>IF('10_LBのstatus確認'!$AA$8="１面","https-atd22a.conf.org",IF('10_LBのstatus確認'!$AA$8="２面","https-atd12a.conf.org",""))</f>
        <v>https-atd22a.conf.org</v>
      </c>
    </row>
    <row r="34" spans="1:5">
      <c r="A34" s="103" t="s">
        <v>137</v>
      </c>
      <c r="B34" s="105" t="str">
        <f>IF('10_LBのstatus確認'!$AA$8="１面","https-atd11b.conf.org",IF('10_LBのstatus確認'!$AA$8="２面","https-atd21b.conf.org",""))</f>
        <v>https-atd11b.conf.org</v>
      </c>
      <c r="E34" s="105" t="str">
        <f>IF('10_LBのstatus確認'!$AA$8="１面","https-atd21b.conf.org",IF('10_LBのstatus確認'!$AA$8="２面","https-atd11b.conf.org",""))</f>
        <v>https-atd21b.conf.org</v>
      </c>
    </row>
    <row r="35" spans="1:5">
      <c r="B35" s="105" t="str">
        <f>IF('10_LBのstatus確認'!$AA$8="１面","https-atd12b.conf.org",IF('10_LBのstatus確認'!$AA$8="２面","https-atd22b.conf.org",""))</f>
        <v>https-atd12b.conf.org</v>
      </c>
      <c r="E35" s="105" t="str">
        <f>IF('10_LBのstatus確認'!$AA$8="１面","https-atd22b.conf.org",IF('10_LBのstatus確認'!$AA$8="２面","https-atd12b.conf.org",""))</f>
        <v>https-atd22b.conf.org</v>
      </c>
    </row>
    <row r="37" spans="1:5" ht="15">
      <c r="B37" s="104" t="s">
        <v>146</v>
      </c>
      <c r="E37" s="104" t="s">
        <v>146</v>
      </c>
    </row>
    <row r="38" spans="1:5">
      <c r="A38" s="103" t="s">
        <v>136</v>
      </c>
      <c r="B38" s="105" t="str">
        <f>IF('10_LBのstatus確認'!$AA$8="１面","https-atd11a.conf.maint",IF('10_LBのstatus確認'!$AA$8="２面","https-atd21a.conf.maint",""))</f>
        <v>https-atd11a.conf.maint</v>
      </c>
      <c r="E38" s="105" t="str">
        <f>IF('10_LBのstatus確認'!$AA$8="１面","https-atd21a.conf.maint",IF('10_LBのstatus確認'!$AA$8="２面","https-atd11a.conf.maint",""))</f>
        <v>https-atd21a.conf.maint</v>
      </c>
    </row>
    <row r="39" spans="1:5">
      <c r="B39" s="105" t="str">
        <f>IF('10_LBのstatus確認'!$AA$8="１面","https-atd12a.conf.maint",IF('10_LBのstatus確認'!$AA$8="２面","https-atd22a.conf.maint",""))</f>
        <v>https-atd12a.conf.maint</v>
      </c>
      <c r="E39" s="105" t="str">
        <f>IF('10_LBのstatus確認'!$AA$8="１面","https-atd22a.conf.maint",IF('10_LBのstatus確認'!$AA$8="２面","https-atd12a.conf.maint",""))</f>
        <v>https-atd22a.conf.maint</v>
      </c>
    </row>
    <row r="40" spans="1:5">
      <c r="A40" s="103" t="s">
        <v>137</v>
      </c>
      <c r="B40" s="105" t="str">
        <f>IF('10_LBのstatus確認'!$AA$8="１面","https-atd11b.conf.maint",IF('10_LBのstatus確認'!$AA$8="２面","https-atd21b.conf.maint",""))</f>
        <v>https-atd11b.conf.maint</v>
      </c>
      <c r="E40" s="105" t="str">
        <f>IF('10_LBのstatus確認'!$AA$8="１面","https-atd21b.conf.maint",IF('10_LBのstatus確認'!$AA$8="２面","https-atd11b.conf.maint",""))</f>
        <v>https-atd21b.conf.maint</v>
      </c>
    </row>
    <row r="41" spans="1:5">
      <c r="B41" s="105" t="str">
        <f>IF('10_LBのstatus確認'!$AA$8="１面","https-atd12b.conf.maint",IF('10_LBのstatus確認'!$AA$8="２面","https-atd22b.conf.maint",""))</f>
        <v>https-atd12b.conf.maint</v>
      </c>
      <c r="E41" s="105" t="str">
        <f>IF('10_LBのstatus確認'!$AA$8="１面","https-atd22b.conf.maint",IF('10_LBのstatus確認'!$AA$8="２面","https-atd12b.conf.maint",""))</f>
        <v>https-atd22b.conf.maint</v>
      </c>
    </row>
    <row r="43" spans="1:5" ht="15">
      <c r="B43" s="106" t="s">
        <v>199</v>
      </c>
    </row>
    <row r="44" spans="1:5">
      <c r="B44" s="105" t="str">
        <f>IF('10_LBのstatus確認'!$AA$8="１面","DCAB1200P01",IF('10_LBのstatus確認'!$AA$8="２面","DCAB1400P01",""))</f>
        <v>DCAB1200P01</v>
      </c>
      <c r="C44" s="103" t="s">
        <v>200</v>
      </c>
    </row>
    <row r="45" spans="1:5">
      <c r="B45" s="105" t="str">
        <f>IF('10_LBのstatus確認'!$AA$8="１面","DCAB1300P01",IF('10_LBのstatus確認'!$AA$8="２面","DCAB1500P01",""))</f>
        <v>DCAB1300P01</v>
      </c>
      <c r="C45" s="103" t="s">
        <v>201</v>
      </c>
    </row>
  </sheetData>
  <phoneticPr fontId="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表紙</vt:lpstr>
      <vt:lpstr>変更履歴</vt:lpstr>
      <vt:lpstr>10_LBのstatus確認</vt:lpstr>
      <vt:lpstr>20_apache設定ファイル再読み込み手順</vt:lpstr>
      <vt:lpstr>30_apache設定ファイル戻し手順</vt:lpstr>
      <vt:lpstr>定義</vt:lpstr>
      <vt:lpstr>'10_LBのstatus確認'!Print_Area</vt:lpstr>
      <vt:lpstr>'20_apache設定ファイル再読み込み手順'!Print_Area</vt:lpstr>
      <vt:lpstr>'30_apache設定ファイル戻し手順'!Print_Area</vt:lpstr>
      <vt:lpstr>表紙!Print_Area</vt:lpstr>
      <vt:lpstr>変更履歴!Print_Area</vt:lpstr>
      <vt:lpstr>'10_LBのstatus確認'!Print_Titles</vt:lpstr>
      <vt:lpstr>'20_apache設定ファイル再読み込み手順'!Print_Titles</vt:lpstr>
      <vt:lpstr>'30_apache設定ファイル戻し手順'!Print_Titles</vt:lpstr>
      <vt:lpstr>表紙!Print_Titles</vt:lpstr>
      <vt:lpstr>変更履歴!Print_Titles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n0084873</cp:lastModifiedBy>
  <cp:lastPrinted>2015-01-29T01:14:04Z</cp:lastPrinted>
  <dcterms:created xsi:type="dcterms:W3CDTF">2007-03-29T19:02:24Z</dcterms:created>
  <dcterms:modified xsi:type="dcterms:W3CDTF">2018-01-10T11:52:49Z</dcterms:modified>
</cp:coreProperties>
</file>