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bo\Documents\Python\bidds-debrief\"/>
    </mc:Choice>
  </mc:AlternateContent>
  <xr:revisionPtr revIDLastSave="0" documentId="8_{CA852DC3-FDDE-45D7-AB30-30FD718BDBF7}" xr6:coauthVersionLast="45" xr6:coauthVersionMax="45" xr10:uidLastSave="{00000000-0000-0000-0000-000000000000}"/>
  <bookViews>
    <workbookView xWindow="-98" yWindow="-98" windowWidth="28996" windowHeight="17596" xr2:uid="{00000000-000D-0000-FFFF-FFFF00000000}"/>
  </bookViews>
  <sheets>
    <sheet name="Debrief" sheetId="1" r:id="rId1"/>
    <sheet name="Combined" sheetId="2" r:id="rId2"/>
    <sheet name="JDAM" sheetId="3" r:id="rId3"/>
    <sheet name="GWD" sheetId="4" r:id="rId4"/>
    <sheet name="Timestamps" sheetId="5" r:id="rId5"/>
  </sheets>
  <definedNames>
    <definedName name="acmi">Debrief!$T$14</definedName>
    <definedName name="alt">Combined!$S$1</definedName>
    <definedName name="be">Combined!$G$1</definedName>
    <definedName name="BELat">Debrief!$T$16</definedName>
    <definedName name="BELong">Debrief!$T$17</definedName>
    <definedName name="BEname">Debrief!$T$15</definedName>
    <definedName name="buffers">Combined!$Q$1</definedName>
    <definedName name="bullrel">Table2[[#Headers],[Release Bull]]</definedName>
    <definedName name="cs">Debrief!$T$6</definedName>
    <definedName name="delay">Combined!$AA$1</definedName>
    <definedName name="dest">Combined!$D$1</definedName>
    <definedName name="dtcmission">Debrief!$T$13</definedName>
    <definedName name="dtcsortie">Debrief!$T$12</definedName>
    <definedName name="fci">Combined!$AB$1</definedName>
    <definedName name="fom">Combined!$R$1</definedName>
    <definedName name="gs">Combined!$Y$1</definedName>
    <definedName name="hdg">Combined!$V$1</definedName>
    <definedName name="ias">Combined!$U$1</definedName>
    <definedName name="lar">Combined!$Z$1</definedName>
    <definedName name="ls">Combined!$X$1</definedName>
    <definedName name="mach">Table2[[#Headers],[Mach]]</definedName>
    <definedName name="msndate">Debrief!$T$5</definedName>
    <definedName name="msnlead">Debrief!$T$8</definedName>
    <definedName name="msnnum">Debrief!$T$7</definedName>
    <definedName name="msnwso">Debrief!$T$9</definedName>
    <definedName name="primenav">Combined!$N$1</definedName>
    <definedName name="primenavaiding">Combined!$P$1</definedName>
    <definedName name="_xlnm.Print_Area" localSheetId="0">Debrief!$A$1:$O$84</definedName>
    <definedName name="tail">Combined!$B$1</definedName>
    <definedName name="tas">Combined!$W$1</definedName>
    <definedName name="tgp">Debrief!$T$10</definedName>
    <definedName name="tgpserial">Debrief!$T$11</definedName>
    <definedName name="tgtelev">Combined!$M$1</definedName>
    <definedName name="tgtlat">Combined!$K$1</definedName>
    <definedName name="tgtlon">Combined!$L$1</definedName>
    <definedName name="tgtname">Combined!$J$1</definedName>
    <definedName name="tor">Combined!$F$1</definedName>
    <definedName name="tot">Combined!$E$1</definedName>
    <definedName name="trk">Combined!$T$1</definedName>
    <definedName name="wind">Table2[[#Headers],[Wind]]</definedName>
    <definedName name="wpn">Combined!$C$1</definedName>
    <definedName name="wpntype">Combined!$I$1</definedName>
    <definedName name="xhair">Combined!$O$1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1" i="1" l="1"/>
  <c r="L71" i="1"/>
  <c r="K71" i="1"/>
  <c r="J71" i="1"/>
  <c r="I71" i="1"/>
  <c r="G71" i="1"/>
  <c r="E71" i="1"/>
  <c r="C71" i="1"/>
  <c r="B71" i="1"/>
  <c r="A71" i="1"/>
  <c r="A70" i="1" s="1"/>
  <c r="O70" i="1"/>
  <c r="N70" i="1"/>
  <c r="M70" i="1"/>
  <c r="L70" i="1"/>
  <c r="K70" i="1"/>
  <c r="J70" i="1"/>
  <c r="I70" i="1"/>
  <c r="F70" i="1"/>
  <c r="E70" i="1"/>
  <c r="B70" i="1"/>
  <c r="O69" i="1"/>
  <c r="L69" i="1"/>
  <c r="K69" i="1"/>
  <c r="J69" i="1"/>
  <c r="I69" i="1"/>
  <c r="G69" i="1"/>
  <c r="E69" i="1"/>
  <c r="C69" i="1"/>
  <c r="B69" i="1"/>
  <c r="A69" i="1"/>
  <c r="D68" i="1" s="1"/>
  <c r="O68" i="1"/>
  <c r="N68" i="1"/>
  <c r="M68" i="1"/>
  <c r="L68" i="1"/>
  <c r="K68" i="1"/>
  <c r="J68" i="1"/>
  <c r="I68" i="1"/>
  <c r="F68" i="1"/>
  <c r="E68" i="1"/>
  <c r="B68" i="1"/>
  <c r="O67" i="1"/>
  <c r="L67" i="1"/>
  <c r="K67" i="1"/>
  <c r="J67" i="1"/>
  <c r="I67" i="1"/>
  <c r="G67" i="1"/>
  <c r="E67" i="1"/>
  <c r="C67" i="1"/>
  <c r="B67" i="1"/>
  <c r="A67" i="1"/>
  <c r="A66" i="1" s="1"/>
  <c r="O66" i="1"/>
  <c r="N66" i="1"/>
  <c r="M66" i="1"/>
  <c r="L66" i="1"/>
  <c r="K66" i="1"/>
  <c r="J66" i="1"/>
  <c r="I66" i="1"/>
  <c r="F66" i="1"/>
  <c r="E66" i="1"/>
  <c r="D66" i="1"/>
  <c r="B66" i="1"/>
  <c r="O65" i="1"/>
  <c r="L65" i="1"/>
  <c r="K65" i="1"/>
  <c r="J65" i="1"/>
  <c r="I65" i="1"/>
  <c r="G65" i="1"/>
  <c r="E65" i="1"/>
  <c r="C65" i="1"/>
  <c r="B65" i="1"/>
  <c r="A65" i="1"/>
  <c r="C64" i="1" s="1"/>
  <c r="O64" i="1"/>
  <c r="N64" i="1"/>
  <c r="M64" i="1"/>
  <c r="L64" i="1"/>
  <c r="K64" i="1"/>
  <c r="J64" i="1"/>
  <c r="I64" i="1"/>
  <c r="F64" i="1"/>
  <c r="E64" i="1"/>
  <c r="B64" i="1"/>
  <c r="O63" i="1"/>
  <c r="L63" i="1"/>
  <c r="K63" i="1"/>
  <c r="J63" i="1"/>
  <c r="I63" i="1"/>
  <c r="G63" i="1"/>
  <c r="E63" i="1"/>
  <c r="C63" i="1"/>
  <c r="B63" i="1"/>
  <c r="A63" i="1"/>
  <c r="C62" i="1" s="1"/>
  <c r="O62" i="1"/>
  <c r="N62" i="1"/>
  <c r="M62" i="1"/>
  <c r="L62" i="1"/>
  <c r="K62" i="1"/>
  <c r="J62" i="1"/>
  <c r="I62" i="1"/>
  <c r="F62" i="1"/>
  <c r="E62" i="1"/>
  <c r="B62" i="1"/>
  <c r="O61" i="1"/>
  <c r="L61" i="1"/>
  <c r="K61" i="1"/>
  <c r="J61" i="1"/>
  <c r="I61" i="1"/>
  <c r="G61" i="1"/>
  <c r="E61" i="1"/>
  <c r="C61" i="1"/>
  <c r="B61" i="1"/>
  <c r="A61" i="1"/>
  <c r="C60" i="1" s="1"/>
  <c r="O60" i="1"/>
  <c r="N60" i="1"/>
  <c r="M60" i="1"/>
  <c r="L60" i="1"/>
  <c r="K60" i="1"/>
  <c r="J60" i="1"/>
  <c r="I60" i="1"/>
  <c r="F60" i="1"/>
  <c r="E60" i="1"/>
  <c r="B60" i="1"/>
  <c r="O59" i="1"/>
  <c r="L59" i="1"/>
  <c r="K59" i="1"/>
  <c r="J59" i="1"/>
  <c r="I59" i="1"/>
  <c r="G59" i="1"/>
  <c r="E59" i="1"/>
  <c r="C59" i="1"/>
  <c r="B59" i="1"/>
  <c r="A59" i="1"/>
  <c r="D58" i="1" s="1"/>
  <c r="O58" i="1"/>
  <c r="N58" i="1"/>
  <c r="M58" i="1"/>
  <c r="L58" i="1"/>
  <c r="K58" i="1"/>
  <c r="J58" i="1"/>
  <c r="I58" i="1"/>
  <c r="F58" i="1"/>
  <c r="E58" i="1"/>
  <c r="B58" i="1"/>
  <c r="O57" i="1"/>
  <c r="L57" i="1"/>
  <c r="K57" i="1"/>
  <c r="J57" i="1"/>
  <c r="I57" i="1"/>
  <c r="G57" i="1"/>
  <c r="E57" i="1"/>
  <c r="C57" i="1"/>
  <c r="B57" i="1"/>
  <c r="A57" i="1"/>
  <c r="D56" i="1" s="1"/>
  <c r="O56" i="1"/>
  <c r="N56" i="1"/>
  <c r="M56" i="1"/>
  <c r="L56" i="1"/>
  <c r="K56" i="1"/>
  <c r="J56" i="1"/>
  <c r="I56" i="1"/>
  <c r="F56" i="1"/>
  <c r="E56" i="1"/>
  <c r="B56" i="1"/>
  <c r="O55" i="1"/>
  <c r="L55" i="1"/>
  <c r="K55" i="1"/>
  <c r="J55" i="1"/>
  <c r="I55" i="1"/>
  <c r="G55" i="1"/>
  <c r="E55" i="1"/>
  <c r="C55" i="1"/>
  <c r="B55" i="1"/>
  <c r="A55" i="1"/>
  <c r="D54" i="1" s="1"/>
  <c r="O54" i="1"/>
  <c r="N54" i="1"/>
  <c r="M54" i="1"/>
  <c r="L54" i="1"/>
  <c r="K54" i="1"/>
  <c r="J54" i="1"/>
  <c r="I54" i="1"/>
  <c r="F54" i="1"/>
  <c r="E54" i="1"/>
  <c r="B54" i="1"/>
  <c r="O53" i="1"/>
  <c r="L53" i="1"/>
  <c r="K53" i="1"/>
  <c r="J53" i="1"/>
  <c r="I53" i="1"/>
  <c r="G53" i="1"/>
  <c r="E53" i="1"/>
  <c r="C53" i="1"/>
  <c r="B53" i="1"/>
  <c r="A53" i="1"/>
  <c r="C52" i="1" s="1"/>
  <c r="O52" i="1"/>
  <c r="N52" i="1"/>
  <c r="M52" i="1"/>
  <c r="L52" i="1"/>
  <c r="K52" i="1"/>
  <c r="J52" i="1"/>
  <c r="I52" i="1"/>
  <c r="F52" i="1"/>
  <c r="E52" i="1"/>
  <c r="B52" i="1"/>
  <c r="O51" i="1"/>
  <c r="L51" i="1"/>
  <c r="K51" i="1"/>
  <c r="J51" i="1"/>
  <c r="I51" i="1"/>
  <c r="G51" i="1"/>
  <c r="E51" i="1"/>
  <c r="C51" i="1"/>
  <c r="B51" i="1"/>
  <c r="A51" i="1"/>
  <c r="C50" i="1" s="1"/>
  <c r="O50" i="1"/>
  <c r="N50" i="1"/>
  <c r="M50" i="1"/>
  <c r="L50" i="1"/>
  <c r="K50" i="1"/>
  <c r="J50" i="1"/>
  <c r="I50" i="1"/>
  <c r="F50" i="1"/>
  <c r="E50" i="1"/>
  <c r="B50" i="1"/>
  <c r="O49" i="1"/>
  <c r="L49" i="1"/>
  <c r="K49" i="1"/>
  <c r="J49" i="1"/>
  <c r="I49" i="1"/>
  <c r="G49" i="1"/>
  <c r="E49" i="1"/>
  <c r="C49" i="1"/>
  <c r="B49" i="1"/>
  <c r="A49" i="1"/>
  <c r="D48" i="1" s="1"/>
  <c r="O48" i="1"/>
  <c r="N48" i="1"/>
  <c r="M48" i="1"/>
  <c r="L48" i="1"/>
  <c r="K48" i="1"/>
  <c r="J48" i="1"/>
  <c r="I48" i="1"/>
  <c r="F48" i="1"/>
  <c r="E48" i="1"/>
  <c r="B48" i="1"/>
  <c r="O47" i="1"/>
  <c r="L47" i="1"/>
  <c r="K47" i="1"/>
  <c r="J47" i="1"/>
  <c r="I47" i="1"/>
  <c r="G47" i="1"/>
  <c r="E47" i="1"/>
  <c r="C47" i="1"/>
  <c r="B47" i="1"/>
  <c r="A47" i="1"/>
  <c r="D46" i="1" s="1"/>
  <c r="O46" i="1"/>
  <c r="N46" i="1"/>
  <c r="M46" i="1"/>
  <c r="L46" i="1"/>
  <c r="K46" i="1"/>
  <c r="J46" i="1"/>
  <c r="I46" i="1"/>
  <c r="F46" i="1"/>
  <c r="E46" i="1"/>
  <c r="B46" i="1"/>
  <c r="O45" i="1"/>
  <c r="L45" i="1"/>
  <c r="K45" i="1"/>
  <c r="J45" i="1"/>
  <c r="I45" i="1"/>
  <c r="G45" i="1"/>
  <c r="E45" i="1"/>
  <c r="C45" i="1"/>
  <c r="B45" i="1"/>
  <c r="A45" i="1"/>
  <c r="D44" i="1" s="1"/>
  <c r="O44" i="1"/>
  <c r="N44" i="1"/>
  <c r="M44" i="1"/>
  <c r="L44" i="1"/>
  <c r="K44" i="1"/>
  <c r="J44" i="1"/>
  <c r="I44" i="1"/>
  <c r="F44" i="1"/>
  <c r="E44" i="1"/>
  <c r="B44" i="1"/>
  <c r="O43" i="1"/>
  <c r="L43" i="1"/>
  <c r="K43" i="1"/>
  <c r="J43" i="1"/>
  <c r="I43" i="1"/>
  <c r="G43" i="1"/>
  <c r="E43" i="1"/>
  <c r="C43" i="1"/>
  <c r="B43" i="1"/>
  <c r="A43" i="1"/>
  <c r="D42" i="1" s="1"/>
  <c r="O42" i="1"/>
  <c r="N42" i="1"/>
  <c r="M42" i="1"/>
  <c r="L42" i="1"/>
  <c r="K42" i="1"/>
  <c r="J42" i="1"/>
  <c r="I42" i="1"/>
  <c r="F42" i="1"/>
  <c r="E42" i="1"/>
  <c r="B42" i="1"/>
  <c r="O41" i="1"/>
  <c r="L41" i="1"/>
  <c r="K41" i="1"/>
  <c r="J41" i="1"/>
  <c r="I41" i="1"/>
  <c r="G41" i="1"/>
  <c r="E41" i="1"/>
  <c r="C41" i="1"/>
  <c r="B41" i="1"/>
  <c r="A41" i="1"/>
  <c r="D40" i="1" s="1"/>
  <c r="O40" i="1"/>
  <c r="N40" i="1"/>
  <c r="M40" i="1"/>
  <c r="L40" i="1"/>
  <c r="K40" i="1"/>
  <c r="J40" i="1"/>
  <c r="I40" i="1"/>
  <c r="F40" i="1"/>
  <c r="E40" i="1"/>
  <c r="B40" i="1"/>
  <c r="O39" i="1"/>
  <c r="L39" i="1"/>
  <c r="K39" i="1"/>
  <c r="J39" i="1"/>
  <c r="I39" i="1"/>
  <c r="G39" i="1"/>
  <c r="E39" i="1"/>
  <c r="C39" i="1"/>
  <c r="B39" i="1"/>
  <c r="A39" i="1"/>
  <c r="D38" i="1" s="1"/>
  <c r="O38" i="1"/>
  <c r="N38" i="1"/>
  <c r="M38" i="1"/>
  <c r="L38" i="1"/>
  <c r="K38" i="1"/>
  <c r="J38" i="1"/>
  <c r="I38" i="1"/>
  <c r="F38" i="1"/>
  <c r="E38" i="1"/>
  <c r="B38" i="1"/>
  <c r="O37" i="1"/>
  <c r="L37" i="1"/>
  <c r="K37" i="1"/>
  <c r="J37" i="1"/>
  <c r="I37" i="1"/>
  <c r="G37" i="1"/>
  <c r="E37" i="1"/>
  <c r="C37" i="1"/>
  <c r="B37" i="1"/>
  <c r="A37" i="1"/>
  <c r="C36" i="1" s="1"/>
  <c r="O36" i="1"/>
  <c r="N36" i="1"/>
  <c r="M36" i="1"/>
  <c r="L36" i="1"/>
  <c r="K36" i="1"/>
  <c r="J36" i="1"/>
  <c r="I36" i="1"/>
  <c r="F36" i="1"/>
  <c r="E36" i="1"/>
  <c r="B36" i="1"/>
  <c r="O35" i="1"/>
  <c r="L35" i="1"/>
  <c r="K35" i="1"/>
  <c r="J35" i="1"/>
  <c r="I35" i="1"/>
  <c r="G35" i="1"/>
  <c r="E35" i="1"/>
  <c r="C35" i="1"/>
  <c r="B35" i="1"/>
  <c r="A35" i="1"/>
  <c r="C34" i="1" s="1"/>
  <c r="O34" i="1"/>
  <c r="N34" i="1"/>
  <c r="M34" i="1"/>
  <c r="L34" i="1"/>
  <c r="K34" i="1"/>
  <c r="J34" i="1"/>
  <c r="I34" i="1"/>
  <c r="F34" i="1"/>
  <c r="E34" i="1"/>
  <c r="B34" i="1"/>
  <c r="O33" i="1"/>
  <c r="L33" i="1"/>
  <c r="K33" i="1"/>
  <c r="J33" i="1"/>
  <c r="I33" i="1"/>
  <c r="G33" i="1"/>
  <c r="E33" i="1"/>
  <c r="C33" i="1"/>
  <c r="B33" i="1"/>
  <c r="A33" i="1"/>
  <c r="D32" i="1" s="1"/>
  <c r="O32" i="1"/>
  <c r="N32" i="1"/>
  <c r="M32" i="1"/>
  <c r="L32" i="1"/>
  <c r="K32" i="1"/>
  <c r="J32" i="1"/>
  <c r="I32" i="1"/>
  <c r="F32" i="1"/>
  <c r="E32" i="1"/>
  <c r="B32" i="1"/>
  <c r="O31" i="1"/>
  <c r="L31" i="1"/>
  <c r="K31" i="1"/>
  <c r="J31" i="1"/>
  <c r="I31" i="1"/>
  <c r="G31" i="1"/>
  <c r="E31" i="1"/>
  <c r="C31" i="1"/>
  <c r="B31" i="1"/>
  <c r="A31" i="1"/>
  <c r="D30" i="1" s="1"/>
  <c r="O30" i="1"/>
  <c r="N30" i="1"/>
  <c r="M30" i="1"/>
  <c r="L30" i="1"/>
  <c r="K30" i="1"/>
  <c r="J30" i="1"/>
  <c r="I30" i="1"/>
  <c r="F30" i="1"/>
  <c r="E30" i="1"/>
  <c r="B30" i="1"/>
  <c r="O29" i="1"/>
  <c r="L29" i="1"/>
  <c r="K29" i="1"/>
  <c r="J29" i="1"/>
  <c r="I29" i="1"/>
  <c r="G29" i="1"/>
  <c r="E29" i="1"/>
  <c r="C29" i="1"/>
  <c r="B29" i="1"/>
  <c r="A29" i="1"/>
  <c r="C28" i="1" s="1"/>
  <c r="O28" i="1"/>
  <c r="N28" i="1"/>
  <c r="M28" i="1"/>
  <c r="L28" i="1"/>
  <c r="K28" i="1"/>
  <c r="J28" i="1"/>
  <c r="I28" i="1"/>
  <c r="F28" i="1"/>
  <c r="E28" i="1"/>
  <c r="B28" i="1"/>
  <c r="O27" i="1"/>
  <c r="L27" i="1"/>
  <c r="K27" i="1"/>
  <c r="J27" i="1"/>
  <c r="I27" i="1"/>
  <c r="G27" i="1"/>
  <c r="E27" i="1"/>
  <c r="C27" i="1"/>
  <c r="B27" i="1"/>
  <c r="A27" i="1"/>
  <c r="D26" i="1" s="1"/>
  <c r="O26" i="1"/>
  <c r="N26" i="1"/>
  <c r="M26" i="1"/>
  <c r="L26" i="1"/>
  <c r="K26" i="1"/>
  <c r="J26" i="1"/>
  <c r="I26" i="1"/>
  <c r="F26" i="1"/>
  <c r="E26" i="1"/>
  <c r="B26" i="1"/>
  <c r="O25" i="1"/>
  <c r="L25" i="1"/>
  <c r="K25" i="1"/>
  <c r="J25" i="1"/>
  <c r="I25" i="1"/>
  <c r="G25" i="1"/>
  <c r="E25" i="1"/>
  <c r="C25" i="1"/>
  <c r="B25" i="1"/>
  <c r="A25" i="1"/>
  <c r="D24" i="1" s="1"/>
  <c r="O24" i="1"/>
  <c r="N24" i="1"/>
  <c r="M24" i="1"/>
  <c r="L24" i="1"/>
  <c r="K24" i="1"/>
  <c r="J24" i="1"/>
  <c r="I24" i="1"/>
  <c r="F24" i="1"/>
  <c r="E24" i="1"/>
  <c r="B24" i="1"/>
  <c r="O23" i="1"/>
  <c r="L23" i="1"/>
  <c r="K23" i="1"/>
  <c r="J23" i="1"/>
  <c r="I23" i="1"/>
  <c r="G23" i="1"/>
  <c r="E23" i="1"/>
  <c r="C23" i="1"/>
  <c r="B23" i="1"/>
  <c r="A23" i="1"/>
  <c r="C22" i="1" s="1"/>
  <c r="O22" i="1"/>
  <c r="N22" i="1"/>
  <c r="M22" i="1"/>
  <c r="L22" i="1"/>
  <c r="K22" i="1"/>
  <c r="J22" i="1"/>
  <c r="I22" i="1"/>
  <c r="F22" i="1"/>
  <c r="E22" i="1"/>
  <c r="B22" i="1"/>
  <c r="O21" i="1"/>
  <c r="L21" i="1"/>
  <c r="K21" i="1"/>
  <c r="J21" i="1"/>
  <c r="I21" i="1"/>
  <c r="G21" i="1"/>
  <c r="E21" i="1"/>
  <c r="C21" i="1"/>
  <c r="B21" i="1"/>
  <c r="A21" i="1"/>
  <c r="D20" i="1" s="1"/>
  <c r="O20" i="1"/>
  <c r="N20" i="1"/>
  <c r="M20" i="1"/>
  <c r="L20" i="1"/>
  <c r="K20" i="1"/>
  <c r="J20" i="1"/>
  <c r="I20" i="1"/>
  <c r="F20" i="1"/>
  <c r="E20" i="1"/>
  <c r="B20" i="1"/>
  <c r="O19" i="1"/>
  <c r="L19" i="1"/>
  <c r="K19" i="1"/>
  <c r="J19" i="1"/>
  <c r="I19" i="1"/>
  <c r="G19" i="1"/>
  <c r="E19" i="1"/>
  <c r="C19" i="1"/>
  <c r="B19" i="1"/>
  <c r="A19" i="1"/>
  <c r="C18" i="1" s="1"/>
  <c r="O18" i="1"/>
  <c r="N18" i="1"/>
  <c r="M18" i="1"/>
  <c r="L18" i="1"/>
  <c r="K18" i="1"/>
  <c r="J18" i="1"/>
  <c r="I18" i="1"/>
  <c r="F18" i="1"/>
  <c r="E18" i="1"/>
  <c r="B18" i="1"/>
  <c r="O17" i="1"/>
  <c r="L17" i="1"/>
  <c r="K17" i="1"/>
  <c r="J17" i="1"/>
  <c r="I17" i="1"/>
  <c r="G17" i="1"/>
  <c r="E17" i="1"/>
  <c r="C17" i="1"/>
  <c r="B17" i="1"/>
  <c r="A17" i="1"/>
  <c r="D16" i="1" s="1"/>
  <c r="O16" i="1"/>
  <c r="N16" i="1"/>
  <c r="M16" i="1"/>
  <c r="L16" i="1"/>
  <c r="K16" i="1"/>
  <c r="J16" i="1"/>
  <c r="I16" i="1"/>
  <c r="F16" i="1"/>
  <c r="E16" i="1"/>
  <c r="B16" i="1"/>
  <c r="O15" i="1"/>
  <c r="L15" i="1"/>
  <c r="K15" i="1"/>
  <c r="J15" i="1"/>
  <c r="I15" i="1"/>
  <c r="G15" i="1"/>
  <c r="E15" i="1"/>
  <c r="C15" i="1"/>
  <c r="B15" i="1"/>
  <c r="A15" i="1"/>
  <c r="D14" i="1" s="1"/>
  <c r="O14" i="1"/>
  <c r="N14" i="1"/>
  <c r="M14" i="1"/>
  <c r="L14" i="1"/>
  <c r="K14" i="1"/>
  <c r="J14" i="1"/>
  <c r="I14" i="1"/>
  <c r="F14" i="1"/>
  <c r="E14" i="1"/>
  <c r="B14" i="1"/>
  <c r="O13" i="1"/>
  <c r="L13" i="1"/>
  <c r="K13" i="1"/>
  <c r="J13" i="1"/>
  <c r="I13" i="1"/>
  <c r="G13" i="1"/>
  <c r="E13" i="1"/>
  <c r="C13" i="1"/>
  <c r="B13" i="1"/>
  <c r="A13" i="1"/>
  <c r="D12" i="1" s="1"/>
  <c r="O12" i="1"/>
  <c r="N12" i="1"/>
  <c r="M12" i="1"/>
  <c r="L12" i="1"/>
  <c r="K12" i="1"/>
  <c r="J12" i="1"/>
  <c r="I12" i="1"/>
  <c r="F12" i="1"/>
  <c r="E12" i="1"/>
  <c r="B12" i="1"/>
  <c r="O11" i="1"/>
  <c r="L11" i="1"/>
  <c r="K11" i="1"/>
  <c r="J11" i="1"/>
  <c r="I11" i="1"/>
  <c r="G11" i="1"/>
  <c r="E11" i="1"/>
  <c r="C11" i="1"/>
  <c r="B11" i="1"/>
  <c r="A11" i="1"/>
  <c r="D10" i="1" s="1"/>
  <c r="O10" i="1"/>
  <c r="N10" i="1"/>
  <c r="M10" i="1"/>
  <c r="L10" i="1"/>
  <c r="K10" i="1"/>
  <c r="J10" i="1"/>
  <c r="I10" i="1"/>
  <c r="F10" i="1"/>
  <c r="E10" i="1"/>
  <c r="B10" i="1"/>
  <c r="O9" i="1"/>
  <c r="L9" i="1"/>
  <c r="K9" i="1"/>
  <c r="J9" i="1"/>
  <c r="I9" i="1"/>
  <c r="G9" i="1"/>
  <c r="E9" i="1"/>
  <c r="C9" i="1"/>
  <c r="B9" i="1"/>
  <c r="A9" i="1"/>
  <c r="D8" i="1" s="1"/>
  <c r="O8" i="1"/>
  <c r="N8" i="1"/>
  <c r="M8" i="1"/>
  <c r="L8" i="1"/>
  <c r="K8" i="1"/>
  <c r="J8" i="1"/>
  <c r="I8" i="1"/>
  <c r="F8" i="1"/>
  <c r="E8" i="1"/>
  <c r="B8" i="1"/>
  <c r="K6" i="1"/>
  <c r="J6" i="1"/>
  <c r="I6" i="1"/>
  <c r="O7" i="1"/>
  <c r="L7" i="1"/>
  <c r="K7" i="1"/>
  <c r="J7" i="1"/>
  <c r="I7" i="1"/>
  <c r="G7" i="1"/>
  <c r="E7" i="1"/>
  <c r="C7" i="1"/>
  <c r="B7" i="1"/>
  <c r="A7" i="1"/>
  <c r="C6" i="1" s="1"/>
  <c r="O6" i="1"/>
  <c r="N6" i="1"/>
  <c r="M6" i="1"/>
  <c r="L6" i="1"/>
  <c r="F6" i="1"/>
  <c r="E6" i="1"/>
  <c r="B6" i="1"/>
  <c r="N3" i="1"/>
  <c r="K3" i="1"/>
  <c r="F3" i="1"/>
  <c r="E3" i="1"/>
  <c r="A3" i="1"/>
  <c r="N2" i="1"/>
  <c r="K2" i="1"/>
  <c r="E2" i="1"/>
  <c r="A2" i="1"/>
  <c r="A1" i="1"/>
  <c r="C70" i="1" l="1"/>
  <c r="D70" i="1"/>
  <c r="A68" i="1"/>
  <c r="C66" i="1"/>
  <c r="A62" i="1"/>
  <c r="D62" i="1"/>
  <c r="C68" i="1"/>
  <c r="A64" i="1"/>
  <c r="D64" i="1"/>
  <c r="D60" i="1"/>
  <c r="A58" i="1"/>
  <c r="C58" i="1"/>
  <c r="A60" i="1"/>
  <c r="A56" i="1"/>
  <c r="C56" i="1"/>
  <c r="A54" i="1"/>
  <c r="C54" i="1"/>
  <c r="D50" i="1"/>
  <c r="D52" i="1"/>
  <c r="A50" i="1"/>
  <c r="A52" i="1"/>
  <c r="A48" i="1"/>
  <c r="C48" i="1"/>
  <c r="A46" i="1"/>
  <c r="C46" i="1"/>
  <c r="C42" i="1"/>
  <c r="A44" i="1"/>
  <c r="C44" i="1"/>
  <c r="A42" i="1"/>
  <c r="C40" i="1"/>
  <c r="A38" i="1"/>
  <c r="C38" i="1"/>
  <c r="A40" i="1"/>
  <c r="A34" i="1"/>
  <c r="D34" i="1"/>
  <c r="D36" i="1"/>
  <c r="A36" i="1"/>
  <c r="A30" i="1"/>
  <c r="C30" i="1"/>
  <c r="A32" i="1"/>
  <c r="C32" i="1"/>
  <c r="D28" i="1"/>
  <c r="A26" i="1"/>
  <c r="C26" i="1"/>
  <c r="A28" i="1"/>
  <c r="A22" i="1"/>
  <c r="D22" i="1"/>
  <c r="A24" i="1"/>
  <c r="C24" i="1"/>
  <c r="A18" i="1"/>
  <c r="D18" i="1"/>
  <c r="A20" i="1"/>
  <c r="C20" i="1"/>
  <c r="A14" i="1"/>
  <c r="C14" i="1"/>
  <c r="A16" i="1"/>
  <c r="C16" i="1"/>
  <c r="A12" i="1"/>
  <c r="C12" i="1"/>
  <c r="A10" i="1"/>
  <c r="C10" i="1"/>
  <c r="C8" i="1"/>
  <c r="A8" i="1"/>
  <c r="A6" i="1"/>
  <c r="D6" i="1"/>
</calcChain>
</file>

<file path=xl/sharedStrings.xml><?xml version="1.0" encoding="utf-8"?>
<sst xmlns="http://schemas.openxmlformats.org/spreadsheetml/2006/main" count="852" uniqueCount="670">
  <si>
    <t>Debrief Data</t>
  </si>
  <si>
    <t>Release Validity</t>
  </si>
  <si>
    <t>MSN LD</t>
  </si>
  <si>
    <t>Tail Number</t>
  </si>
  <si>
    <t>TGP Type</t>
  </si>
  <si>
    <t>DTC Sortie</t>
  </si>
  <si>
    <t>MSN WSO</t>
  </si>
  <si>
    <t>TGP Serial Number</t>
  </si>
  <si>
    <t>DTC MSN</t>
  </si>
  <si>
    <t>Fill Ins</t>
  </si>
  <si>
    <t>TGT</t>
  </si>
  <si>
    <t>Not being output</t>
  </si>
  <si>
    <t>RELEASE #</t>
  </si>
  <si>
    <t>TOT</t>
  </si>
  <si>
    <t>Call Sign</t>
  </si>
  <si>
    <t>Pod #</t>
  </si>
  <si>
    <t>Wpn Type</t>
  </si>
  <si>
    <t>Target Name / JDPI</t>
  </si>
  <si>
    <t>Prime Nav</t>
  </si>
  <si>
    <t>GPS FOM</t>
  </si>
  <si>
    <t>Winds</t>
  </si>
  <si>
    <t>TRK</t>
  </si>
  <si>
    <t>HDG</t>
  </si>
  <si>
    <t>LS</t>
  </si>
  <si>
    <t>LAR Type</t>
  </si>
  <si>
    <t>M LOC</t>
  </si>
  <si>
    <t>FCI</t>
  </si>
  <si>
    <t>Lat</t>
  </si>
  <si>
    <t>TGT Impact Point LAT</t>
  </si>
  <si>
    <t>DTC Mission</t>
  </si>
  <si>
    <t>OAS Dest</t>
  </si>
  <si>
    <t>TOR</t>
  </si>
  <si>
    <t>TGT BULL</t>
  </si>
  <si>
    <t>TGT LAT LONG</t>
  </si>
  <si>
    <t>ELEV</t>
  </si>
  <si>
    <t>X-Hair</t>
  </si>
  <si>
    <t>Buffers</t>
  </si>
  <si>
    <t>ALT</t>
  </si>
  <si>
    <t xml:space="preserve">  IAS            TAS            Mach            GS</t>
  </si>
  <si>
    <t>FUZE</t>
  </si>
  <si>
    <t>DBRIC</t>
  </si>
  <si>
    <t>Date</t>
  </si>
  <si>
    <t>Long</t>
  </si>
  <si>
    <t>TGT Impact Point LONG</t>
  </si>
  <si>
    <t>Callsign</t>
  </si>
  <si>
    <t>CL</t>
  </si>
  <si>
    <t>Elev</t>
  </si>
  <si>
    <t>TGT Alt Ref</t>
  </si>
  <si>
    <t>Prime BE</t>
  </si>
  <si>
    <t>Manual</t>
  </si>
  <si>
    <t>Mission #</t>
  </si>
  <si>
    <t>TGT Impact Point Alt</t>
  </si>
  <si>
    <t>BE Coordinates</t>
  </si>
  <si>
    <t>Mission Lead</t>
  </si>
  <si>
    <t>Azimuth</t>
  </si>
  <si>
    <t>Impact Azimuth</t>
  </si>
  <si>
    <t>Only Gravity</t>
  </si>
  <si>
    <t>Mission WSO</t>
  </si>
  <si>
    <t>IA</t>
  </si>
  <si>
    <t>Impact Angle</t>
  </si>
  <si>
    <t>TGP</t>
  </si>
  <si>
    <t>Laser Code</t>
  </si>
  <si>
    <t>Laser Code 1/2/3/4</t>
  </si>
  <si>
    <t>TGT Pod or Wpn Code?</t>
  </si>
  <si>
    <t>TGP Serial</t>
  </si>
  <si>
    <t>Track</t>
  </si>
  <si>
    <t>TGT GND Track</t>
  </si>
  <si>
    <t>GS</t>
  </si>
  <si>
    <t>TGT GND Speed</t>
  </si>
  <si>
    <t>Pattern Type</t>
  </si>
  <si>
    <t>ACMI Pod #</t>
  </si>
  <si>
    <t>Pattern Radius</t>
  </si>
  <si>
    <t>BE Name</t>
  </si>
  <si>
    <t>MIB</t>
  </si>
  <si>
    <t>Function Imp</t>
  </si>
  <si>
    <t>Func at Impact</t>
  </si>
  <si>
    <t>BE Latitude</t>
  </si>
  <si>
    <t>N 48 25.3637</t>
  </si>
  <si>
    <t>Function Delay</t>
  </si>
  <si>
    <t>Func on Time Aft Impact</t>
  </si>
  <si>
    <t>BE Longitude</t>
  </si>
  <si>
    <t>W 101 22.4780</t>
  </si>
  <si>
    <t>Function Prox</t>
  </si>
  <si>
    <t>Func on Proximity</t>
  </si>
  <si>
    <t>Function Void</t>
  </si>
  <si>
    <t>Function on Void</t>
  </si>
  <si>
    <t>Void Count</t>
  </si>
  <si>
    <t>Void Number</t>
  </si>
  <si>
    <t>TQV</t>
  </si>
  <si>
    <t>Dev ID</t>
  </si>
  <si>
    <t>GPS Rx</t>
  </si>
  <si>
    <t>GPS Config</t>
  </si>
  <si>
    <t>WPN Name</t>
  </si>
  <si>
    <t>Store Description</t>
  </si>
  <si>
    <t>IR Status</t>
  </si>
  <si>
    <t>IZ Status</t>
  </si>
  <si>
    <t>Pod</t>
  </si>
  <si>
    <t>Mode</t>
  </si>
  <si>
    <t>TGP Mode</t>
  </si>
  <si>
    <t xml:space="preserve">  </t>
  </si>
  <si>
    <t>TGP LOS Latitude</t>
  </si>
  <si>
    <t>TGP LOS Longitude</t>
  </si>
  <si>
    <t>TGP LOS Elev</t>
  </si>
  <si>
    <t>MLTL</t>
  </si>
  <si>
    <t>MLTL Value</t>
  </si>
  <si>
    <t>MTQV</t>
  </si>
  <si>
    <t>Mission Notes</t>
  </si>
  <si>
    <t>Debrief Focal Point (DFP)</t>
  </si>
  <si>
    <t>DFP</t>
  </si>
  <si>
    <t>RC</t>
  </si>
  <si>
    <t>CF 1</t>
  </si>
  <si>
    <t>IF</t>
  </si>
  <si>
    <t>CF 2</t>
  </si>
  <si>
    <t>LL</t>
  </si>
  <si>
    <t>CF 3</t>
  </si>
  <si>
    <t>LP</t>
  </si>
  <si>
    <t>Record Number</t>
  </si>
  <si>
    <t>Tail</t>
  </si>
  <si>
    <t>wpn</t>
  </si>
  <si>
    <t>Dest</t>
  </si>
  <si>
    <t>BULL</t>
  </si>
  <si>
    <t>TOF</t>
  </si>
  <si>
    <t>WPN Type</t>
  </si>
  <si>
    <t>TGT Name</t>
  </si>
  <si>
    <t>TGT LAT</t>
  </si>
  <si>
    <t>TGT LONG</t>
  </si>
  <si>
    <t>TGT ELEV</t>
  </si>
  <si>
    <t>PrimeNav</t>
  </si>
  <si>
    <t>XHair</t>
  </si>
  <si>
    <t>PrimeNavAiding</t>
  </si>
  <si>
    <t>FOM</t>
  </si>
  <si>
    <t>GTRK</t>
  </si>
  <si>
    <t>IAS</t>
  </si>
  <si>
    <t>MHDG</t>
  </si>
  <si>
    <t>TAS</t>
  </si>
  <si>
    <t>LARstatus</t>
  </si>
  <si>
    <t>Delay</t>
  </si>
  <si>
    <t>Mach</t>
  </si>
  <si>
    <t>Release LAT</t>
  </si>
  <si>
    <t>Release LONG</t>
  </si>
  <si>
    <t>Release Bull</t>
  </si>
  <si>
    <t>Wind</t>
  </si>
  <si>
    <t>225/697</t>
  </si>
  <si>
    <t>INU1</t>
  </si>
  <si>
    <t>FX47</t>
  </si>
  <si>
    <t>DOPP</t>
  </si>
  <si>
    <t>1</t>
  </si>
  <si>
    <t>GPS</t>
  </si>
  <si>
    <t>GWD</t>
  </si>
  <si>
    <t>0'/90°</t>
  </si>
  <si>
    <t>INT</t>
  </si>
  <si>
    <t>0.2 (81')</t>
  </si>
  <si>
    <t>089/37</t>
  </si>
  <si>
    <t>OAP181</t>
  </si>
  <si>
    <t>109'/66°</t>
  </si>
  <si>
    <t>0.13 (53')</t>
  </si>
  <si>
    <t>086/38</t>
  </si>
  <si>
    <t>0.13 (54')</t>
  </si>
  <si>
    <t>090/38</t>
  </si>
  <si>
    <t>External</t>
  </si>
  <si>
    <t>2.29 (960')</t>
  </si>
  <si>
    <t>087/38</t>
  </si>
  <si>
    <t>Application ID</t>
  </si>
  <si>
    <t>Record Type</t>
  </si>
  <si>
    <t>Record Subtype</t>
  </si>
  <si>
    <t>Minor Frame</t>
  </si>
  <si>
    <t>Time (UTC)</t>
  </si>
  <si>
    <t>Recording Length</t>
  </si>
  <si>
    <t>Tail Year</t>
  </si>
  <si>
    <t>WPN Mode Switches</t>
  </si>
  <si>
    <t>In Go NoGo Test</t>
  </si>
  <si>
    <t>In SIT</t>
  </si>
  <si>
    <t>ECU Override Sel</t>
  </si>
  <si>
    <t>Manual LNCH Enabled</t>
  </si>
  <si>
    <t>Auto TGTING Enabled</t>
  </si>
  <si>
    <t>GPS Keys Avail In ACU</t>
  </si>
  <si>
    <t>LCD In Progress</t>
  </si>
  <si>
    <t>JETT In Progress</t>
  </si>
  <si>
    <t>Left WIU Unlock Enabled</t>
  </si>
  <si>
    <t>Right WIU Unlock Enabled</t>
  </si>
  <si>
    <t>Two Man Unlock Consent Enabled</t>
  </si>
  <si>
    <t>Any MDT In Progress</t>
  </si>
  <si>
    <t>TDS Mod Act</t>
  </si>
  <si>
    <t>War MSN</t>
  </si>
  <si>
    <t>Ferry MSN</t>
  </si>
  <si>
    <t>Operational Test LNCH</t>
  </si>
  <si>
    <t>TLI MSN</t>
  </si>
  <si>
    <t>JTU</t>
  </si>
  <si>
    <t>Captive Carry MSN</t>
  </si>
  <si>
    <t>Latitude</t>
  </si>
  <si>
    <t>Longitude</t>
  </si>
  <si>
    <t>Altitude</t>
  </si>
  <si>
    <t>True Heading</t>
  </si>
  <si>
    <t>GND Trk Angle</t>
  </si>
  <si>
    <t>Pitch Angle</t>
  </si>
  <si>
    <t>Roll Angle</t>
  </si>
  <si>
    <t>Yaw Angle</t>
  </si>
  <si>
    <t>Velocity North</t>
  </si>
  <si>
    <t>Velocity East</t>
  </si>
  <si>
    <t>Velocity Vertical</t>
  </si>
  <si>
    <t>GND Speed</t>
  </si>
  <si>
    <t>True Air Speed North</t>
  </si>
  <si>
    <t>True Air Speed East</t>
  </si>
  <si>
    <t>Prime Nav Info</t>
  </si>
  <si>
    <t>Prime INU Mode</t>
  </si>
  <si>
    <t>Prime Nav System</t>
  </si>
  <si>
    <t>WPN TGT Status Word</t>
  </si>
  <si>
    <t>TDS 1 Valid</t>
  </si>
  <si>
    <t>TDS 2 Valid</t>
  </si>
  <si>
    <t>Primary TGT Location</t>
  </si>
  <si>
    <t>Tgt Store Loc Num</t>
  </si>
  <si>
    <t>WPN Status 22T02</t>
  </si>
  <si>
    <t>Safe To Release</t>
  </si>
  <si>
    <t>Crit HW Passed</t>
  </si>
  <si>
    <t>Min TXA RCVD</t>
  </si>
  <si>
    <t>Min TDS RCVD</t>
  </si>
  <si>
    <t>AUR Ready</t>
  </si>
  <si>
    <t>TXA Good</t>
  </si>
  <si>
    <t>MIN GPS Data</t>
  </si>
  <si>
    <t>Last BIT Passed</t>
  </si>
  <si>
    <t>Warm Up Complete</t>
  </si>
  <si>
    <t>Release Consent</t>
  </si>
  <si>
    <t>Commit To Sep Store</t>
  </si>
  <si>
    <t>TM Present</t>
  </si>
  <si>
    <t>PF Present</t>
  </si>
  <si>
    <t>AJ AEM Present</t>
  </si>
  <si>
    <t>PWR Interruption</t>
  </si>
  <si>
    <t>Timeline Aborted</t>
  </si>
  <si>
    <t>WPN Status 22T03</t>
  </si>
  <si>
    <t>Modify TGT Data RCVD</t>
  </si>
  <si>
    <t>Almanac RCVD</t>
  </si>
  <si>
    <t>Ephemeris RCVD</t>
  </si>
  <si>
    <t>AS SV RCVD</t>
  </si>
  <si>
    <t>GPS Keys RCVD</t>
  </si>
  <si>
    <t>Time RCVD</t>
  </si>
  <si>
    <t>CNM RCVD</t>
  </si>
  <si>
    <t>GPS Key Failed CHKSum</t>
  </si>
  <si>
    <t>PF Program Status</t>
  </si>
  <si>
    <t>GPS Keys Loading</t>
  </si>
  <si>
    <t>WPN State</t>
  </si>
  <si>
    <t>WPN PWR State</t>
  </si>
  <si>
    <t>IBIT In Progress</t>
  </si>
  <si>
    <t>WPN Present</t>
  </si>
  <si>
    <t>TGTed</t>
  </si>
  <si>
    <t>TGTING In Progress</t>
  </si>
  <si>
    <t>Direct TGT</t>
  </si>
  <si>
    <t>MSN Planned TGT</t>
  </si>
  <si>
    <t>Captive Carry Launched</t>
  </si>
  <si>
    <t>CTS Battery Activated</t>
  </si>
  <si>
    <t>Manual LNCH Required</t>
  </si>
  <si>
    <t>Wpn LNCH In Progress</t>
  </si>
  <si>
    <t>AC Store Station ID RCVD</t>
  </si>
  <si>
    <t>WPN Alignment State</t>
  </si>
  <si>
    <t>GPS Nav Halted</t>
  </si>
  <si>
    <t>TXA Halted</t>
  </si>
  <si>
    <t>TXA Quality</t>
  </si>
  <si>
    <t>Satellites Tracked</t>
  </si>
  <si>
    <t>NAV Solution Quality</t>
  </si>
  <si>
    <t>WPN Status 22T24</t>
  </si>
  <si>
    <t>Fuze Type</t>
  </si>
  <si>
    <t>Fuze Variant</t>
  </si>
  <si>
    <t>WPN Bit 22T09</t>
  </si>
  <si>
    <t>Processor Good</t>
  </si>
  <si>
    <t>GPS Good</t>
  </si>
  <si>
    <t>CS Good</t>
  </si>
  <si>
    <t>IMU Good</t>
  </si>
  <si>
    <t>PS Good</t>
  </si>
  <si>
    <t>TIK Good</t>
  </si>
  <si>
    <t>Squibs Good</t>
  </si>
  <si>
    <t>PF Good</t>
  </si>
  <si>
    <t>Aj AEM Good</t>
  </si>
  <si>
    <t>Laser Kit Good</t>
  </si>
  <si>
    <t>WPN Test 22T10</t>
  </si>
  <si>
    <t>TXA Reinitiated</t>
  </si>
  <si>
    <t>TM On</t>
  </si>
  <si>
    <t>In SIM Flight</t>
  </si>
  <si>
    <t>GPS Acq Started</t>
  </si>
  <si>
    <t>In Timeline Intg</t>
  </si>
  <si>
    <t>Sim Rlse Countdown</t>
  </si>
  <si>
    <t>Last AIU 1553 Status Word</t>
  </si>
  <si>
    <t>Remote Term Address</t>
  </si>
  <si>
    <t>Message Error</t>
  </si>
  <si>
    <t>Instrumentation</t>
  </si>
  <si>
    <t>Service Req</t>
  </si>
  <si>
    <t>Broadcast RCVD</t>
  </si>
  <si>
    <t>Busy</t>
  </si>
  <si>
    <t>Subsys Failure</t>
  </si>
  <si>
    <t>Dynamic Control</t>
  </si>
  <si>
    <t>Remote Term Failure</t>
  </si>
  <si>
    <t>WCD System Status</t>
  </si>
  <si>
    <t>IDC PWR Enable Status</t>
  </si>
  <si>
    <t>Bay Store DC PWR Status</t>
  </si>
  <si>
    <t>RP Store DC PWR Status</t>
  </si>
  <si>
    <t>LP Store DC PWR Status</t>
  </si>
  <si>
    <t>ECU PWR Status</t>
  </si>
  <si>
    <t>Environmental No Go Monitor</t>
  </si>
  <si>
    <t>Bay Door Close Monitor</t>
  </si>
  <si>
    <t>Bay Door Open Monitor</t>
  </si>
  <si>
    <t>WCD Expected Status</t>
  </si>
  <si>
    <t>WIU BIT Error Map</t>
  </si>
  <si>
    <t>Initial PWR</t>
  </si>
  <si>
    <t>Unauthorized Write</t>
  </si>
  <si>
    <t>Window Open Time Expired</t>
  </si>
  <si>
    <t>Extra Write</t>
  </si>
  <si>
    <t>Out Of Tolerance 5V</t>
  </si>
  <si>
    <t>Window Open</t>
  </si>
  <si>
    <t>RTC Response Error</t>
  </si>
  <si>
    <t>Handshake Resp Error</t>
  </si>
  <si>
    <t>BIT Error Code</t>
  </si>
  <si>
    <t>WIU PWR Discrete Status</t>
  </si>
  <si>
    <t>Ejector Locked</t>
  </si>
  <si>
    <t>Ejector Unlocked</t>
  </si>
  <si>
    <t>Ejector WPN Present</t>
  </si>
  <si>
    <t>Ejector Arm Solenoid</t>
  </si>
  <si>
    <t>Umbilical WPN Present</t>
  </si>
  <si>
    <t>PWR 28 VDC 1</t>
  </si>
  <si>
    <t>PWR 28 VDC 2</t>
  </si>
  <si>
    <t>PWR 115 VAC</t>
  </si>
  <si>
    <t>Comm 1553B Failed</t>
  </si>
  <si>
    <t>Instrumentation Present</t>
  </si>
  <si>
    <t>Broadcast CMD RCVD</t>
  </si>
  <si>
    <t>RT Subsys Busy</t>
  </si>
  <si>
    <t>Subsys FLT Flag</t>
  </si>
  <si>
    <t>RT Term Failed</t>
  </si>
  <si>
    <t>WIU Ejector Status</t>
  </si>
  <si>
    <t>Ejector Unlock CMDed</t>
  </si>
  <si>
    <t>Ejector Squib Fire CMDed</t>
  </si>
  <si>
    <t>Release Consent CMDed</t>
  </si>
  <si>
    <t>Left Unlock Enabled</t>
  </si>
  <si>
    <t>Right Unlock Enabled</t>
  </si>
  <si>
    <t>Ejectors 8</t>
  </si>
  <si>
    <t>Ejectors 7</t>
  </si>
  <si>
    <t>Ejectors 6</t>
  </si>
  <si>
    <t>Ejectors 5</t>
  </si>
  <si>
    <t>Ejectors 4</t>
  </si>
  <si>
    <t>Ejectors 3</t>
  </si>
  <si>
    <t>Ejectors 2</t>
  </si>
  <si>
    <t>Ejectors 1</t>
  </si>
  <si>
    <t>MSN Data ACCUM MSN Time</t>
  </si>
  <si>
    <t>Speed of Sound Ft Per Sec</t>
  </si>
  <si>
    <t>ATMOS Density Slugs Per CuFt</t>
  </si>
  <si>
    <t>Alternate Nav Mode</t>
  </si>
  <si>
    <t>Velocity</t>
  </si>
  <si>
    <t>Attitude</t>
  </si>
  <si>
    <t>Heading</t>
  </si>
  <si>
    <t>Manual Mode</t>
  </si>
  <si>
    <t>WPN Group ID</t>
  </si>
  <si>
    <t>TGTING Mode</t>
  </si>
  <si>
    <t>MSN Group</t>
  </si>
  <si>
    <t>LP DT Num</t>
  </si>
  <si>
    <t>TGT Header</t>
  </si>
  <si>
    <t>TGT Invalidity</t>
  </si>
  <si>
    <t>ID Invalid</t>
  </si>
  <si>
    <t>Type Invalid</t>
  </si>
  <si>
    <t>Name Invalid</t>
  </si>
  <si>
    <t>Position Invalid</t>
  </si>
  <si>
    <t>Impact Azimuth Invalid</t>
  </si>
  <si>
    <t>Impact Angle Invalid</t>
  </si>
  <si>
    <t>Offsets Invalid</t>
  </si>
  <si>
    <t>Relative TGTING Invalid</t>
  </si>
  <si>
    <t>Min Impact Vel Invalid</t>
  </si>
  <si>
    <t>TGT Vel Invalid</t>
  </si>
  <si>
    <t>Laser Code Invalid</t>
  </si>
  <si>
    <t>Laser CCM Invalid</t>
  </si>
  <si>
    <t>TGT Target ID</t>
  </si>
  <si>
    <t>TGT Type</t>
  </si>
  <si>
    <t>PF Control Source</t>
  </si>
  <si>
    <t>TGT Orientation</t>
  </si>
  <si>
    <t>Attack Mode</t>
  </si>
  <si>
    <t>TGT Hardness</t>
  </si>
  <si>
    <t>TGT Altitude</t>
  </si>
  <si>
    <t>Min Impact Velocity</t>
  </si>
  <si>
    <t>Minimum Impact Velocity</t>
  </si>
  <si>
    <t>TGT Vel North</t>
  </si>
  <si>
    <t>TGT Vel East</t>
  </si>
  <si>
    <t>Laser Code 1</t>
  </si>
  <si>
    <t>Laser Code 2</t>
  </si>
  <si>
    <t>Laser Code 3</t>
  </si>
  <si>
    <t>Laser Code 4</t>
  </si>
  <si>
    <t>Laser CCM</t>
  </si>
  <si>
    <t>Last Pulse Logic</t>
  </si>
  <si>
    <t>Inhibit Laser</t>
  </si>
  <si>
    <t>Stationary TGT</t>
  </si>
  <si>
    <t>Basis for TGT Position</t>
  </si>
  <si>
    <t>Offset North</t>
  </si>
  <si>
    <t>Offset East</t>
  </si>
  <si>
    <t>Offset Down</t>
  </si>
  <si>
    <t>Relative TGT SV1</t>
  </si>
  <si>
    <t>Channel 1 ID</t>
  </si>
  <si>
    <t>Channel 2 ID</t>
  </si>
  <si>
    <t>Channel 3 ID</t>
  </si>
  <si>
    <t>Relative TGT SV2</t>
  </si>
  <si>
    <t>Channel 4 ID</t>
  </si>
  <si>
    <t>PF Record/Block Num</t>
  </si>
  <si>
    <t>Record Num</t>
  </si>
  <si>
    <t>Block Number</t>
  </si>
  <si>
    <t>PF Invalidity Word 1</t>
  </si>
  <si>
    <t>Word 1 Invalid</t>
  </si>
  <si>
    <t>Word 2 Invalid</t>
  </si>
  <si>
    <t>Word 3 Invalid</t>
  </si>
  <si>
    <t>Word 4 Invalid</t>
  </si>
  <si>
    <t>Word 5 Invalid</t>
  </si>
  <si>
    <t>Word 6 Invalid</t>
  </si>
  <si>
    <t>Word 7 Invalid</t>
  </si>
  <si>
    <t>Word 8 Invalid</t>
  </si>
  <si>
    <t>Word 9 Invalid</t>
  </si>
  <si>
    <t>Word 10 Invalid</t>
  </si>
  <si>
    <t>Word 11 Invalid</t>
  </si>
  <si>
    <t>Word 12 Invalid</t>
  </si>
  <si>
    <t>Word 13 Invalid</t>
  </si>
  <si>
    <t>Word 14 Invalid</t>
  </si>
  <si>
    <t>Word 15 Invalid</t>
  </si>
  <si>
    <t>Word 16 Invalid</t>
  </si>
  <si>
    <t>PF Invalidity Word 2</t>
  </si>
  <si>
    <t>Word 17 Invalid</t>
  </si>
  <si>
    <t>Word 18 Invalid</t>
  </si>
  <si>
    <t>Word 19 Invalid</t>
  </si>
  <si>
    <t>Word 20 Invalid</t>
  </si>
  <si>
    <t>Word 21 Invalid</t>
  </si>
  <si>
    <t>Word 22 Invalid</t>
  </si>
  <si>
    <t>Word 23 Invalid</t>
  </si>
  <si>
    <t>Word 24 Invalid</t>
  </si>
  <si>
    <t>Word 25 Invalid</t>
  </si>
  <si>
    <t>Word 26 Invalid</t>
  </si>
  <si>
    <t>Word 27 Invalid</t>
  </si>
  <si>
    <t>Word 28 Invalid</t>
  </si>
  <si>
    <t>Word 29 Invalid</t>
  </si>
  <si>
    <t>Word 30 Invalid</t>
  </si>
  <si>
    <t>PF TGT ID</t>
  </si>
  <si>
    <t>Fuze Mode Selection</t>
  </si>
  <si>
    <t>Long Delay Enable</t>
  </si>
  <si>
    <t>Arm Time</t>
  </si>
  <si>
    <t>Integer</t>
  </si>
  <si>
    <t>Exponent</t>
  </si>
  <si>
    <t>Time From Impact</t>
  </si>
  <si>
    <t>Fuze Function Distance</t>
  </si>
  <si>
    <t>PF Checksum</t>
  </si>
  <si>
    <t>IZ Entry</t>
  </si>
  <si>
    <t>IZ Exit</t>
  </si>
  <si>
    <t>IZ TOF</t>
  </si>
  <si>
    <t>IR Entry</t>
  </si>
  <si>
    <t>IR Exit</t>
  </si>
  <si>
    <t>IR TOF</t>
  </si>
  <si>
    <t>IZ Down RNG Ref Point</t>
  </si>
  <si>
    <t>IZ Cross RNG Ref Point</t>
  </si>
  <si>
    <t>IZ Polygon Radii 0</t>
  </si>
  <si>
    <t>IZ Polygon Radii 40</t>
  </si>
  <si>
    <t>IZ Polygon Radii 80</t>
  </si>
  <si>
    <t>IZ Polygon Radii 120</t>
  </si>
  <si>
    <t>IZ Polygon Radii 160</t>
  </si>
  <si>
    <t>IZ Polygon Radii 200</t>
  </si>
  <si>
    <t>IZ Polygon Radii 240</t>
  </si>
  <si>
    <t>IZ Polygon Radii 280</t>
  </si>
  <si>
    <t>IZ Polygon Radii 320</t>
  </si>
  <si>
    <t>IR Down RNG Ref Point</t>
  </si>
  <si>
    <t>IR Cross RNG Ref Point</t>
  </si>
  <si>
    <t>IR Polygon Radii 0</t>
  </si>
  <si>
    <t>IR Polygon Radii 40</t>
  </si>
  <si>
    <t>IR Polygon Radii 80</t>
  </si>
  <si>
    <t>IR Polygon Radii 120</t>
  </si>
  <si>
    <t>IR Polygon Radii 160</t>
  </si>
  <si>
    <t>IR Polygon Radii 200</t>
  </si>
  <si>
    <t>IR Polygon Radii 240</t>
  </si>
  <si>
    <t>IR Polygon Radii 280</t>
  </si>
  <si>
    <t>IR Polygon Radii 320</t>
  </si>
  <si>
    <t>Radar Altitude</t>
  </si>
  <si>
    <t>Prime Windspeed North</t>
  </si>
  <si>
    <t>Prime Windspeed East</t>
  </si>
  <si>
    <t>Static Pressure PSF</t>
  </si>
  <si>
    <t>True Mach</t>
  </si>
  <si>
    <t>Freestream Air TEMP Rankine</t>
  </si>
  <si>
    <t>Radar Altimeter Status Flags</t>
  </si>
  <si>
    <t>RA Parity Error</t>
  </si>
  <si>
    <t>Invalid</t>
  </si>
  <si>
    <t>Altitude Invalid</t>
  </si>
  <si>
    <t>Self Test</t>
  </si>
  <si>
    <t>Failure Monitor</t>
  </si>
  <si>
    <t>Air Data Valid</t>
  </si>
  <si>
    <t>Air Data Nogo</t>
  </si>
  <si>
    <t>Operator Entered Air Speed</t>
  </si>
  <si>
    <t>Operator Modified OAT</t>
  </si>
  <si>
    <t>TGP LOS Latitude At Release</t>
  </si>
  <si>
    <t>TGP LOS Longitude At Release</t>
  </si>
  <si>
    <t>TGP LOS Elev At Release</t>
  </si>
  <si>
    <t>TGP LOS Latency</t>
  </si>
  <si>
    <t>SPI Id</t>
  </si>
  <si>
    <t>Radar slaved to TGP</t>
  </si>
  <si>
    <t>TGP slaved to radar</t>
  </si>
  <si>
    <t>Send target operation</t>
  </si>
  <si>
    <t>Stream operation</t>
  </si>
  <si>
    <t>Send SPI operation</t>
  </si>
  <si>
    <t>LOS Invalid - TGP COMM</t>
  </si>
  <si>
    <t>LOS Invalid - Unreasonable Data</t>
  </si>
  <si>
    <t>LOS Invalid - Video Blocked</t>
  </si>
  <si>
    <t>LOS SPI Quality</t>
  </si>
  <si>
    <t>LOS Tracking Mode</t>
  </si>
  <si>
    <t>TGP Sub_Mode CMDed</t>
  </si>
  <si>
    <t>Slew CMD Validity</t>
  </si>
  <si>
    <t>IU 1553A Status</t>
  </si>
  <si>
    <t>Max TQV</t>
  </si>
  <si>
    <t>LTQV</t>
  </si>
  <si>
    <t>TGT GND Track At Release</t>
  </si>
  <si>
    <t>TGT GND Speed At Release</t>
  </si>
  <si>
    <t>TGT Vertical Vel At Release</t>
  </si>
  <si>
    <t>LAT</t>
  </si>
  <si>
    <t>LONG</t>
  </si>
  <si>
    <t>BULLrel</t>
  </si>
  <si>
    <t>WPN Code</t>
  </si>
  <si>
    <t>msnEventTime</t>
  </si>
  <si>
    <t>RecordNumber</t>
  </si>
  <si>
    <t>Temp</t>
  </si>
  <si>
    <t>WindDir</t>
  </si>
  <si>
    <t>WindSpeed</t>
  </si>
  <si>
    <t>Status Indicator</t>
  </si>
  <si>
    <t>Weapon Mode Switches</t>
  </si>
  <si>
    <t>Time And Trail Mode</t>
  </si>
  <si>
    <t>Time And Range Mode</t>
  </si>
  <si>
    <t>Modified Winds Flag</t>
  </si>
  <si>
    <t>RIU Door Open Commanded</t>
  </si>
  <si>
    <t>Bomb Mode Active</t>
  </si>
  <si>
    <t>Bomb Inhibit Active</t>
  </si>
  <si>
    <t>ECU Override Selected</t>
  </si>
  <si>
    <t>Manual Launch Enabled</t>
  </si>
  <si>
    <t>GPS Weapon Release Time</t>
  </si>
  <si>
    <t>Aircraft Latitude</t>
  </si>
  <si>
    <t>Aircraft Longitude</t>
  </si>
  <si>
    <t>Aircraft Altitude</t>
  </si>
  <si>
    <t>Aircraft Heading</t>
  </si>
  <si>
    <t>Aircraft Ground Speed FPS</t>
  </si>
  <si>
    <t>Aircraft Vertical Velocity</t>
  </si>
  <si>
    <t>Target Latitude</t>
  </si>
  <si>
    <t>Target Longitude</t>
  </si>
  <si>
    <t>Target Elevation</t>
  </si>
  <si>
    <t>TGP Line of Sight Latitude</t>
  </si>
  <si>
    <t>TGP Line of Sight Longitude</t>
  </si>
  <si>
    <t>TGP Line of Sight Elevation</t>
  </si>
  <si>
    <t>Moving Target Ground Track</t>
  </si>
  <si>
    <t>Moving Target Ground Speed FPS</t>
  </si>
  <si>
    <t>Moving Target Vertical Velocity</t>
  </si>
  <si>
    <t>True Air Speed FPS</t>
  </si>
  <si>
    <t>Ground Track Angle</t>
  </si>
  <si>
    <t>Weapon Down Range</t>
  </si>
  <si>
    <t>Weapon Cross Range</t>
  </si>
  <si>
    <t>Trackball Buffer North</t>
  </si>
  <si>
    <t>Trackball Buffer East</t>
  </si>
  <si>
    <t>Ballistic Wind North</t>
  </si>
  <si>
    <t>Ballistic Wind East</t>
  </si>
  <si>
    <t>FMS Wind North</t>
  </si>
  <si>
    <t>FMS Wind East</t>
  </si>
  <si>
    <t>Variable Wind Profile Coeff(1)</t>
  </si>
  <si>
    <t>Variable Wind Profile Coeff(2)</t>
  </si>
  <si>
    <t>Variable Wind Profile Coeff(3)</t>
  </si>
  <si>
    <t>Variable Wind Profile Coeff(4)</t>
  </si>
  <si>
    <t>Weapon Time Of Fall</t>
  </si>
  <si>
    <t>Cross Range Miss Distance</t>
  </si>
  <si>
    <t>Down Range Miss Distance</t>
  </si>
  <si>
    <t>Air Pressure</t>
  </si>
  <si>
    <t>Air Temperature</t>
  </si>
  <si>
    <t>Gravity Acceleration</t>
  </si>
  <si>
    <t>Fuze Setting</t>
  </si>
  <si>
    <t>Time Since Target Stationary</t>
  </si>
  <si>
    <t>Target Velocity North</t>
  </si>
  <si>
    <t>Target Velocity East</t>
  </si>
  <si>
    <t>External Ejection Velocity</t>
  </si>
  <si>
    <t>GPS Time Of Fall</t>
  </si>
  <si>
    <t>GPS Weapon Down Range</t>
  </si>
  <si>
    <t>GPS Weapon Cross Range</t>
  </si>
  <si>
    <t>GPS Weapon Impact Range</t>
  </si>
  <si>
    <t>GPS Weapon Impact Azimuth</t>
  </si>
  <si>
    <t>GPS OAS Miss Range</t>
  </si>
  <si>
    <t>GPS OAS Miss Azimuth</t>
  </si>
  <si>
    <t>GPS OAS Miss Altitude</t>
  </si>
  <si>
    <t>Steering Correction Value</t>
  </si>
  <si>
    <t>Maximum TQV</t>
  </si>
  <si>
    <t>Operator Input Wind</t>
  </si>
  <si>
    <t>Mission Data Wind</t>
  </si>
  <si>
    <t>Input Wind Direction</t>
  </si>
  <si>
    <t>Bomb Train Adjustment Distance</t>
  </si>
  <si>
    <t>Maximum Miss Distance</t>
  </si>
  <si>
    <t>Weapon Dispenser</t>
  </si>
  <si>
    <t>Target Identifier</t>
  </si>
  <si>
    <t>Static Target String 2</t>
  </si>
  <si>
    <t>Bomb Type</t>
  </si>
  <si>
    <t>Ranging and Target Mode</t>
  </si>
  <si>
    <t>TTG Algorithm Mode Flag</t>
  </si>
  <si>
    <t>Winds Mode</t>
  </si>
  <si>
    <t>Type Of Target</t>
  </si>
  <si>
    <t>Master Location</t>
  </si>
  <si>
    <t>Reason Target Stationary</t>
  </si>
  <si>
    <t>Elevation Reference</t>
  </si>
  <si>
    <t>Elevation Ref</t>
  </si>
  <si>
    <t>TGP Data Quality</t>
  </si>
  <si>
    <t>GPS Latitude</t>
  </si>
  <si>
    <t>GPS Longitude</t>
  </si>
  <si>
    <t>GPS Altitude</t>
  </si>
  <si>
    <t>GPS Velocity North</t>
  </si>
  <si>
    <t>GPS Velocity East</t>
  </si>
  <si>
    <t>GPS Velocity Up</t>
  </si>
  <si>
    <t>Ground Track</t>
  </si>
  <si>
    <t>Ground Speed</t>
  </si>
  <si>
    <t>GPS Data Status</t>
  </si>
  <si>
    <t>FOM First Sample</t>
  </si>
  <si>
    <t>First Sample Valid</t>
  </si>
  <si>
    <t>Second Sample Valid</t>
  </si>
  <si>
    <t>FOM Second Sample</t>
  </si>
  <si>
    <t>Jamming Signal Ratios</t>
  </si>
  <si>
    <t>Jamming_Signal_Ratio_Channel_1</t>
  </si>
  <si>
    <t>Jamming_Signal_Ratio_Channel_2</t>
  </si>
  <si>
    <t>Jamming_Signal_Ratio_Channel_3</t>
  </si>
  <si>
    <t>Jamming_Signal_Ratio_Channel_4</t>
  </si>
  <si>
    <t>Jamming_Signal_Ratio_Channel_5</t>
  </si>
  <si>
    <t>RIU Present</t>
  </si>
  <si>
    <t>Bay WIU Weapon Launch</t>
  </si>
  <si>
    <t>Left WIU Weapon Launch</t>
  </si>
  <si>
    <t>Right WIU Weapon Launch</t>
  </si>
  <si>
    <t>Desired Track for Track Tolerance Cone</t>
  </si>
  <si>
    <t>Left Track Tolerance</t>
  </si>
  <si>
    <t>Right Track Tolerance</t>
  </si>
  <si>
    <t>Magnetic Variation</t>
  </si>
  <si>
    <t>Track Tolerance Manual Modification</t>
  </si>
  <si>
    <t>1966</t>
  </si>
  <si>
    <t>2143</t>
  </si>
  <si>
    <t>2231</t>
  </si>
  <si>
    <t>2415</t>
  </si>
  <si>
    <t>Present Latitude</t>
  </si>
  <si>
    <t>Present Longitude</t>
  </si>
  <si>
    <t>Present Altitude</t>
  </si>
  <si>
    <t>Present Heading</t>
  </si>
  <si>
    <t>TAS N</t>
  </si>
  <si>
    <t>TAS E</t>
  </si>
  <si>
    <t>Present Ground Speed</t>
  </si>
  <si>
    <t>Present Ground Track</t>
  </si>
  <si>
    <t>Wind Velocity N</t>
  </si>
  <si>
    <t>Wind Velocity E</t>
  </si>
  <si>
    <t>ETA to Destination</t>
  </si>
  <si>
    <t>Destination Type</t>
  </si>
  <si>
    <t>Destination Number</t>
  </si>
  <si>
    <t>Destination Latitude</t>
  </si>
  <si>
    <t>Destination Longitude</t>
  </si>
  <si>
    <t>Destination Altitude</t>
  </si>
  <si>
    <t>Prime INU Aiding Mode</t>
  </si>
  <si>
    <t>Last Kalman Cycle Mode</t>
  </si>
  <si>
    <t>ALTN Velocity Reference</t>
  </si>
  <si>
    <t>ALTN Attitude Reference</t>
  </si>
  <si>
    <t>Static Pressure</t>
  </si>
  <si>
    <t>Differential Pressure</t>
  </si>
  <si>
    <t>Free Air Temperature</t>
  </si>
  <si>
    <t>Pitch Rate</t>
  </si>
  <si>
    <t>Roll Rate</t>
  </si>
  <si>
    <t>Prime INU Z Velocity</t>
  </si>
  <si>
    <t>Prime INU Yaw Angle</t>
  </si>
  <si>
    <t>ALTN Heading Reference</t>
  </si>
  <si>
    <t>Steering Mode</t>
  </si>
  <si>
    <t>Type of Request</t>
  </si>
  <si>
    <t>Prime Data Source</t>
  </si>
  <si>
    <t>Primary SMO ID</t>
  </si>
  <si>
    <t>Type of Radar GPI</t>
  </si>
  <si>
    <t>GPI Mnemonic</t>
  </si>
  <si>
    <t>GPI Display Number</t>
  </si>
  <si>
    <t>GPI Display String</t>
  </si>
  <si>
    <t>GPI Sequencing Inhibited</t>
  </si>
  <si>
    <t>SPPA Distance North</t>
  </si>
  <si>
    <t>SPPA Distance East</t>
  </si>
  <si>
    <t>Indicated air Speed</t>
  </si>
  <si>
    <t>Mach Value</t>
  </si>
  <si>
    <t>Magnetic Heading</t>
  </si>
  <si>
    <t>Vertical Velocity</t>
  </si>
  <si>
    <t>FCIraw</t>
  </si>
  <si>
    <t>TASraw</t>
  </si>
  <si>
    <t>THDG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</si>
</sst>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\ mmm\ yy"/>
    <numFmt numFmtId="165" formatCode="hhmm:ss"/>
    <numFmt numFmtId="166" formatCode="000&quot; TK&quot;"/>
    <numFmt numFmtId="167" formatCode="000&quot; MH&quot;"/>
    <numFmt numFmtId="168" formatCode="0\ \'"/>
    <numFmt numFmtId="169" formatCode="yyyy\-mm\-dd\ hh:mm:ss"/>
    <numFmt numFmtId="170" formatCode="0\I"/>
    <numFmt numFmtId="171" formatCode="0000"/>
    <numFmt numFmtId="172" formatCode="dd\ mmm\ 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6" borderId="7" xfId="0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1" fillId="0" borderId="0" xfId="0" quotePrefix="1" applyFont="1"/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right" vertical="center"/>
    </xf>
    <xf numFmtId="0" fontId="9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right" vertical="center"/>
    </xf>
    <xf numFmtId="0" fontId="9" fillId="6" borderId="4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164" fontId="7" fillId="0" borderId="0" xfId="0" applyNumberFormat="1" applyFont="1" applyAlignment="1">
      <alignment horizontal="left"/>
    </xf>
    <xf numFmtId="165" fontId="9" fillId="8" borderId="5" xfId="0" applyNumberFormat="1" applyFont="1" applyFill="1" applyBorder="1" applyAlignment="1">
      <alignment horizontal="right"/>
    </xf>
    <xf numFmtId="165" fontId="9" fillId="6" borderId="5" xfId="0" applyNumberFormat="1" applyFont="1" applyFill="1" applyBorder="1" applyAlignment="1">
      <alignment horizontal="right"/>
    </xf>
    <xf numFmtId="0" fontId="7" fillId="9" borderId="0" xfId="0" applyFont="1" applyFill="1" applyAlignment="1">
      <alignment horizontal="left"/>
    </xf>
    <xf numFmtId="0" fontId="0" fillId="9" borderId="0" xfId="0" applyFill="1"/>
    <xf numFmtId="0" fontId="5" fillId="8" borderId="14" xfId="0" applyFont="1" applyFill="1" applyBorder="1" applyAlignment="1">
      <alignment horizontal="left" vertical="center" indent="1"/>
    </xf>
    <xf numFmtId="0" fontId="5" fillId="6" borderId="14" xfId="0" applyFont="1" applyFill="1" applyBorder="1" applyAlignment="1">
      <alignment horizontal="left" vertical="center" indent="1"/>
    </xf>
    <xf numFmtId="0" fontId="9" fillId="8" borderId="25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0" fontId="9" fillId="6" borderId="33" xfId="0" applyFont="1" applyFill="1" applyBorder="1"/>
    <xf numFmtId="0" fontId="10" fillId="7" borderId="3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42" xfId="0" applyFont="1" applyFill="1" applyBorder="1" applyAlignment="1">
      <alignment horizontal="center" vertical="center" wrapText="1"/>
    </xf>
    <xf numFmtId="0" fontId="10" fillId="7" borderId="43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0" fillId="7" borderId="44" xfId="0" applyFont="1" applyFill="1" applyBorder="1" applyAlignment="1">
      <alignment horizontal="center" vertical="center" wrapText="1"/>
    </xf>
    <xf numFmtId="0" fontId="10" fillId="7" borderId="45" xfId="0" applyFont="1" applyFill="1" applyBorder="1" applyAlignment="1">
      <alignment horizontal="center" vertical="center" wrapText="1"/>
    </xf>
    <xf numFmtId="0" fontId="10" fillId="7" borderId="47" xfId="0" applyFont="1" applyFill="1" applyBorder="1" applyAlignment="1">
      <alignment horizontal="center" vertical="center" wrapText="1"/>
    </xf>
    <xf numFmtId="0" fontId="10" fillId="7" borderId="4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/>
    </xf>
    <xf numFmtId="0" fontId="5" fillId="8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9" fillId="6" borderId="18" xfId="0" applyFont="1" applyFill="1" applyBorder="1"/>
    <xf numFmtId="0" fontId="9" fillId="6" borderId="50" xfId="0" applyFont="1" applyFill="1" applyBorder="1"/>
    <xf numFmtId="21" fontId="1" fillId="0" borderId="0" xfId="0" applyNumberFormat="1" applyFont="1"/>
    <xf numFmtId="21" fontId="0" fillId="0" borderId="0" xfId="0" applyNumberFormat="1"/>
    <xf numFmtId="0" fontId="0" fillId="0" borderId="33" xfId="0" applyBorder="1" applyAlignment="1">
      <alignment horizontal="center"/>
    </xf>
    <xf numFmtId="165" fontId="5" fillId="8" borderId="2" xfId="0" applyNumberFormat="1" applyFont="1" applyFill="1" applyBorder="1" applyAlignment="1">
      <alignment horizontal="left"/>
    </xf>
    <xf numFmtId="165" fontId="5" fillId="6" borderId="2" xfId="0" applyNumberFormat="1" applyFont="1" applyFill="1" applyBorder="1" applyAlignment="1">
      <alignment horizontal="left"/>
    </xf>
    <xf numFmtId="0" fontId="9" fillId="6" borderId="16" xfId="0" applyFont="1" applyFill="1" applyBorder="1"/>
    <xf numFmtId="0" fontId="9" fillId="6" borderId="0" xfId="0" applyFont="1" applyFill="1"/>
    <xf numFmtId="0" fontId="10" fillId="7" borderId="3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/>
    <xf numFmtId="0" fontId="9" fillId="8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/>
    </xf>
    <xf numFmtId="166" fontId="9" fillId="8" borderId="2" xfId="0" applyNumberFormat="1" applyFont="1" applyFill="1" applyBorder="1" applyAlignment="1">
      <alignment horizontal="center"/>
    </xf>
    <xf numFmtId="167" fontId="9" fillId="8" borderId="2" xfId="0" applyNumberFormat="1" applyFont="1" applyFill="1" applyBorder="1" applyAlignment="1">
      <alignment horizontal="center"/>
    </xf>
    <xf numFmtId="168" fontId="9" fillId="8" borderId="5" xfId="0" applyNumberFormat="1" applyFont="1" applyFill="1" applyBorder="1" applyAlignment="1">
      <alignment horizontal="center"/>
    </xf>
    <xf numFmtId="166" fontId="9" fillId="6" borderId="2" xfId="0" applyNumberFormat="1" applyFont="1" applyFill="1" applyBorder="1" applyAlignment="1">
      <alignment horizontal="center"/>
    </xf>
    <xf numFmtId="167" fontId="9" fillId="6" borderId="2" xfId="0" applyNumberFormat="1" applyFont="1" applyFill="1" applyBorder="1" applyAlignment="1">
      <alignment horizontal="center"/>
    </xf>
    <xf numFmtId="168" fontId="9" fillId="6" borderId="5" xfId="0" applyNumberFormat="1" applyFont="1" applyFill="1" applyBorder="1" applyAlignment="1">
      <alignment horizontal="center"/>
    </xf>
    <xf numFmtId="169" fontId="0" fillId="0" borderId="0" xfId="0" applyNumberFormat="1"/>
    <xf numFmtId="169" fontId="0" fillId="0" borderId="0" xfId="0" applyNumberFormat="1"/>
    <xf numFmtId="0" fontId="14" fillId="0" borderId="54" xfId="0" applyFont="1" applyBorder="1" applyAlignment="1">
      <alignment horizontal="center" vertical="top"/>
    </xf>
    <xf numFmtId="0" fontId="3" fillId="2" borderId="29" xfId="0" applyFont="1" applyFill="1" applyBorder="1" applyAlignment="1">
      <alignment horizontal="center" vertical="center"/>
    </xf>
    <xf numFmtId="0" fontId="0" fillId="0" borderId="50" xfId="0" applyBorder="1"/>
    <xf numFmtId="0" fontId="0" fillId="0" borderId="3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horizontal="center"/>
    </xf>
    <xf numFmtId="0" fontId="0" fillId="0" borderId="18" xfId="0" applyBorder="1"/>
    <xf numFmtId="0" fontId="3" fillId="2" borderId="49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29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7" borderId="0" xfId="0" applyFont="1" applyFill="1" applyAlignment="1">
      <alignment horizontal="center" vertical="center"/>
    </xf>
    <xf numFmtId="0" fontId="0" fillId="0" borderId="0" xfId="0"/>
    <xf numFmtId="0" fontId="9" fillId="8" borderId="5" xfId="0" applyFont="1" applyFill="1" applyBorder="1" applyAlignment="1">
      <alignment horizontal="center"/>
    </xf>
    <xf numFmtId="0" fontId="0" fillId="0" borderId="8" xfId="0" applyBorder="1"/>
    <xf numFmtId="0" fontId="9" fillId="8" borderId="24" xfId="0" applyFont="1" applyFill="1" applyBorder="1" applyAlignment="1">
      <alignment horizontal="center"/>
    </xf>
    <xf numFmtId="0" fontId="0" fillId="0" borderId="26" xfId="0" applyBorder="1"/>
    <xf numFmtId="0" fontId="9" fillId="6" borderId="5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 vertical="center"/>
    </xf>
    <xf numFmtId="170" fontId="9" fillId="8" borderId="5" xfId="0" applyNumberFormat="1" applyFont="1" applyFill="1" applyBorder="1" applyAlignment="1">
      <alignment horizontal="left" indent="2"/>
    </xf>
    <xf numFmtId="170" fontId="9" fillId="6" borderId="5" xfId="0" applyNumberFormat="1" applyFont="1" applyFill="1" applyBorder="1" applyAlignment="1">
      <alignment horizontal="left" indent="2"/>
    </xf>
    <xf numFmtId="0" fontId="9" fillId="6" borderId="3" xfId="0" applyFont="1" applyFill="1" applyBorder="1" applyAlignment="1">
      <alignment horizontal="center"/>
    </xf>
    <xf numFmtId="0" fontId="0" fillId="0" borderId="32" xfId="0" applyBorder="1"/>
    <xf numFmtId="0" fontId="13" fillId="7" borderId="30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3" fillId="2" borderId="3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right" vertical="center"/>
    </xf>
    <xf numFmtId="0" fontId="0" fillId="0" borderId="10" xfId="0" applyBorder="1"/>
    <xf numFmtId="0" fontId="0" fillId="6" borderId="2" xfId="0" applyFill="1" applyBorder="1" applyAlignment="1">
      <alignment horizontal="center"/>
    </xf>
    <xf numFmtId="0" fontId="0" fillId="0" borderId="7" xfId="0" applyBorder="1"/>
    <xf numFmtId="0" fontId="11" fillId="0" borderId="48" xfId="0" applyFont="1" applyBorder="1" applyAlignment="1">
      <alignment horizontal="right" vertical="center"/>
    </xf>
    <xf numFmtId="0" fontId="0" fillId="6" borderId="5" xfId="0" applyFill="1" applyBorder="1" applyAlignment="1">
      <alignment horizontal="center"/>
    </xf>
    <xf numFmtId="171" fontId="9" fillId="6" borderId="6" xfId="0" applyNumberFormat="1" applyFont="1" applyFill="1" applyBorder="1" applyAlignment="1">
      <alignment horizontal="center" vertical="center"/>
    </xf>
    <xf numFmtId="0" fontId="0" fillId="0" borderId="25" xfId="0" applyBorder="1"/>
    <xf numFmtId="14" fontId="5" fillId="0" borderId="27" xfId="0" applyNumberFormat="1" applyFont="1" applyBorder="1" applyAlignment="1">
      <alignment horizontal="center" vertical="center"/>
    </xf>
    <xf numFmtId="0" fontId="10" fillId="7" borderId="52" xfId="0" applyFont="1" applyFill="1" applyBorder="1" applyAlignment="1">
      <alignment horizontal="center"/>
    </xf>
    <xf numFmtId="0" fontId="0" fillId="0" borderId="41" xfId="0" applyBorder="1"/>
    <xf numFmtId="172" fontId="0" fillId="0" borderId="14" xfId="0" applyNumberFormat="1" applyBorder="1" applyAlignment="1">
      <alignment horizontal="center" vertical="center"/>
    </xf>
    <xf numFmtId="0" fontId="0" fillId="0" borderId="28" xfId="0" applyBorder="1"/>
    <xf numFmtId="172" fontId="0" fillId="0" borderId="4" xfId="0" applyNumberFormat="1" applyBorder="1" applyAlignment="1">
      <alignment horizontal="center" vertical="center"/>
    </xf>
    <xf numFmtId="0" fontId="10" fillId="7" borderId="35" xfId="0" applyFont="1" applyFill="1" applyBorder="1" applyAlignment="1">
      <alignment horizontal="center"/>
    </xf>
    <xf numFmtId="0" fontId="0" fillId="0" borderId="53" xfId="0" applyBorder="1"/>
    <xf numFmtId="0" fontId="11" fillId="6" borderId="23" xfId="0" applyFont="1" applyFill="1" applyBorder="1" applyAlignment="1">
      <alignment horizontal="left" vertical="center" indent="7"/>
    </xf>
    <xf numFmtId="0" fontId="11" fillId="6" borderId="22" xfId="0" applyFont="1" applyFill="1" applyBorder="1" applyAlignment="1">
      <alignment horizontal="left" vertical="center" indent="6"/>
    </xf>
    <xf numFmtId="0" fontId="9" fillId="6" borderId="23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/>
    </xf>
    <xf numFmtId="0" fontId="0" fillId="0" borderId="31" xfId="0" applyBorder="1"/>
    <xf numFmtId="164" fontId="12" fillId="2" borderId="11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0" fillId="7" borderId="52" xfId="0" applyFont="1" applyFill="1" applyBorder="1" applyAlignment="1">
      <alignment horizontal="left" indent="2"/>
    </xf>
    <xf numFmtId="0" fontId="0" fillId="0" borderId="39" xfId="0" applyBorder="1"/>
  </cellXfs>
  <cellStyles count="1">
    <cellStyle name="Normal" xfId="0" builtinId="0"/>
  </cellStyles>
  <dxfs count="107"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numFmt numFmtId="26" formatCode="h:mm:ss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bottom"/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S5:T17" headerRowCount="0" totalsRowShown="0" headerRowDxfId="106" dataDxfId="105">
  <tableColumns count="2">
    <tableColumn id="1" xr3:uid="{00000000-0010-0000-0000-000001000000}" name="Column1" headerRowDxfId="104" dataDxfId="103"/>
    <tableColumn id="2" xr3:uid="{00000000-0010-0000-0000-000002000000}" name="Column2" headerRowDxfId="102" dataDxfId="10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G100" totalsRowShown="0" headerRowDxfId="100">
  <autoFilter ref="A1:AG100" xr:uid="{00000000-0009-0000-0100-000002000000}"/>
  <tableColumns count="33">
    <tableColumn id="1" xr3:uid="{00000000-0010-0000-0100-000001000000}" name="Record Number"/>
    <tableColumn id="2" xr3:uid="{00000000-0010-0000-0100-000002000000}" name="Tail"/>
    <tableColumn id="3" xr3:uid="{00000000-0010-0000-0100-000003000000}" name="wpn"/>
    <tableColumn id="4" xr3:uid="{00000000-0010-0000-0100-000004000000}" name="Dest"/>
    <tableColumn id="5" xr3:uid="{00000000-0010-0000-0100-000005000000}" name="TOT"/>
    <tableColumn id="6" xr3:uid="{00000000-0010-0000-0100-000006000000}" name="TOR"/>
    <tableColumn id="7" xr3:uid="{00000000-0010-0000-0100-000007000000}" name="BULL"/>
    <tableColumn id="8" xr3:uid="{00000000-0010-0000-0100-000008000000}" name="TOF" dataDxfId="99"/>
    <tableColumn id="9" xr3:uid="{00000000-0010-0000-0100-000009000000}" name="WPN Type"/>
    <tableColumn id="10" xr3:uid="{00000000-0010-0000-0100-00000A000000}" name="TGT Name"/>
    <tableColumn id="11" xr3:uid="{00000000-0010-0000-0100-00000B000000}" name="TGT LAT"/>
    <tableColumn id="12" xr3:uid="{00000000-0010-0000-0100-00000C000000}" name="TGT LONG"/>
    <tableColumn id="13" xr3:uid="{00000000-0010-0000-0100-00000D000000}" name="TGT ELEV"/>
    <tableColumn id="14" xr3:uid="{00000000-0010-0000-0100-00000E000000}" name="PrimeNav"/>
    <tableColumn id="15" xr3:uid="{00000000-0010-0000-0100-00000F000000}" name="XHair"/>
    <tableColumn id="16" xr3:uid="{00000000-0010-0000-0100-000010000000}" name="PrimeNavAiding"/>
    <tableColumn id="17" xr3:uid="{00000000-0010-0000-0100-000011000000}" name="Buffers"/>
    <tableColumn id="18" xr3:uid="{00000000-0010-0000-0100-000012000000}" name="FOM"/>
    <tableColumn id="19" xr3:uid="{00000000-0010-0000-0100-000013000000}" name="ALT"/>
    <tableColumn id="20" xr3:uid="{00000000-0010-0000-0100-000014000000}" name="GTRK"/>
    <tableColumn id="21" xr3:uid="{00000000-0010-0000-0100-000015000000}" name="IAS"/>
    <tableColumn id="22" xr3:uid="{00000000-0010-0000-0100-000016000000}" name="MHDG"/>
    <tableColumn id="23" xr3:uid="{00000000-0010-0000-0100-000017000000}" name="TAS"/>
    <tableColumn id="24" xr3:uid="{00000000-0010-0000-0100-000018000000}" name="LS"/>
    <tableColumn id="25" xr3:uid="{00000000-0010-0000-0100-000019000000}" name="GS"/>
    <tableColumn id="26" xr3:uid="{00000000-0010-0000-0100-00001A000000}" name="LARstatus"/>
    <tableColumn id="27" xr3:uid="{00000000-0010-0000-0100-00001B000000}" name="Delay"/>
    <tableColumn id="28" xr3:uid="{00000000-0010-0000-0100-00001C000000}" name="FCI"/>
    <tableColumn id="29" xr3:uid="{00000000-0010-0000-0100-00001D000000}" name="Mach"/>
    <tableColumn id="30" xr3:uid="{00000000-0010-0000-0100-00001E000000}" name="Release LAT"/>
    <tableColumn id="31" xr3:uid="{00000000-0010-0000-0100-00001F000000}" name="Release LONG"/>
    <tableColumn id="32" xr3:uid="{00000000-0010-0000-0100-000020000000}" name="Release Bull"/>
    <tableColumn id="33" xr3:uid="{00000000-0010-0000-0100-000021000000}" name="Win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84"/>
  <sheetViews>
    <sheetView tabSelected="1" zoomScale="85" zoomScaleNormal="85" workbookViewId="0">
      <selection sqref="A1:B1"/>
    </sheetView>
  </sheetViews>
  <sheetFormatPr defaultRowHeight="14.25" x14ac:dyDescent="0.45"/>
  <cols>
    <col min="1" max="1" width="9.1328125" style="67" customWidth="1"/>
    <col min="2" max="2" width="10.73046875" style="67" bestFit="1" customWidth="1"/>
    <col min="3" max="4" width="9.1328125" style="67" customWidth="1"/>
    <col min="5" max="5" width="12.73046875" style="67" customWidth="1"/>
    <col min="6" max="6" width="11.86328125" style="67" customWidth="1"/>
    <col min="7" max="7" width="9.1328125" style="67" customWidth="1"/>
    <col min="8" max="8" width="3.265625" style="63" customWidth="1"/>
    <col min="9" max="15" width="10.59765625" style="67" customWidth="1"/>
    <col min="18" max="18" width="9.1328125" style="63" customWidth="1"/>
    <col min="19" max="19" width="13.86328125" style="63" customWidth="1"/>
    <col min="20" max="20" width="16.73046875" style="63" customWidth="1"/>
    <col min="21" max="21" width="16.265625" style="63" bestFit="1" customWidth="1"/>
    <col min="22" max="28" width="13" style="63" hidden="1" customWidth="1"/>
  </cols>
  <sheetData>
    <row r="1" spans="1:28" ht="24.75" customHeight="1" thickBot="1" x14ac:dyDescent="0.5">
      <c r="A1" s="131" t="str">
        <f>IF(ISBLANK(cs),"",cs)</f>
        <v>CL</v>
      </c>
      <c r="B1" s="106"/>
      <c r="C1" s="132" t="s">
        <v>0</v>
      </c>
      <c r="D1" s="106"/>
      <c r="E1" s="106"/>
      <c r="F1" s="47"/>
      <c r="G1" s="48"/>
      <c r="I1" s="108" t="s">
        <v>1</v>
      </c>
      <c r="J1" s="80"/>
      <c r="K1" s="80"/>
      <c r="L1" s="80"/>
      <c r="M1" s="80"/>
      <c r="N1" s="80"/>
      <c r="O1" s="81"/>
    </row>
    <row r="2" spans="1:28" ht="21" customHeight="1" x14ac:dyDescent="0.45">
      <c r="A2" s="120" t="str">
        <f>IF(msndate=0,"",msndate)</f>
        <v/>
      </c>
      <c r="B2" s="121"/>
      <c r="C2" s="125" t="s">
        <v>2</v>
      </c>
      <c r="D2" s="110"/>
      <c r="E2" s="9" t="str">
        <f>IF(ISBLANK(msnlead),"",msnlead)</f>
        <v/>
      </c>
      <c r="F2" s="117" t="s">
        <v>3</v>
      </c>
      <c r="G2" s="81"/>
      <c r="I2" s="109" t="s">
        <v>4</v>
      </c>
      <c r="J2" s="110"/>
      <c r="K2" s="127" t="str">
        <f>IF(ISBLANK(tgp),"",tgp)</f>
        <v/>
      </c>
      <c r="L2" s="110"/>
      <c r="M2" s="10" t="s">
        <v>5</v>
      </c>
      <c r="N2" s="111" t="str">
        <f>IF(ISBLANK(dtcsortie),"",dtcsortie)</f>
        <v/>
      </c>
      <c r="O2" s="112"/>
    </row>
    <row r="3" spans="1:28" ht="21" customHeight="1" thickBot="1" x14ac:dyDescent="0.5">
      <c r="A3" s="122" t="str">
        <f>IF(msnnum=0,"",msnnum)</f>
        <v/>
      </c>
      <c r="B3" s="94"/>
      <c r="C3" s="126" t="s">
        <v>6</v>
      </c>
      <c r="D3" s="89"/>
      <c r="E3" s="49" t="str">
        <f>IF(ISBLANK(msnwso),"",msnwso)</f>
        <v/>
      </c>
      <c r="F3" s="115" t="str">
        <f>IF(ISBLANK(Combined!B2),"",Combined!B2)</f>
        <v/>
      </c>
      <c r="G3" s="116"/>
      <c r="I3" s="113" t="s">
        <v>7</v>
      </c>
      <c r="J3" s="96"/>
      <c r="K3" s="128" t="str">
        <f>IF(ISBLANK(tgpserial),"",tgpserial)</f>
        <v/>
      </c>
      <c r="L3" s="96"/>
      <c r="M3" s="44" t="s">
        <v>8</v>
      </c>
      <c r="N3" s="114" t="str">
        <f>IF(ISBLANK(dtcmission),"",dtcmission)</f>
        <v/>
      </c>
      <c r="O3" s="94"/>
      <c r="S3" s="91" t="s">
        <v>9</v>
      </c>
      <c r="T3" s="92"/>
      <c r="V3" s="1" t="s">
        <v>10</v>
      </c>
      <c r="AA3" t="s">
        <v>5</v>
      </c>
      <c r="AB3" s="2" t="s">
        <v>11</v>
      </c>
    </row>
    <row r="4" spans="1:28" ht="15" customHeight="1" x14ac:dyDescent="0.45">
      <c r="A4" s="32" t="s">
        <v>12</v>
      </c>
      <c r="B4" s="34" t="s">
        <v>13</v>
      </c>
      <c r="C4" s="35" t="s">
        <v>14</v>
      </c>
      <c r="D4" s="34" t="s">
        <v>15</v>
      </c>
      <c r="E4" s="34" t="s">
        <v>16</v>
      </c>
      <c r="F4" s="129" t="s">
        <v>17</v>
      </c>
      <c r="G4" s="130"/>
      <c r="I4" s="37" t="s">
        <v>18</v>
      </c>
      <c r="J4" s="34" t="s">
        <v>19</v>
      </c>
      <c r="K4" s="34" t="s">
        <v>20</v>
      </c>
      <c r="L4" s="38" t="s">
        <v>21</v>
      </c>
      <c r="M4" s="34" t="s">
        <v>22</v>
      </c>
      <c r="N4" s="39" t="s">
        <v>23</v>
      </c>
      <c r="O4" s="40" t="s">
        <v>24</v>
      </c>
      <c r="P4" s="41" t="s">
        <v>25</v>
      </c>
      <c r="Q4" s="42" t="s">
        <v>26</v>
      </c>
      <c r="R4" s="5"/>
      <c r="S4" s="92"/>
      <c r="T4" s="92"/>
      <c r="V4" t="s">
        <v>27</v>
      </c>
      <c r="W4" t="s">
        <v>28</v>
      </c>
      <c r="AA4" t="s">
        <v>29</v>
      </c>
      <c r="AB4" s="2" t="s">
        <v>11</v>
      </c>
    </row>
    <row r="5" spans="1:28" ht="15.75" customHeight="1" thickBot="1" x14ac:dyDescent="0.5">
      <c r="A5" s="33" t="s">
        <v>30</v>
      </c>
      <c r="B5" s="59" t="s">
        <v>31</v>
      </c>
      <c r="C5" s="123" t="s">
        <v>32</v>
      </c>
      <c r="D5" s="124"/>
      <c r="E5" s="118" t="s">
        <v>33</v>
      </c>
      <c r="F5" s="119"/>
      <c r="G5" s="36" t="s">
        <v>34</v>
      </c>
      <c r="I5" s="33" t="s">
        <v>35</v>
      </c>
      <c r="J5" s="59" t="s">
        <v>36</v>
      </c>
      <c r="K5" s="59" t="s">
        <v>37</v>
      </c>
      <c r="L5" s="133" t="s">
        <v>38</v>
      </c>
      <c r="M5" s="134"/>
      <c r="N5" s="119"/>
      <c r="O5" s="36" t="s">
        <v>39</v>
      </c>
      <c r="Q5" s="43" t="s">
        <v>40</v>
      </c>
      <c r="R5" s="6"/>
      <c r="S5" t="s">
        <v>41</v>
      </c>
      <c r="T5" s="22"/>
      <c r="V5" t="s">
        <v>42</v>
      </c>
      <c r="W5" t="s">
        <v>43</v>
      </c>
      <c r="AA5" s="67" t="s">
        <v>4</v>
      </c>
      <c r="AB5" s="2" t="s">
        <v>11</v>
      </c>
    </row>
    <row r="6" spans="1:28" x14ac:dyDescent="0.45">
      <c r="A6" s="27" t="str">
        <f ca="1">IF(LEN(A7)&gt;0,((ROW(A7)-ROW($A$7))/2)+1,"")</f>
        <v/>
      </c>
      <c r="B6" s="55" t="str">
        <f ca="1">IF(OFFSET(tot,(ROW(A7)-ROW($A$7)+2)/2,0)="","",OFFSET(tot,(ROW(A7)-ROW($A$7)+2)/2,0))</f>
        <v/>
      </c>
      <c r="C6" s="13" t="str">
        <f ca="1">IF(LEN(A7)&gt;0,cs,"")</f>
        <v/>
      </c>
      <c r="D6" s="13" t="str">
        <f ca="1">IF(LEN(A7)&gt;0,"Pod "&amp;acmi,"")</f>
        <v/>
      </c>
      <c r="E6" s="13" t="str">
        <f ca="1">IF(OFFSET(wpntype,(ROW(A7)-ROW($A$7)+2)/2,0)="","",OFFSET(wpntype,(ROW(A7)-ROW($A$7)+2)/2,0))</f>
        <v/>
      </c>
      <c r="F6" s="105" t="str">
        <f ca="1">IF(OFFSET(tgtname,(ROW(A7)-ROW($A$7)+2)/2,0)="","",OFFSET(tgtname,(ROW(A7)-ROW($A$7)+2)/2,0))</f>
        <v/>
      </c>
      <c r="G6" s="103"/>
      <c r="H6" s="31"/>
      <c r="I6" s="12" t="str">
        <f ca="1">IF(OFFSET(primenav,(ROW(A7)-ROW($A$7)+2)/2,0)="","",OFFSET(primenav,(ROW(A7)-ROW($A$7)+2)/2,0))&amp;IF(OFFSET(primenavaiding,(ROW(A7)-ROW($A$7)+2)/2,0)="","","-"&amp;OFFSET(primenavaiding,(ROW(A7)-ROW($A$7)+2)/2,0))</f>
        <v/>
      </c>
      <c r="J6" s="13" t="str">
        <f ca="1">IF(OFFSET(fom,(ROW(A7)-ROW($A$7)+2)/2,0)="","",OFFSET(fom,(ROW(A7)-ROW($A$7)+2)/2,0))</f>
        <v/>
      </c>
      <c r="K6" s="13" t="str">
        <f ca="1">IF(OFFSET(wind,(ROW(A7)-ROW($A$7)+2)/2,0)="","",OFFSET(wind,(ROW(A7)-ROW($A$7)+2)/2,0))</f>
        <v/>
      </c>
      <c r="L6" s="68" t="str">
        <f ca="1">IF(OFFSET(trk,(ROW(A7)-ROW($A$7)+2)/2,0)="","",OFFSET(trk,(ROW(A7)-ROW($A$7)+2)/2,0))</f>
        <v/>
      </c>
      <c r="M6" s="69" t="str">
        <f ca="1">IF(OFFSET(hdg,(ROW(A7)-ROW($A$7)+2)/2,0)="","",OFFSET(hdg,(ROW(A7)-ROW($A$7)+2)/2,0))</f>
        <v/>
      </c>
      <c r="N6" s="13" t="str">
        <f ca="1">IF(OFFSET(ls,(ROW(A7)-ROW($A$7)+2)/2,0)="","",OFFSET(ls,(ROW(A7)-ROW($A$7)+2)/2,0))</f>
        <v/>
      </c>
      <c r="O6" s="45" t="str">
        <f ca="1">IF(OFFSET(lar,(ROW(A7)-ROW($A$7)+2)/2,0)="","",OFFSET(lar,(ROW(A7)-ROW($A$7)+2)/2,0))</f>
        <v/>
      </c>
      <c r="S6" t="s">
        <v>44</v>
      </c>
      <c r="T6" s="8" t="s">
        <v>45</v>
      </c>
      <c r="V6" t="s">
        <v>46</v>
      </c>
      <c r="W6" s="3" t="s">
        <v>47</v>
      </c>
      <c r="AA6" t="s">
        <v>48</v>
      </c>
      <c r="AB6" t="s">
        <v>49</v>
      </c>
    </row>
    <row r="7" spans="1:28" ht="15.75" customHeight="1" thickBot="1" x14ac:dyDescent="0.5">
      <c r="A7" s="14" t="str">
        <f ca="1">IF(OFFSET(dest,(ROW(A7)-ROW($A$7)+2)/2,0)="","",OFFSET(dest,(ROW(A7)-ROW($A$7)+2)/2,0))</f>
        <v/>
      </c>
      <c r="B7" s="23" t="str">
        <f ca="1">IF(OFFSET(tor,(ROW(A7)-ROW($A$7)+2)/2,0)="","",OFFSET(tor,(ROW(A7)-ROW($A$7)+2)/2,0))</f>
        <v/>
      </c>
      <c r="C7" s="93" t="str">
        <f ca="1">IF(OFFSET(be,(ROW(A7)-ROW($A$7)+2)/2,0)="",IF(OFFSET(bullrel,(ROW(A7)-ROW($A$7)+2)/2,0)="","",UPPER(BEname)&amp;" "&amp;OFFSET(bullrel,(ROW(A7)-ROW($A$7)+2)/2,0)&amp;" (REL)"),UPPER(BEname)&amp;" "&amp;OFFSET(be,(ROW(A7)-ROW($A$7)+2)/2,0))</f>
        <v/>
      </c>
      <c r="D7" s="94"/>
      <c r="E7" s="95" t="str">
        <f ca="1">IF(OFFSET(tgtlat,(ROW(A7)-ROW($A$7)+2)/2,0)="","",OFFSET(tgtlat,(ROW(A7)-ROW($A$7)+2)/2,0)&amp;"  "&amp;OFFSET(tgtlon,(ROW(A7)-ROW($A$7)+2)/2,0))</f>
        <v/>
      </c>
      <c r="F7" s="96"/>
      <c r="G7" s="29" t="str">
        <f ca="1">IF(OFFSET(tgtelev,(ROW(A7)-ROW($A$7)+2)/2,0)="","",OFFSET(tgtelev,(ROW(A7)-ROW($A$7)+2)/2,0))</f>
        <v/>
      </c>
      <c r="H7" s="58"/>
      <c r="I7" s="15" t="str">
        <f ca="1">IF(OFFSET(xhair,(ROW(A7)-ROW($A$7)+2)/2,0)="","",OFFSET(xhair,(ROW(A7)-ROW($A$7)+2)/2,0))</f>
        <v/>
      </c>
      <c r="J7" s="64" t="str">
        <f ca="1">IF(OFFSET(buffers,(ROW(A7)-ROW($A$7)+2)/2,0)="","",OFFSET(buffers,(ROW(A7)-ROW($A$7)+2)/2,0))</f>
        <v/>
      </c>
      <c r="K7" s="70" t="str">
        <f ca="1">IF(OFFSET(alt,(ROW(A7)-ROW($A$7)+2)/2,0)="","",OFFSET(alt,(ROW(A7)-ROW($A$7)+2)/2,0))</f>
        <v/>
      </c>
      <c r="L7" s="100" t="str">
        <f ca="1">IF(OFFSET(ias,(ROW(A7)-ROW($A$7)+2)/2,0)="","",OFFSET(ias,(ROW(A7)-ROW($A$7)+2)/2,0)&amp;"I        "&amp;OFFSET(tas,(ROW(A7)-ROW($A$7)+2)/2,0)&amp;"T        "&amp;OFFSET(mach,(ROW(A7)-ROW($A$7)+2)/2,0)&amp;"M        "&amp;OFFSET(gs,(ROW(A7)-ROW($A$7)+2)/2,0)&amp;"GS")</f>
        <v/>
      </c>
      <c r="M7" s="96"/>
      <c r="N7" s="94"/>
      <c r="O7" s="16" t="str">
        <f ca="1">IF(OFFSET(delay,(ROW(A7)-ROW($A$7)+2)/2,0)="","",OFFSET(delay,(ROW(A7)-ROW($A$7)+2)/2,0))</f>
        <v/>
      </c>
      <c r="S7" t="s">
        <v>50</v>
      </c>
      <c r="T7" s="7"/>
      <c r="W7" t="s">
        <v>51</v>
      </c>
      <c r="AA7" t="s">
        <v>52</v>
      </c>
      <c r="AB7" t="s">
        <v>49</v>
      </c>
    </row>
    <row r="8" spans="1:28" x14ac:dyDescent="0.45">
      <c r="A8" s="28" t="str">
        <f ca="1">IF(LEN(A9)&gt;0,((ROW(A9)-ROW($A$7))/2)+1,"")</f>
        <v/>
      </c>
      <c r="B8" s="56" t="str">
        <f ca="1">IF(OFFSET(tot,(ROW(A9)-ROW($A$7)+2)/2,0)="","",OFFSET(tot,(ROW(A9)-ROW($A$7)+2)/2,0))</f>
        <v/>
      </c>
      <c r="C8" s="18" t="str">
        <f ca="1">IF(LEN(A9)&gt;0,cs,"")</f>
        <v/>
      </c>
      <c r="D8" s="18" t="str">
        <f ca="1">IF(LEN(A9)&gt;0,"Pod "&amp;acmi,"")</f>
        <v/>
      </c>
      <c r="E8" s="18" t="str">
        <f ca="1">IF(OFFSET(wpntype,(ROW(A9)-ROW($A$7)+2)/2,0)="","",OFFSET(wpntype,(ROW(A9)-ROW($A$7)+2)/2,0))</f>
        <v/>
      </c>
      <c r="F8" s="102" t="str">
        <f ca="1">IF(OFFSET(tgtname,(ROW(A9)-ROW($A$7)+2)/2,0)="","",OFFSET(tgtname,(ROW(A9)-ROW($A$7)+2)/2,0))</f>
        <v/>
      </c>
      <c r="G8" s="103"/>
      <c r="H8" s="31"/>
      <c r="I8" s="17" t="str">
        <f ca="1">IF(OFFSET(primenav,(ROW(A9)-ROW($A$7)+2)/2,0)="","",OFFSET(primenav,(ROW(A9)-ROW($A$7)+2)/2,0))&amp;IF(OFFSET(primenavaiding,(ROW(A9)-ROW($A$7)+2)/2,0)="","","-"&amp;OFFSET(primenavaiding,(ROW(A9)-ROW($A$7)+2)/2,0))</f>
        <v/>
      </c>
      <c r="J8" s="18" t="str">
        <f ca="1">IF(OFFSET(fom,(ROW(A9)-ROW($A$7)+2)/2,0)="","",OFFSET(fom,(ROW(A9)-ROW($A$7)+2)/2,0))</f>
        <v/>
      </c>
      <c r="K8" s="18" t="str">
        <f ca="1">IF(OFFSET(wind,(ROW(A9)-ROW($A$7)+2)/2,0)="","",OFFSET(wind,(ROW(A9)-ROW($A$7)+2)/2,0))</f>
        <v/>
      </c>
      <c r="L8" s="71" t="str">
        <f ca="1">IF(OFFSET(trk,(ROW(A9)-ROW($A$7)+2)/2,0)="","",OFFSET(trk,(ROW(A9)-ROW($A$7)+2)/2,0))</f>
        <v/>
      </c>
      <c r="M8" s="72" t="str">
        <f ca="1">IF(OFFSET(hdg,(ROW(A9)-ROW($A$7)+2)/2,0)="","",OFFSET(hdg,(ROW(A9)-ROW($A$7)+2)/2,0))</f>
        <v/>
      </c>
      <c r="N8" s="18" t="str">
        <f ca="1">IF(OFFSET(ls,(ROW(A9)-ROW($A$7)+2)/2,0)="","",OFFSET(ls,(ROW(A9)-ROW($A$7)+2)/2,0))</f>
        <v/>
      </c>
      <c r="O8" s="46" t="str">
        <f ca="1">IF(OFFSET(lar,(ROW(A9)-ROW($A$7)+2)/2,0)="","",OFFSET(lar,(ROW(A9)-ROW($A$7)+2)/2,0))</f>
        <v/>
      </c>
      <c r="S8" t="s">
        <v>53</v>
      </c>
      <c r="T8" s="8"/>
      <c r="V8" t="s">
        <v>54</v>
      </c>
      <c r="W8" t="s">
        <v>55</v>
      </c>
      <c r="AA8" t="s">
        <v>19</v>
      </c>
      <c r="AB8" s="4" t="s">
        <v>56</v>
      </c>
    </row>
    <row r="9" spans="1:28" ht="15.75" customHeight="1" thickBot="1" x14ac:dyDescent="0.5">
      <c r="A9" s="19" t="str">
        <f ca="1">IF(OFFSET(dest,(ROW(A9)-ROW($A$7)+2)/2,0)="","",OFFSET(dest,(ROW(A9)-ROW($A$7)+2)/2,0))</f>
        <v/>
      </c>
      <c r="B9" s="24" t="str">
        <f ca="1">IF(OFFSET(tor,(ROW(A9)-ROW($A$7)+2)/2,0)="","",OFFSET(tor,(ROW(A9)-ROW($A$7)+2)/2,0))</f>
        <v/>
      </c>
      <c r="C9" s="97" t="str">
        <f ca="1">IF(OFFSET(be,(ROW(A9)-ROW($A$7)+2)/2,0)="",IF(OFFSET(bullrel,(ROW(A9)-ROW($A$7)+2)/2,0)="","",UPPER(BEname)&amp;" "&amp;OFFSET(bullrel,(ROW(A9)-ROW($A$7)+2)/2,0)&amp;" (REL)"),UPPER(BEname)&amp;" "&amp;OFFSET(be,(ROW(A9)-ROW($A$7)+2)/2,0))</f>
        <v/>
      </c>
      <c r="D9" s="94"/>
      <c r="E9" s="98" t="str">
        <f ca="1">IF(OFFSET(tgtlat,(ROW(A9)-ROW($A$7)+2)/2,0)="","",OFFSET(tgtlat,(ROW(A9)-ROW($A$7)+2)/2,0)&amp;"  "&amp;OFFSET(tgtlon,(ROW(A9)-ROW($A$7)+2)/2,0))</f>
        <v/>
      </c>
      <c r="F9" s="96"/>
      <c r="G9" s="30" t="str">
        <f ca="1">IF(OFFSET(tgtelev,(ROW(A9)-ROW($A$7)+2)/2,0)="","",OFFSET(tgtelev,(ROW(A9)-ROW($A$7)+2)/2,0))</f>
        <v/>
      </c>
      <c r="H9" s="31"/>
      <c r="I9" s="20" t="str">
        <f ca="1">IF(OFFSET(xhair,(ROW(A9)-ROW($A$7)+2)/2,0)="","",OFFSET(xhair,(ROW(A9)-ROW($A$7)+2)/2,0))</f>
        <v/>
      </c>
      <c r="J9" s="65" t="str">
        <f ca="1">IF(OFFSET(buffers,(ROW(A9)-ROW($A$7)+2)/2,0)="","",OFFSET(buffers,(ROW(A9)-ROW($A$7)+2)/2,0))</f>
        <v/>
      </c>
      <c r="K9" s="73" t="str">
        <f ca="1">IF(OFFSET(alt,(ROW(A9)-ROW($A$7)+2)/2,0)="","",OFFSET(alt,(ROW(A9)-ROW($A$7)+2)/2,0))</f>
        <v/>
      </c>
      <c r="L9" s="101" t="str">
        <f ca="1">IF(OFFSET(ias,(ROW(A9)-ROW($A$7)+2)/2,0)="","",OFFSET(ias,(ROW(A9)-ROW($A$7)+2)/2,0)&amp;"I        "&amp;OFFSET(tas,(ROW(A9)-ROW($A$7)+2)/2,0)&amp;"T        "&amp;OFFSET(mach,(ROW(A9)-ROW($A$7)+2)/2,0)&amp;"M        "&amp;OFFSET(gs,(ROW(A9)-ROW($A$7)+2)/2,0)&amp;"GS")</f>
        <v/>
      </c>
      <c r="M9" s="96"/>
      <c r="N9" s="94"/>
      <c r="O9" s="21" t="str">
        <f ca="1">IF(OFFSET(delay,(ROW(A9)-ROW($A$7)+2)/2,0)="","",OFFSET(delay,(ROW(A9)-ROW($A$7)+2)/2,0))</f>
        <v/>
      </c>
      <c r="S9" t="s">
        <v>57</v>
      </c>
      <c r="T9" s="8"/>
      <c r="V9" t="s">
        <v>58</v>
      </c>
      <c r="W9" t="s">
        <v>59</v>
      </c>
    </row>
    <row r="10" spans="1:28" x14ac:dyDescent="0.45">
      <c r="A10" s="27" t="str">
        <f ca="1">IF(LEN(A11)&gt;0,((ROW(A11)-ROW($A$7))/2)+1,"")</f>
        <v/>
      </c>
      <c r="B10" s="55" t="str">
        <f ca="1">IF(OFFSET(tot,(ROW(A11)-ROW($A$7)+2)/2,0)="","",OFFSET(tot,(ROW(A11)-ROW($A$7)+2)/2,0))</f>
        <v/>
      </c>
      <c r="C10" s="13" t="str">
        <f ca="1">IF(LEN(A11)&gt;0,cs,"")</f>
        <v/>
      </c>
      <c r="D10" s="13" t="str">
        <f ca="1">IF(LEN(A11)&gt;0,"Pod "&amp;acmi,"")</f>
        <v/>
      </c>
      <c r="E10" s="13" t="str">
        <f ca="1">IF(OFFSET(wpntype,(ROW(A11)-ROW($A$7)+2)/2,0)="","",OFFSET(wpntype,(ROW(A11)-ROW($A$7)+2)/2,0))</f>
        <v/>
      </c>
      <c r="F10" s="105" t="str">
        <f ca="1">IF(OFFSET(tgtname,(ROW(A11)-ROW($A$7)+2)/2,0)="","",OFFSET(tgtname,(ROW(A11)-ROW($A$7)+2)/2,0))</f>
        <v/>
      </c>
      <c r="G10" s="103"/>
      <c r="H10" s="31"/>
      <c r="I10" s="12" t="str">
        <f ca="1">IF(OFFSET(primenav,(ROW(A11)-ROW($A$7)+2)/2,0)="","",OFFSET(primenav,(ROW(A11)-ROW($A$7)+2)/2,0))&amp;IF(OFFSET(primenavaiding,(ROW(A11)-ROW($A$7)+2)/2,0)="","","-"&amp;OFFSET(primenavaiding,(ROW(A11)-ROW($A$7)+2)/2,0))</f>
        <v/>
      </c>
      <c r="J10" s="13" t="str">
        <f ca="1">IF(OFFSET(fom,(ROW(A11)-ROW($A$7)+2)/2,0)="","",OFFSET(fom,(ROW(A11)-ROW($A$7)+2)/2,0))</f>
        <v/>
      </c>
      <c r="K10" s="13" t="str">
        <f ca="1">IF(OFFSET(wind,(ROW(A11)-ROW($A$7)+2)/2,0)="","",OFFSET(wind,(ROW(A11)-ROW($A$7)+2)/2,0))</f>
        <v/>
      </c>
      <c r="L10" s="68" t="str">
        <f ca="1">IF(OFFSET(trk,(ROW(A11)-ROW($A$7)+2)/2,0)="","",OFFSET(trk,(ROW(A11)-ROW($A$7)+2)/2,0))</f>
        <v/>
      </c>
      <c r="M10" s="69" t="str">
        <f ca="1">IF(OFFSET(hdg,(ROW(A11)-ROW($A$7)+2)/2,0)="","",OFFSET(hdg,(ROW(A11)-ROW($A$7)+2)/2,0))</f>
        <v/>
      </c>
      <c r="N10" s="13" t="str">
        <f ca="1">IF(OFFSET(ls,(ROW(A11)-ROW($A$7)+2)/2,0)="","",OFFSET(ls,(ROW(A11)-ROW($A$7)+2)/2,0))</f>
        <v/>
      </c>
      <c r="O10" s="45" t="str">
        <f ca="1">IF(OFFSET(lar,(ROW(A11)-ROW($A$7)+2)/2,0)="","",OFFSET(lar,(ROW(A11)-ROW($A$7)+2)/2,0))</f>
        <v/>
      </c>
      <c r="S10" t="s">
        <v>60</v>
      </c>
      <c r="T10" s="8"/>
      <c r="V10" t="s">
        <v>61</v>
      </c>
      <c r="W10" t="s">
        <v>62</v>
      </c>
      <c r="Y10" s="3" t="s">
        <v>63</v>
      </c>
    </row>
    <row r="11" spans="1:28" ht="15.75" customHeight="1" thickBot="1" x14ac:dyDescent="0.5">
      <c r="A11" s="14" t="str">
        <f ca="1">IF(OFFSET(dest,(ROW(A11)-ROW($A$7)+2)/2,0)="","",OFFSET(dest,(ROW(A11)-ROW($A$7)+2)/2,0))</f>
        <v/>
      </c>
      <c r="B11" s="23" t="str">
        <f ca="1">IF(OFFSET(tor,(ROW(A11)-ROW($A$7)+2)/2,0)="","",OFFSET(tor,(ROW(A11)-ROW($A$7)+2)/2,0))</f>
        <v/>
      </c>
      <c r="C11" s="93" t="str">
        <f ca="1">IF(OFFSET(be,(ROW(A11)-ROW($A$7)+2)/2,0)="",IF(OFFSET(bullrel,(ROW(A11)-ROW($A$7)+2)/2,0)="","",UPPER(BEname)&amp;" "&amp;OFFSET(bullrel,(ROW(A11)-ROW($A$7)+2)/2,0)&amp;" (REL)"),UPPER(BEname)&amp;" "&amp;OFFSET(be,(ROW(A11)-ROW($A$7)+2)/2,0))</f>
        <v/>
      </c>
      <c r="D11" s="94"/>
      <c r="E11" s="95" t="str">
        <f ca="1">IF(OFFSET(tgtlat,(ROW(A11)-ROW($A$7)+2)/2,0)="","",OFFSET(tgtlat,(ROW(A11)-ROW($A$7)+2)/2,0)&amp;"  "&amp;OFFSET(tgtlon,(ROW(A11)-ROW($A$7)+2)/2,0))</f>
        <v/>
      </c>
      <c r="F11" s="96"/>
      <c r="G11" s="29" t="str">
        <f ca="1">IF(OFFSET(tgtelev,(ROW(A11)-ROW($A$7)+2)/2,0)="","",OFFSET(tgtelev,(ROW(A11)-ROW($A$7)+2)/2,0))</f>
        <v/>
      </c>
      <c r="H11" s="58"/>
      <c r="I11" s="15" t="str">
        <f ca="1">IF(OFFSET(xhair,(ROW(A11)-ROW($A$7)+2)/2,0)="","",OFFSET(xhair,(ROW(A11)-ROW($A$7)+2)/2,0))</f>
        <v/>
      </c>
      <c r="J11" s="64" t="str">
        <f ca="1">IF(OFFSET(buffers,(ROW(A11)-ROW($A$7)+2)/2,0)="","",OFFSET(buffers,(ROW(A11)-ROW($A$7)+2)/2,0))</f>
        <v/>
      </c>
      <c r="K11" s="70" t="str">
        <f ca="1">IF(OFFSET(alt,(ROW(A11)-ROW($A$7)+2)/2,0)="","",OFFSET(alt,(ROW(A11)-ROW($A$7)+2)/2,0))</f>
        <v/>
      </c>
      <c r="L11" s="100" t="str">
        <f ca="1">IF(OFFSET(ias,(ROW(A11)-ROW($A$7)+2)/2,0)="","",OFFSET(ias,(ROW(A11)-ROW($A$7)+2)/2,0)&amp;"I        "&amp;OFFSET(tas,(ROW(A11)-ROW($A$7)+2)/2,0)&amp;"T        "&amp;OFFSET(mach,(ROW(A11)-ROW($A$7)+2)/2,0)&amp;"M        "&amp;OFFSET(gs,(ROW(A11)-ROW($A$7)+2)/2,0)&amp;"GS")</f>
        <v/>
      </c>
      <c r="M11" s="96"/>
      <c r="N11" s="94"/>
      <c r="O11" s="16" t="str">
        <f ca="1">IF(OFFSET(delay,(ROW(A11)-ROW($A$7)+2)/2,0)="","",OFFSET(delay,(ROW(A11)-ROW($A$7)+2)/2,0))</f>
        <v/>
      </c>
      <c r="S11" t="s">
        <v>64</v>
      </c>
      <c r="T11" s="7"/>
      <c r="V11" t="s">
        <v>65</v>
      </c>
      <c r="W11" t="s">
        <v>66</v>
      </c>
    </row>
    <row r="12" spans="1:28" x14ac:dyDescent="0.45">
      <c r="A12" s="28" t="str">
        <f ca="1">IF(LEN(A13)&gt;0,((ROW(A13)-ROW($A$7))/2)+1,"")</f>
        <v/>
      </c>
      <c r="B12" s="56" t="str">
        <f ca="1">IF(OFFSET(tot,(ROW(A13)-ROW($A$7)+2)/2,0)="","",OFFSET(tot,(ROW(A13)-ROW($A$7)+2)/2,0))</f>
        <v/>
      </c>
      <c r="C12" s="18" t="str">
        <f ca="1">IF(LEN(A13)&gt;0,cs,"")</f>
        <v/>
      </c>
      <c r="D12" s="18" t="str">
        <f ca="1">IF(LEN(A13)&gt;0,"Pod "&amp;acmi,"")</f>
        <v/>
      </c>
      <c r="E12" s="18" t="str">
        <f ca="1">IF(OFFSET(wpntype,(ROW(A13)-ROW($A$7)+2)/2,0)="","",OFFSET(wpntype,(ROW(A13)-ROW($A$7)+2)/2,0))</f>
        <v/>
      </c>
      <c r="F12" s="102" t="str">
        <f ca="1">IF(OFFSET(tgtname,(ROW(A13)-ROW($A$7)+2)/2,0)="","",OFFSET(tgtname,(ROW(A13)-ROW($A$7)+2)/2,0))</f>
        <v/>
      </c>
      <c r="G12" s="103"/>
      <c r="H12" s="31"/>
      <c r="I12" s="17" t="str">
        <f ca="1">IF(OFFSET(primenav,(ROW(A13)-ROW($A$7)+2)/2,0)="","",OFFSET(primenav,(ROW(A13)-ROW($A$7)+2)/2,0))&amp;IF(OFFSET(primenavaiding,(ROW(A13)-ROW($A$7)+2)/2,0)="","","-"&amp;OFFSET(primenavaiding,(ROW(A13)-ROW($A$7)+2)/2,0))</f>
        <v/>
      </c>
      <c r="J12" s="18" t="str">
        <f ca="1">IF(OFFSET(fom,(ROW(A13)-ROW($A$7)+2)/2,0)="","",OFFSET(fom,(ROW(A13)-ROW($A$7)+2)/2,0))</f>
        <v/>
      </c>
      <c r="K12" s="18" t="str">
        <f ca="1">IF(OFFSET(wind,(ROW(A13)-ROW($A$7)+2)/2,0)="","",OFFSET(wind,(ROW(A13)-ROW($A$7)+2)/2,0))</f>
        <v/>
      </c>
      <c r="L12" s="71" t="str">
        <f ca="1">IF(OFFSET(trk,(ROW(A13)-ROW($A$7)+2)/2,0)="","",OFFSET(trk,(ROW(A13)-ROW($A$7)+2)/2,0))</f>
        <v/>
      </c>
      <c r="M12" s="72" t="str">
        <f ca="1">IF(OFFSET(hdg,(ROW(A13)-ROW($A$7)+2)/2,0)="","",OFFSET(hdg,(ROW(A13)-ROW($A$7)+2)/2,0))</f>
        <v/>
      </c>
      <c r="N12" s="18" t="str">
        <f ca="1">IF(OFFSET(ls,(ROW(A13)-ROW($A$7)+2)/2,0)="","",OFFSET(ls,(ROW(A13)-ROW($A$7)+2)/2,0))</f>
        <v/>
      </c>
      <c r="O12" s="46" t="str">
        <f ca="1">IF(OFFSET(lar,(ROW(A13)-ROW($A$7)+2)/2,0)="","",OFFSET(lar,(ROW(A13)-ROW($A$7)+2)/2,0))</f>
        <v/>
      </c>
      <c r="S12" t="s">
        <v>5</v>
      </c>
      <c r="T12" s="7"/>
      <c r="V12" t="s">
        <v>67</v>
      </c>
      <c r="W12" t="s">
        <v>68</v>
      </c>
    </row>
    <row r="13" spans="1:28" ht="15.75" customHeight="1" thickBot="1" x14ac:dyDescent="0.5">
      <c r="A13" s="19" t="str">
        <f ca="1">IF(OFFSET(dest,(ROW(A13)-ROW($A$7)+2)/2,0)="","",OFFSET(dest,(ROW(A13)-ROW($A$7)+2)/2,0))</f>
        <v/>
      </c>
      <c r="B13" s="24" t="str">
        <f ca="1">IF(OFFSET(tor,(ROW(A13)-ROW($A$7)+2)/2,0)="","",OFFSET(tor,(ROW(A13)-ROW($A$7)+2)/2,0))</f>
        <v/>
      </c>
      <c r="C13" s="97" t="str">
        <f ca="1">IF(OFFSET(be,(ROW(A13)-ROW($A$7)+2)/2,0)="",IF(OFFSET(bullrel,(ROW(A13)-ROW($A$7)+2)/2,0)="","",UPPER(BEname)&amp;" "&amp;OFFSET(bullrel,(ROW(A13)-ROW($A$7)+2)/2,0)&amp;" (REL)"),UPPER(BEname)&amp;" "&amp;OFFSET(be,(ROW(A13)-ROW($A$7)+2)/2,0))</f>
        <v/>
      </c>
      <c r="D13" s="94"/>
      <c r="E13" s="98" t="str">
        <f ca="1">IF(OFFSET(tgtlat,(ROW(A13)-ROW($A$7)+2)/2,0)="","",OFFSET(tgtlat,(ROW(A13)-ROW($A$7)+2)/2,0)&amp;"  "&amp;OFFSET(tgtlon,(ROW(A13)-ROW($A$7)+2)/2,0))</f>
        <v/>
      </c>
      <c r="F13" s="96"/>
      <c r="G13" s="30" t="str">
        <f ca="1">IF(OFFSET(tgtelev,(ROW(A13)-ROW($A$7)+2)/2,0)="","",OFFSET(tgtelev,(ROW(A13)-ROW($A$7)+2)/2,0))</f>
        <v/>
      </c>
      <c r="H13" s="31"/>
      <c r="I13" s="20" t="str">
        <f ca="1">IF(OFFSET(xhair,(ROW(A13)-ROW($A$7)+2)/2,0)="","",OFFSET(xhair,(ROW(A13)-ROW($A$7)+2)/2,0))</f>
        <v/>
      </c>
      <c r="J13" s="65" t="str">
        <f ca="1">IF(OFFSET(buffers,(ROW(A13)-ROW($A$7)+2)/2,0)="","",OFFSET(buffers,(ROW(A13)-ROW($A$7)+2)/2,0))</f>
        <v/>
      </c>
      <c r="K13" s="73" t="str">
        <f ca="1">IF(OFFSET(alt,(ROW(A13)-ROW($A$7)+2)/2,0)="","",OFFSET(alt,(ROW(A13)-ROW($A$7)+2)/2,0))</f>
        <v/>
      </c>
      <c r="L13" s="101" t="str">
        <f ca="1">IF(OFFSET(ias,(ROW(A13)-ROW($A$7)+2)/2,0)="","",OFFSET(ias,(ROW(A13)-ROW($A$7)+2)/2,0)&amp;"I        "&amp;OFFSET(tas,(ROW(A13)-ROW($A$7)+2)/2,0)&amp;"T        "&amp;OFFSET(mach,(ROW(A13)-ROW($A$7)+2)/2,0)&amp;"M        "&amp;OFFSET(gs,(ROW(A13)-ROW($A$7)+2)/2,0)&amp;"GS")</f>
        <v/>
      </c>
      <c r="M13" s="96"/>
      <c r="N13" s="94"/>
      <c r="O13" s="21" t="str">
        <f ca="1">IF(OFFSET(delay,(ROW(A13)-ROW($A$7)+2)/2,0)="","",OFFSET(delay,(ROW(A13)-ROW($A$7)+2)/2,0))</f>
        <v/>
      </c>
      <c r="S13" t="s">
        <v>29</v>
      </c>
      <c r="T13" s="7"/>
      <c r="V13" t="s">
        <v>69</v>
      </c>
      <c r="W13" t="s">
        <v>69</v>
      </c>
    </row>
    <row r="14" spans="1:28" x14ac:dyDescent="0.45">
      <c r="A14" s="27" t="str">
        <f ca="1">IF(LEN(A15)&gt;0,((ROW(A15)-ROW($A$7))/2)+1,"")</f>
        <v/>
      </c>
      <c r="B14" s="55" t="str">
        <f ca="1">IF(OFFSET(tot,(ROW(A15)-ROW($A$7)+2)/2,0)="","",OFFSET(tot,(ROW(A15)-ROW($A$7)+2)/2,0))</f>
        <v/>
      </c>
      <c r="C14" s="13" t="str">
        <f ca="1">IF(LEN(A15)&gt;0,cs,"")</f>
        <v/>
      </c>
      <c r="D14" s="13" t="str">
        <f ca="1">IF(LEN(A15)&gt;0,"Pod "&amp;acmi,"")</f>
        <v/>
      </c>
      <c r="E14" s="13" t="str">
        <f ca="1">IF(OFFSET(wpntype,(ROW(A15)-ROW($A$7)+2)/2,0)="","",OFFSET(wpntype,(ROW(A15)-ROW($A$7)+2)/2,0))</f>
        <v/>
      </c>
      <c r="F14" s="105" t="str">
        <f ca="1">IF(OFFSET(tgtname,(ROW(A15)-ROW($A$7)+2)/2,0)="","",OFFSET(tgtname,(ROW(A15)-ROW($A$7)+2)/2,0))</f>
        <v/>
      </c>
      <c r="G14" s="103"/>
      <c r="H14" s="31"/>
      <c r="I14" s="12" t="str">
        <f ca="1">IF(OFFSET(primenav,(ROW(A15)-ROW($A$7)+2)/2,0)="","",OFFSET(primenav,(ROW(A15)-ROW($A$7)+2)/2,0))&amp;IF(OFFSET(primenavaiding,(ROW(A15)-ROW($A$7)+2)/2,0)="","","-"&amp;OFFSET(primenavaiding,(ROW(A15)-ROW($A$7)+2)/2,0))</f>
        <v/>
      </c>
      <c r="J14" s="13" t="str">
        <f ca="1">IF(OFFSET(fom,(ROW(A15)-ROW($A$7)+2)/2,0)="","",OFFSET(fom,(ROW(A15)-ROW($A$7)+2)/2,0))</f>
        <v/>
      </c>
      <c r="K14" s="13" t="str">
        <f ca="1">IF(OFFSET(wind,(ROW(A15)-ROW($A$7)+2)/2,0)="","",OFFSET(wind,(ROW(A15)-ROW($A$7)+2)/2,0))</f>
        <v/>
      </c>
      <c r="L14" s="68" t="str">
        <f ca="1">IF(OFFSET(trk,(ROW(A15)-ROW($A$7)+2)/2,0)="","",OFFSET(trk,(ROW(A15)-ROW($A$7)+2)/2,0))</f>
        <v/>
      </c>
      <c r="M14" s="69" t="str">
        <f ca="1">IF(OFFSET(hdg,(ROW(A15)-ROW($A$7)+2)/2,0)="","",OFFSET(hdg,(ROW(A15)-ROW($A$7)+2)/2,0))</f>
        <v/>
      </c>
      <c r="N14" s="13" t="str">
        <f ca="1">IF(OFFSET(ls,(ROW(A15)-ROW($A$7)+2)/2,0)="","",OFFSET(ls,(ROW(A15)-ROW($A$7)+2)/2,0))</f>
        <v/>
      </c>
      <c r="O14" s="45" t="str">
        <f ca="1">IF(OFFSET(lar,(ROW(A15)-ROW($A$7)+2)/2,0)="","",OFFSET(lar,(ROW(A15)-ROW($A$7)+2)/2,0))</f>
        <v/>
      </c>
      <c r="P14" s="67"/>
      <c r="S14" t="s">
        <v>70</v>
      </c>
      <c r="T14" s="8"/>
      <c r="V14" t="s">
        <v>71</v>
      </c>
      <c r="W14" t="s">
        <v>71</v>
      </c>
    </row>
    <row r="15" spans="1:28" ht="15.75" customHeight="1" thickBot="1" x14ac:dyDescent="0.5">
      <c r="A15" s="14" t="str">
        <f ca="1">IF(OFFSET(dest,(ROW(A15)-ROW($A$7)+2)/2,0)="","",OFFSET(dest,(ROW(A15)-ROW($A$7)+2)/2,0))</f>
        <v/>
      </c>
      <c r="B15" s="23" t="str">
        <f ca="1">IF(OFFSET(tor,(ROW(A15)-ROW($A$7)+2)/2,0)="","",OFFSET(tor,(ROW(A15)-ROW($A$7)+2)/2,0))</f>
        <v/>
      </c>
      <c r="C15" s="93" t="str">
        <f ca="1">IF(OFFSET(be,(ROW(A15)-ROW($A$7)+2)/2,0)="",IF(OFFSET(bullrel,(ROW(A15)-ROW($A$7)+2)/2,0)="","",UPPER(BEname)&amp;" "&amp;OFFSET(bullrel,(ROW(A15)-ROW($A$7)+2)/2,0)&amp;" (REL)"),UPPER(BEname)&amp;" "&amp;OFFSET(be,(ROW(A15)-ROW($A$7)+2)/2,0))</f>
        <v/>
      </c>
      <c r="D15" s="94"/>
      <c r="E15" s="95" t="str">
        <f ca="1">IF(OFFSET(tgtlat,(ROW(A15)-ROW($A$7)+2)/2,0)="","",OFFSET(tgtlat,(ROW(A15)-ROW($A$7)+2)/2,0)&amp;"  "&amp;OFFSET(tgtlon,(ROW(A15)-ROW($A$7)+2)/2,0))</f>
        <v/>
      </c>
      <c r="F15" s="96"/>
      <c r="G15" s="29" t="str">
        <f ca="1">IF(OFFSET(tgtelev,(ROW(A15)-ROW($A$7)+2)/2,0)="","",OFFSET(tgtelev,(ROW(A15)-ROW($A$7)+2)/2,0))</f>
        <v/>
      </c>
      <c r="H15" s="58"/>
      <c r="I15" s="15" t="str">
        <f ca="1">IF(OFFSET(xhair,(ROW(A15)-ROW($A$7)+2)/2,0)="","",OFFSET(xhair,(ROW(A15)-ROW($A$7)+2)/2,0))</f>
        <v/>
      </c>
      <c r="J15" s="64" t="str">
        <f ca="1">IF(OFFSET(buffers,(ROW(A15)-ROW($A$7)+2)/2,0)="","",OFFSET(buffers,(ROW(A15)-ROW($A$7)+2)/2,0))</f>
        <v/>
      </c>
      <c r="K15" s="70" t="str">
        <f ca="1">IF(OFFSET(alt,(ROW(A15)-ROW($A$7)+2)/2,0)="","",OFFSET(alt,(ROW(A15)-ROW($A$7)+2)/2,0))</f>
        <v/>
      </c>
      <c r="L15" s="100" t="str">
        <f ca="1">IF(OFFSET(ias,(ROW(A15)-ROW($A$7)+2)/2,0)="","",OFFSET(ias,(ROW(A15)-ROW($A$7)+2)/2,0)&amp;"I        "&amp;OFFSET(tas,(ROW(A15)-ROW($A$7)+2)/2,0)&amp;"T        "&amp;OFFSET(mach,(ROW(A15)-ROW($A$7)+2)/2,0)&amp;"M        "&amp;OFFSET(gs,(ROW(A15)-ROW($A$7)+2)/2,0)&amp;"GS")</f>
        <v/>
      </c>
      <c r="M15" s="96"/>
      <c r="N15" s="94"/>
      <c r="O15" s="16" t="str">
        <f ca="1">IF(OFFSET(delay,(ROW(A15)-ROW($A$7)+2)/2,0)="","",OFFSET(delay,(ROW(A15)-ROW($A$7)+2)/2,0))</f>
        <v/>
      </c>
      <c r="P15" s="67"/>
      <c r="Q15" s="67"/>
      <c r="R15" s="67"/>
      <c r="S15" t="s">
        <v>72</v>
      </c>
      <c r="T15" s="8" t="s">
        <v>73</v>
      </c>
      <c r="U15" s="67"/>
      <c r="V15" t="s">
        <v>74</v>
      </c>
      <c r="W15" t="s">
        <v>75</v>
      </c>
    </row>
    <row r="16" spans="1:28" x14ac:dyDescent="0.45">
      <c r="A16" s="28" t="str">
        <f ca="1">IF(LEN(A17)&gt;0,((ROW(A17)-ROW($A$7))/2)+1,"")</f>
        <v/>
      </c>
      <c r="B16" s="56" t="str">
        <f ca="1">IF(OFFSET(tot,(ROW(A17)-ROW($A$7)+2)/2,0)="","",OFFSET(tot,(ROW(A17)-ROW($A$7)+2)/2,0))</f>
        <v/>
      </c>
      <c r="C16" s="18" t="str">
        <f ca="1">IF(LEN(A17)&gt;0,cs,"")</f>
        <v/>
      </c>
      <c r="D16" s="18" t="str">
        <f ca="1">IF(LEN(A17)&gt;0,"Pod "&amp;acmi,"")</f>
        <v/>
      </c>
      <c r="E16" s="18" t="str">
        <f ca="1">IF(OFFSET(wpntype,(ROW(A17)-ROW($A$7)+2)/2,0)="","",OFFSET(wpntype,(ROW(A17)-ROW($A$7)+2)/2,0))</f>
        <v/>
      </c>
      <c r="F16" s="102" t="str">
        <f ca="1">IF(OFFSET(tgtname,(ROW(A17)-ROW($A$7)+2)/2,0)="","",OFFSET(tgtname,(ROW(A17)-ROW($A$7)+2)/2,0))</f>
        <v/>
      </c>
      <c r="G16" s="103"/>
      <c r="H16" s="31"/>
      <c r="I16" s="17" t="str">
        <f ca="1">IF(OFFSET(primenav,(ROW(A17)-ROW($A$7)+2)/2,0)="","",OFFSET(primenav,(ROW(A17)-ROW($A$7)+2)/2,0))&amp;IF(OFFSET(primenavaiding,(ROW(A17)-ROW($A$7)+2)/2,0)="","","-"&amp;OFFSET(primenavaiding,(ROW(A17)-ROW($A$7)+2)/2,0))</f>
        <v/>
      </c>
      <c r="J16" s="18" t="str">
        <f ca="1">IF(OFFSET(fom,(ROW(A17)-ROW($A$7)+2)/2,0)="","",OFFSET(fom,(ROW(A17)-ROW($A$7)+2)/2,0))</f>
        <v/>
      </c>
      <c r="K16" s="18" t="str">
        <f ca="1">IF(OFFSET(wind,(ROW(A17)-ROW($A$7)+2)/2,0)="","",OFFSET(wind,(ROW(A17)-ROW($A$7)+2)/2,0))</f>
        <v/>
      </c>
      <c r="L16" s="71" t="str">
        <f ca="1">IF(OFFSET(trk,(ROW(A17)-ROW($A$7)+2)/2,0)="","",OFFSET(trk,(ROW(A17)-ROW($A$7)+2)/2,0))</f>
        <v/>
      </c>
      <c r="M16" s="72" t="str">
        <f ca="1">IF(OFFSET(hdg,(ROW(A17)-ROW($A$7)+2)/2,0)="","",OFFSET(hdg,(ROW(A17)-ROW($A$7)+2)/2,0))</f>
        <v/>
      </c>
      <c r="N16" s="18" t="str">
        <f ca="1">IF(OFFSET(ls,(ROW(A17)-ROW($A$7)+2)/2,0)="","",OFFSET(ls,(ROW(A17)-ROW($A$7)+2)/2,0))</f>
        <v/>
      </c>
      <c r="O16" s="46" t="str">
        <f ca="1">IF(OFFSET(lar,(ROW(A17)-ROW($A$7)+2)/2,0)="","",OFFSET(lar,(ROW(A17)-ROW($A$7)+2)/2,0))</f>
        <v/>
      </c>
      <c r="P16" s="67"/>
      <c r="Q16" s="67"/>
      <c r="R16" s="67"/>
      <c r="S16" s="26" t="s">
        <v>76</v>
      </c>
      <c r="T16" s="25" t="s">
        <v>77</v>
      </c>
      <c r="U16" s="67"/>
      <c r="V16" t="s">
        <v>78</v>
      </c>
      <c r="W16" t="s">
        <v>79</v>
      </c>
    </row>
    <row r="17" spans="1:23" ht="15.75" customHeight="1" thickBot="1" x14ac:dyDescent="0.5">
      <c r="A17" s="19" t="str">
        <f ca="1">IF(OFFSET(dest,(ROW(A17)-ROW($A$7)+2)/2,0)="","",OFFSET(dest,(ROW(A17)-ROW($A$7)+2)/2,0))</f>
        <v/>
      </c>
      <c r="B17" s="24" t="str">
        <f ca="1">IF(OFFSET(tor,(ROW(A17)-ROW($A$7)+2)/2,0)="","",OFFSET(tor,(ROW(A17)-ROW($A$7)+2)/2,0))</f>
        <v/>
      </c>
      <c r="C17" s="97" t="str">
        <f ca="1">IF(OFFSET(be,(ROW(A17)-ROW($A$7)+2)/2,0)="",IF(OFFSET(bullrel,(ROW(A17)-ROW($A$7)+2)/2,0)="","",UPPER(BEname)&amp;" "&amp;OFFSET(bullrel,(ROW(A17)-ROW($A$7)+2)/2,0)&amp;" (REL)"),UPPER(BEname)&amp;" "&amp;OFFSET(be,(ROW(A17)-ROW($A$7)+2)/2,0))</f>
        <v/>
      </c>
      <c r="D17" s="94"/>
      <c r="E17" s="98" t="str">
        <f ca="1">IF(OFFSET(tgtlat,(ROW(A17)-ROW($A$7)+2)/2,0)="","",OFFSET(tgtlat,(ROW(A17)-ROW($A$7)+2)/2,0)&amp;"  "&amp;OFFSET(tgtlon,(ROW(A17)-ROW($A$7)+2)/2,0))</f>
        <v/>
      </c>
      <c r="F17" s="96"/>
      <c r="G17" s="30" t="str">
        <f ca="1">IF(OFFSET(tgtelev,(ROW(A17)-ROW($A$7)+2)/2,0)="","",OFFSET(tgtelev,(ROW(A17)-ROW($A$7)+2)/2,0))</f>
        <v/>
      </c>
      <c r="H17" s="31"/>
      <c r="I17" s="20" t="str">
        <f ca="1">IF(OFFSET(xhair,(ROW(A17)-ROW($A$7)+2)/2,0)="","",OFFSET(xhair,(ROW(A17)-ROW($A$7)+2)/2,0))</f>
        <v/>
      </c>
      <c r="J17" s="65" t="str">
        <f ca="1">IF(OFFSET(buffers,(ROW(A17)-ROW($A$7)+2)/2,0)="","",OFFSET(buffers,(ROW(A17)-ROW($A$7)+2)/2,0))</f>
        <v/>
      </c>
      <c r="K17" s="73" t="str">
        <f ca="1">IF(OFFSET(alt,(ROW(A17)-ROW($A$7)+2)/2,0)="","",OFFSET(alt,(ROW(A17)-ROW($A$7)+2)/2,0))</f>
        <v/>
      </c>
      <c r="L17" s="101" t="str">
        <f ca="1">IF(OFFSET(ias,(ROW(A17)-ROW($A$7)+2)/2,0)="","",OFFSET(ias,(ROW(A17)-ROW($A$7)+2)/2,0)&amp;"I        "&amp;OFFSET(tas,(ROW(A17)-ROW($A$7)+2)/2,0)&amp;"T        "&amp;OFFSET(mach,(ROW(A17)-ROW($A$7)+2)/2,0)&amp;"M        "&amp;OFFSET(gs,(ROW(A17)-ROW($A$7)+2)/2,0)&amp;"GS")</f>
        <v/>
      </c>
      <c r="M17" s="96"/>
      <c r="N17" s="94"/>
      <c r="O17" s="21" t="str">
        <f ca="1">IF(OFFSET(delay,(ROW(A17)-ROW($A$7)+2)/2,0)="","",OFFSET(delay,(ROW(A17)-ROW($A$7)+2)/2,0))</f>
        <v/>
      </c>
      <c r="P17" s="67"/>
      <c r="Q17" s="67"/>
      <c r="R17" s="67"/>
      <c r="S17" s="26" t="s">
        <v>80</v>
      </c>
      <c r="T17" s="25" t="s">
        <v>81</v>
      </c>
      <c r="U17" s="67"/>
      <c r="V17" t="s">
        <v>82</v>
      </c>
      <c r="W17" t="s">
        <v>83</v>
      </c>
    </row>
    <row r="18" spans="1:23" x14ac:dyDescent="0.45">
      <c r="A18" s="27" t="str">
        <f ca="1">IF(LEN(A19)&gt;0,((ROW(A19)-ROW($A$7))/2)+1,"")</f>
        <v/>
      </c>
      <c r="B18" s="55" t="str">
        <f ca="1">IF(OFFSET(tot,(ROW(A19)-ROW($A$7)+2)/2,0)="","",OFFSET(tot,(ROW(A19)-ROW($A$7)+2)/2,0))</f>
        <v/>
      </c>
      <c r="C18" s="13" t="str">
        <f ca="1">IF(LEN(A19)&gt;0,cs,"")</f>
        <v/>
      </c>
      <c r="D18" s="13" t="str">
        <f ca="1">IF(LEN(A19)&gt;0,"Pod "&amp;acmi,"")</f>
        <v/>
      </c>
      <c r="E18" s="13" t="str">
        <f ca="1">IF(OFFSET(wpntype,(ROW(A19)-ROW($A$7)+2)/2,0)="","",OFFSET(wpntype,(ROW(A19)-ROW($A$7)+2)/2,0))</f>
        <v/>
      </c>
      <c r="F18" s="105" t="str">
        <f ca="1">IF(OFFSET(tgtname,(ROW(A19)-ROW($A$7)+2)/2,0)="","",OFFSET(tgtname,(ROW(A19)-ROW($A$7)+2)/2,0))</f>
        <v/>
      </c>
      <c r="G18" s="103"/>
      <c r="H18" s="31"/>
      <c r="I18" s="12" t="str">
        <f ca="1">IF(OFFSET(primenav,(ROW(A19)-ROW($A$7)+2)/2,0)="","",OFFSET(primenav,(ROW(A19)-ROW($A$7)+2)/2,0))&amp;IF(OFFSET(primenavaiding,(ROW(A19)-ROW($A$7)+2)/2,0)="","","-"&amp;OFFSET(primenavaiding,(ROW(A19)-ROW($A$7)+2)/2,0))</f>
        <v/>
      </c>
      <c r="J18" s="13" t="str">
        <f ca="1">IF(OFFSET(fom,(ROW(A19)-ROW($A$7)+2)/2,0)="","",OFFSET(fom,(ROW(A19)-ROW($A$7)+2)/2,0))</f>
        <v/>
      </c>
      <c r="K18" s="13" t="str">
        <f ca="1">IF(OFFSET(wind,(ROW(A19)-ROW($A$7)+2)/2,0)="","",OFFSET(wind,(ROW(A19)-ROW($A$7)+2)/2,0))</f>
        <v/>
      </c>
      <c r="L18" s="68" t="str">
        <f ca="1">IF(OFFSET(trk,(ROW(A19)-ROW($A$7)+2)/2,0)="","",OFFSET(trk,(ROW(A19)-ROW($A$7)+2)/2,0))</f>
        <v/>
      </c>
      <c r="M18" s="69" t="str">
        <f ca="1">IF(OFFSET(hdg,(ROW(A19)-ROW($A$7)+2)/2,0)="","",OFFSET(hdg,(ROW(A19)-ROW($A$7)+2)/2,0))</f>
        <v/>
      </c>
      <c r="N18" s="13" t="str">
        <f ca="1">IF(OFFSET(ls,(ROW(A19)-ROW($A$7)+2)/2,0)="","",OFFSET(ls,(ROW(A19)-ROW($A$7)+2)/2,0))</f>
        <v/>
      </c>
      <c r="O18" s="45" t="str">
        <f ca="1">IF(OFFSET(lar,(ROW(A19)-ROW($A$7)+2)/2,0)="","",OFFSET(lar,(ROW(A19)-ROW($A$7)+2)/2,0))</f>
        <v/>
      </c>
      <c r="P18" s="67"/>
      <c r="S18" s="67"/>
      <c r="T18" s="67"/>
      <c r="U18" s="67"/>
      <c r="V18" t="s">
        <v>84</v>
      </c>
      <c r="W18" t="s">
        <v>85</v>
      </c>
    </row>
    <row r="19" spans="1:23" ht="15.75" customHeight="1" thickBot="1" x14ac:dyDescent="0.5">
      <c r="A19" s="14" t="str">
        <f ca="1">IF(OFFSET(dest,(ROW(A19)-ROW($A$7)+2)/2,0)="","",OFFSET(dest,(ROW(A19)-ROW($A$7)+2)/2,0))</f>
        <v/>
      </c>
      <c r="B19" s="23" t="str">
        <f ca="1">IF(OFFSET(tor,(ROW(A19)-ROW($A$7)+2)/2,0)="","",OFFSET(tor,(ROW(A19)-ROW($A$7)+2)/2,0))</f>
        <v/>
      </c>
      <c r="C19" s="93" t="str">
        <f ca="1">IF(OFFSET(be,(ROW(A19)-ROW($A$7)+2)/2,0)="",IF(OFFSET(bullrel,(ROW(A19)-ROW($A$7)+2)/2,0)="","",UPPER(BEname)&amp;" "&amp;OFFSET(bullrel,(ROW(A19)-ROW($A$7)+2)/2,0)&amp;" (REL)"),UPPER(BEname)&amp;" "&amp;OFFSET(be,(ROW(A19)-ROW($A$7)+2)/2,0))</f>
        <v/>
      </c>
      <c r="D19" s="94"/>
      <c r="E19" s="95" t="str">
        <f ca="1">IF(OFFSET(tgtlat,(ROW(A19)-ROW($A$7)+2)/2,0)="","",OFFSET(tgtlat,(ROW(A19)-ROW($A$7)+2)/2,0)&amp;"  "&amp;OFFSET(tgtlon,(ROW(A19)-ROW($A$7)+2)/2,0))</f>
        <v/>
      </c>
      <c r="F19" s="96"/>
      <c r="G19" s="29" t="str">
        <f ca="1">IF(OFFSET(tgtelev,(ROW(A19)-ROW($A$7)+2)/2,0)="","",OFFSET(tgtelev,(ROW(A19)-ROW($A$7)+2)/2,0))</f>
        <v/>
      </c>
      <c r="H19" s="58"/>
      <c r="I19" s="15" t="str">
        <f ca="1">IF(OFFSET(xhair,(ROW(A19)-ROW($A$7)+2)/2,0)="","",OFFSET(xhair,(ROW(A19)-ROW($A$7)+2)/2,0))</f>
        <v/>
      </c>
      <c r="J19" s="64" t="str">
        <f ca="1">IF(OFFSET(buffers,(ROW(A19)-ROW($A$7)+2)/2,0)="","",OFFSET(buffers,(ROW(A19)-ROW($A$7)+2)/2,0))</f>
        <v/>
      </c>
      <c r="K19" s="70" t="str">
        <f ca="1">IF(OFFSET(alt,(ROW(A19)-ROW($A$7)+2)/2,0)="","",OFFSET(alt,(ROW(A19)-ROW($A$7)+2)/2,0))</f>
        <v/>
      </c>
      <c r="L19" s="100" t="str">
        <f ca="1">IF(OFFSET(ias,(ROW(A19)-ROW($A$7)+2)/2,0)="","",OFFSET(ias,(ROW(A19)-ROW($A$7)+2)/2,0)&amp;"I        "&amp;OFFSET(tas,(ROW(A19)-ROW($A$7)+2)/2,0)&amp;"T        "&amp;OFFSET(mach,(ROW(A19)-ROW($A$7)+2)/2,0)&amp;"M        "&amp;OFFSET(gs,(ROW(A19)-ROW($A$7)+2)/2,0)&amp;"GS")</f>
        <v/>
      </c>
      <c r="M19" s="96"/>
      <c r="N19" s="94"/>
      <c r="O19" s="16" t="str">
        <f ca="1">IF(OFFSET(delay,(ROW(A19)-ROW($A$7)+2)/2,0)="","",OFFSET(delay,(ROW(A19)-ROW($A$7)+2)/2,0))</f>
        <v/>
      </c>
      <c r="P19" s="67"/>
      <c r="S19" s="67"/>
      <c r="T19" s="67"/>
      <c r="U19" s="67"/>
      <c r="V19" t="s">
        <v>86</v>
      </c>
      <c r="W19" t="s">
        <v>87</v>
      </c>
    </row>
    <row r="20" spans="1:23" x14ac:dyDescent="0.45">
      <c r="A20" s="28" t="str">
        <f ca="1">IF(LEN(A21)&gt;0,((ROW(A21)-ROW($A$7))/2)+1,"")</f>
        <v/>
      </c>
      <c r="B20" s="56" t="str">
        <f ca="1">IF(OFFSET(tot,(ROW(A21)-ROW($A$7)+2)/2,0)="","",OFFSET(tot,(ROW(A21)-ROW($A$7)+2)/2,0))</f>
        <v/>
      </c>
      <c r="C20" s="18" t="str">
        <f ca="1">IF(LEN(A21)&gt;0,cs,"")</f>
        <v/>
      </c>
      <c r="D20" s="18" t="str">
        <f ca="1">IF(LEN(A21)&gt;0,"Pod "&amp;acmi,"")</f>
        <v/>
      </c>
      <c r="E20" s="18" t="str">
        <f ca="1">IF(OFFSET(wpntype,(ROW(A21)-ROW($A$7)+2)/2,0)="","",OFFSET(wpntype,(ROW(A21)-ROW($A$7)+2)/2,0))</f>
        <v/>
      </c>
      <c r="F20" s="102" t="str">
        <f ca="1">IF(OFFSET(tgtname,(ROW(A21)-ROW($A$7)+2)/2,0)="","",OFFSET(tgtname,(ROW(A21)-ROW($A$7)+2)/2,0))</f>
        <v/>
      </c>
      <c r="G20" s="103"/>
      <c r="H20" s="31"/>
      <c r="I20" s="17" t="str">
        <f ca="1">IF(OFFSET(primenav,(ROW(A21)-ROW($A$7)+2)/2,0)="","",OFFSET(primenav,(ROW(A21)-ROW($A$7)+2)/2,0))&amp;IF(OFFSET(primenavaiding,(ROW(A21)-ROW($A$7)+2)/2,0)="","","-"&amp;OFFSET(primenavaiding,(ROW(A21)-ROW($A$7)+2)/2,0))</f>
        <v/>
      </c>
      <c r="J20" s="18" t="str">
        <f ca="1">IF(OFFSET(fom,(ROW(A21)-ROW($A$7)+2)/2,0)="","",OFFSET(fom,(ROW(A21)-ROW($A$7)+2)/2,0))</f>
        <v/>
      </c>
      <c r="K20" s="18" t="str">
        <f ca="1">IF(OFFSET(wind,(ROW(A21)-ROW($A$7)+2)/2,0)="","",OFFSET(wind,(ROW(A21)-ROW($A$7)+2)/2,0))</f>
        <v/>
      </c>
      <c r="L20" s="71" t="str">
        <f ca="1">IF(OFFSET(trk,(ROW(A21)-ROW($A$7)+2)/2,0)="","",OFFSET(trk,(ROW(A21)-ROW($A$7)+2)/2,0))</f>
        <v/>
      </c>
      <c r="M20" s="72" t="str">
        <f ca="1">IF(OFFSET(hdg,(ROW(A21)-ROW($A$7)+2)/2,0)="","",OFFSET(hdg,(ROW(A21)-ROW($A$7)+2)/2,0))</f>
        <v/>
      </c>
      <c r="N20" s="18" t="str">
        <f ca="1">IF(OFFSET(ls,(ROW(A21)-ROW($A$7)+2)/2,0)="","",OFFSET(ls,(ROW(A21)-ROW($A$7)+2)/2,0))</f>
        <v/>
      </c>
      <c r="O20" s="46" t="str">
        <f ca="1">IF(OFFSET(lar,(ROW(A21)-ROW($A$7)+2)/2,0)="","",OFFSET(lar,(ROW(A21)-ROW($A$7)+2)/2,0))</f>
        <v/>
      </c>
      <c r="P20" s="67"/>
      <c r="U20" s="67"/>
      <c r="V20" t="s">
        <v>88</v>
      </c>
      <c r="W20" t="s">
        <v>88</v>
      </c>
    </row>
    <row r="21" spans="1:23" ht="15.75" customHeight="1" thickBot="1" x14ac:dyDescent="0.5">
      <c r="A21" s="19" t="str">
        <f ca="1">IF(OFFSET(dest,(ROW(A21)-ROW($A$7)+2)/2,0)="","",OFFSET(dest,(ROW(A21)-ROW($A$7)+2)/2,0))</f>
        <v/>
      </c>
      <c r="B21" s="24" t="str">
        <f ca="1">IF(OFFSET(tor,(ROW(A21)-ROW($A$7)+2)/2,0)="","",OFFSET(tor,(ROW(A21)-ROW($A$7)+2)/2,0))</f>
        <v/>
      </c>
      <c r="C21" s="97" t="str">
        <f ca="1">IF(OFFSET(be,(ROW(A21)-ROW($A$7)+2)/2,0)="",IF(OFFSET(bullrel,(ROW(A21)-ROW($A$7)+2)/2,0)="","",UPPER(BEname)&amp;" "&amp;OFFSET(bullrel,(ROW(A21)-ROW($A$7)+2)/2,0)&amp;" (REL)"),UPPER(BEname)&amp;" "&amp;OFFSET(be,(ROW(A21)-ROW($A$7)+2)/2,0))</f>
        <v/>
      </c>
      <c r="D21" s="94"/>
      <c r="E21" s="98" t="str">
        <f ca="1">IF(OFFSET(tgtlat,(ROW(A21)-ROW($A$7)+2)/2,0)="","",OFFSET(tgtlat,(ROW(A21)-ROW($A$7)+2)/2,0)&amp;"  "&amp;OFFSET(tgtlon,(ROW(A21)-ROW($A$7)+2)/2,0))</f>
        <v/>
      </c>
      <c r="F21" s="96"/>
      <c r="G21" s="30" t="str">
        <f ca="1">IF(OFFSET(tgtelev,(ROW(A21)-ROW($A$7)+2)/2,0)="","",OFFSET(tgtelev,(ROW(A21)-ROW($A$7)+2)/2,0))</f>
        <v/>
      </c>
      <c r="H21" s="31"/>
      <c r="I21" s="20" t="str">
        <f ca="1">IF(OFFSET(xhair,(ROW(A21)-ROW($A$7)+2)/2,0)="","",OFFSET(xhair,(ROW(A21)-ROW($A$7)+2)/2,0))</f>
        <v/>
      </c>
      <c r="J21" s="65" t="str">
        <f ca="1">IF(OFFSET(buffers,(ROW(A21)-ROW($A$7)+2)/2,0)="","",OFFSET(buffers,(ROW(A21)-ROW($A$7)+2)/2,0))</f>
        <v/>
      </c>
      <c r="K21" s="73" t="str">
        <f ca="1">IF(OFFSET(alt,(ROW(A21)-ROW($A$7)+2)/2,0)="","",OFFSET(alt,(ROW(A21)-ROW($A$7)+2)/2,0))</f>
        <v/>
      </c>
      <c r="L21" s="101" t="str">
        <f ca="1">IF(OFFSET(ias,(ROW(A21)-ROW($A$7)+2)/2,0)="","",OFFSET(ias,(ROW(A21)-ROW($A$7)+2)/2,0)&amp;"I        "&amp;OFFSET(tas,(ROW(A21)-ROW($A$7)+2)/2,0)&amp;"T        "&amp;OFFSET(mach,(ROW(A21)-ROW($A$7)+2)/2,0)&amp;"M        "&amp;OFFSET(gs,(ROW(A21)-ROW($A$7)+2)/2,0)&amp;"GS")</f>
        <v/>
      </c>
      <c r="M21" s="96"/>
      <c r="N21" s="94"/>
      <c r="O21" s="21" t="str">
        <f ca="1">IF(OFFSET(delay,(ROW(A21)-ROW($A$7)+2)/2,0)="","",OFFSET(delay,(ROW(A21)-ROW($A$7)+2)/2,0))</f>
        <v/>
      </c>
      <c r="P21" s="67"/>
      <c r="U21" s="67"/>
      <c r="V21" t="s">
        <v>23</v>
      </c>
      <c r="W21" t="s">
        <v>89</v>
      </c>
    </row>
    <row r="22" spans="1:23" x14ac:dyDescent="0.45">
      <c r="A22" s="27" t="str">
        <f ca="1">IF(LEN(A23)&gt;0,((ROW(A23)-ROW($A$7))/2)+1,"")</f>
        <v/>
      </c>
      <c r="B22" s="55" t="str">
        <f ca="1">IF(OFFSET(tot,(ROW(A23)-ROW($A$7)+2)/2,0)="","",OFFSET(tot,(ROW(A23)-ROW($A$7)+2)/2,0))</f>
        <v/>
      </c>
      <c r="C22" s="13" t="str">
        <f ca="1">IF(LEN(A23)&gt;0,cs,"")</f>
        <v/>
      </c>
      <c r="D22" s="13" t="str">
        <f ca="1">IF(LEN(A23)&gt;0,"Pod "&amp;acmi,"")</f>
        <v/>
      </c>
      <c r="E22" s="13" t="str">
        <f ca="1">IF(OFFSET(wpntype,(ROW(A23)-ROW($A$7)+2)/2,0)="","",OFFSET(wpntype,(ROW(A23)-ROW($A$7)+2)/2,0))</f>
        <v/>
      </c>
      <c r="F22" s="105" t="str">
        <f ca="1">IF(OFFSET(tgtname,(ROW(A23)-ROW($A$7)+2)/2,0)="","",OFFSET(tgtname,(ROW(A23)-ROW($A$7)+2)/2,0))</f>
        <v/>
      </c>
      <c r="G22" s="103"/>
      <c r="H22" s="31"/>
      <c r="I22" s="12" t="str">
        <f ca="1">IF(OFFSET(primenav,(ROW(A23)-ROW($A$7)+2)/2,0)="","",OFFSET(primenav,(ROW(A23)-ROW($A$7)+2)/2,0))&amp;IF(OFFSET(primenavaiding,(ROW(A23)-ROW($A$7)+2)/2,0)="","","-"&amp;OFFSET(primenavaiding,(ROW(A23)-ROW($A$7)+2)/2,0))</f>
        <v/>
      </c>
      <c r="J22" s="13" t="str">
        <f ca="1">IF(OFFSET(fom,(ROW(A23)-ROW($A$7)+2)/2,0)="","",OFFSET(fom,(ROW(A23)-ROW($A$7)+2)/2,0))</f>
        <v/>
      </c>
      <c r="K22" s="13" t="str">
        <f ca="1">IF(OFFSET(wind,(ROW(A23)-ROW($A$7)+2)/2,0)="","",OFFSET(wind,(ROW(A23)-ROW($A$7)+2)/2,0))</f>
        <v/>
      </c>
      <c r="L22" s="68" t="str">
        <f ca="1">IF(OFFSET(trk,(ROW(A23)-ROW($A$7)+2)/2,0)="","",OFFSET(trk,(ROW(A23)-ROW($A$7)+2)/2,0))</f>
        <v/>
      </c>
      <c r="M22" s="69" t="str">
        <f ca="1">IF(OFFSET(hdg,(ROW(A23)-ROW($A$7)+2)/2,0)="","",OFFSET(hdg,(ROW(A23)-ROW($A$7)+2)/2,0))</f>
        <v/>
      </c>
      <c r="N22" s="13" t="str">
        <f ca="1">IF(OFFSET(ls,(ROW(A23)-ROW($A$7)+2)/2,0)="","",OFFSET(ls,(ROW(A23)-ROW($A$7)+2)/2,0))</f>
        <v/>
      </c>
      <c r="O22" s="45" t="str">
        <f ca="1">IF(OFFSET(lar,(ROW(A23)-ROW($A$7)+2)/2,0)="","",OFFSET(lar,(ROW(A23)-ROW($A$7)+2)/2,0))</f>
        <v/>
      </c>
      <c r="P22" s="67"/>
      <c r="U22" s="67"/>
      <c r="V22" t="s">
        <v>90</v>
      </c>
      <c r="W22" t="s">
        <v>91</v>
      </c>
    </row>
    <row r="23" spans="1:23" ht="15.75" customHeight="1" thickBot="1" x14ac:dyDescent="0.5">
      <c r="A23" s="14" t="str">
        <f ca="1">IF(OFFSET(dest,(ROW(A23)-ROW($A$7)+2)/2,0)="","",OFFSET(dest,(ROW(A23)-ROW($A$7)+2)/2,0))</f>
        <v/>
      </c>
      <c r="B23" s="23" t="str">
        <f ca="1">IF(OFFSET(tor,(ROW(A23)-ROW($A$7)+2)/2,0)="","",OFFSET(tor,(ROW(A23)-ROW($A$7)+2)/2,0))</f>
        <v/>
      </c>
      <c r="C23" s="93" t="str">
        <f ca="1">IF(OFFSET(be,(ROW(A23)-ROW($A$7)+2)/2,0)="",IF(OFFSET(bullrel,(ROW(A23)-ROW($A$7)+2)/2,0)="","",UPPER(BEname)&amp;" "&amp;OFFSET(bullrel,(ROW(A23)-ROW($A$7)+2)/2,0)&amp;" (REL)"),UPPER(BEname)&amp;" "&amp;OFFSET(be,(ROW(A23)-ROW($A$7)+2)/2,0))</f>
        <v/>
      </c>
      <c r="D23" s="94"/>
      <c r="E23" s="95" t="str">
        <f ca="1">IF(OFFSET(tgtlat,(ROW(A23)-ROW($A$7)+2)/2,0)="","",OFFSET(tgtlat,(ROW(A23)-ROW($A$7)+2)/2,0)&amp;"  "&amp;OFFSET(tgtlon,(ROW(A23)-ROW($A$7)+2)/2,0))</f>
        <v/>
      </c>
      <c r="F23" s="96"/>
      <c r="G23" s="29" t="str">
        <f ca="1">IF(OFFSET(tgtelev,(ROW(A23)-ROW($A$7)+2)/2,0)="","",OFFSET(tgtelev,(ROW(A23)-ROW($A$7)+2)/2,0))</f>
        <v/>
      </c>
      <c r="H23" s="58"/>
      <c r="I23" s="15" t="str">
        <f ca="1">IF(OFFSET(xhair,(ROW(A23)-ROW($A$7)+2)/2,0)="","",OFFSET(xhair,(ROW(A23)-ROW($A$7)+2)/2,0))</f>
        <v/>
      </c>
      <c r="J23" s="64" t="str">
        <f ca="1">IF(OFFSET(buffers,(ROW(A23)-ROW($A$7)+2)/2,0)="","",OFFSET(buffers,(ROW(A23)-ROW($A$7)+2)/2,0))</f>
        <v/>
      </c>
      <c r="K23" s="70" t="str">
        <f ca="1">IF(OFFSET(alt,(ROW(A23)-ROW($A$7)+2)/2,0)="","",OFFSET(alt,(ROW(A23)-ROW($A$7)+2)/2,0))</f>
        <v/>
      </c>
      <c r="L23" s="100" t="str">
        <f ca="1">IF(OFFSET(ias,(ROW(A23)-ROW($A$7)+2)/2,0)="","",OFFSET(ias,(ROW(A23)-ROW($A$7)+2)/2,0)&amp;"I        "&amp;OFFSET(tas,(ROW(A23)-ROW($A$7)+2)/2,0)&amp;"T        "&amp;OFFSET(mach,(ROW(A23)-ROW($A$7)+2)/2,0)&amp;"M        "&amp;OFFSET(gs,(ROW(A23)-ROW($A$7)+2)/2,0)&amp;"GS")</f>
        <v/>
      </c>
      <c r="M23" s="96"/>
      <c r="N23" s="94"/>
      <c r="O23" s="16" t="str">
        <f ca="1">IF(OFFSET(delay,(ROW(A23)-ROW($A$7)+2)/2,0)="","",OFFSET(delay,(ROW(A23)-ROW($A$7)+2)/2,0))</f>
        <v/>
      </c>
      <c r="P23" s="67"/>
      <c r="U23" s="67"/>
      <c r="V23" t="s">
        <v>92</v>
      </c>
      <c r="W23" t="s">
        <v>93</v>
      </c>
    </row>
    <row r="24" spans="1:23" x14ac:dyDescent="0.45">
      <c r="A24" s="28" t="str">
        <f ca="1">IF(LEN(A25)&gt;0,((ROW(A25)-ROW($A$7))/2)+1,"")</f>
        <v/>
      </c>
      <c r="B24" s="56" t="str">
        <f ca="1">IF(OFFSET(tot,(ROW(A25)-ROW($A$7)+2)/2,0)="","",OFFSET(tot,(ROW(A25)-ROW($A$7)+2)/2,0))</f>
        <v/>
      </c>
      <c r="C24" s="18" t="str">
        <f ca="1">IF(LEN(A25)&gt;0,cs,"")</f>
        <v/>
      </c>
      <c r="D24" s="18" t="str">
        <f ca="1">IF(LEN(A25)&gt;0,"Pod "&amp;acmi,"")</f>
        <v/>
      </c>
      <c r="E24" s="18" t="str">
        <f ca="1">IF(OFFSET(wpntype,(ROW(A25)-ROW($A$7)+2)/2,0)="","",OFFSET(wpntype,(ROW(A25)-ROW($A$7)+2)/2,0))</f>
        <v/>
      </c>
      <c r="F24" s="102" t="str">
        <f ca="1">IF(OFFSET(tgtname,(ROW(A25)-ROW($A$7)+2)/2,0)="","",OFFSET(tgtname,(ROW(A25)-ROW($A$7)+2)/2,0))</f>
        <v/>
      </c>
      <c r="G24" s="103"/>
      <c r="H24" s="31"/>
      <c r="I24" s="17" t="str">
        <f ca="1">IF(OFFSET(primenav,(ROW(A25)-ROW($A$7)+2)/2,0)="","",OFFSET(primenav,(ROW(A25)-ROW($A$7)+2)/2,0))&amp;IF(OFFSET(primenavaiding,(ROW(A25)-ROW($A$7)+2)/2,0)="","","-"&amp;OFFSET(primenavaiding,(ROW(A25)-ROW($A$7)+2)/2,0))</f>
        <v/>
      </c>
      <c r="J24" s="18" t="str">
        <f ca="1">IF(OFFSET(fom,(ROW(A25)-ROW($A$7)+2)/2,0)="","",OFFSET(fom,(ROW(A25)-ROW($A$7)+2)/2,0))</f>
        <v/>
      </c>
      <c r="K24" s="18" t="str">
        <f ca="1">IF(OFFSET(wind,(ROW(A25)-ROW($A$7)+2)/2,0)="","",OFFSET(wind,(ROW(A25)-ROW($A$7)+2)/2,0))</f>
        <v/>
      </c>
      <c r="L24" s="71" t="str">
        <f ca="1">IF(OFFSET(trk,(ROW(A25)-ROW($A$7)+2)/2,0)="","",OFFSET(trk,(ROW(A25)-ROW($A$7)+2)/2,0))</f>
        <v/>
      </c>
      <c r="M24" s="72" t="str">
        <f ca="1">IF(OFFSET(hdg,(ROW(A25)-ROW($A$7)+2)/2,0)="","",OFFSET(hdg,(ROW(A25)-ROW($A$7)+2)/2,0))</f>
        <v/>
      </c>
      <c r="N24" s="18" t="str">
        <f ca="1">IF(OFFSET(ls,(ROW(A25)-ROW($A$7)+2)/2,0)="","",OFFSET(ls,(ROW(A25)-ROW($A$7)+2)/2,0))</f>
        <v/>
      </c>
      <c r="O24" s="46" t="str">
        <f ca="1">IF(OFFSET(lar,(ROW(A25)-ROW($A$7)+2)/2,0)="","",OFFSET(lar,(ROW(A25)-ROW($A$7)+2)/2,0))</f>
        <v/>
      </c>
      <c r="P24" s="67"/>
      <c r="U24" s="67"/>
      <c r="V24" t="s">
        <v>94</v>
      </c>
      <c r="W24" t="s">
        <v>94</v>
      </c>
    </row>
    <row r="25" spans="1:23" ht="15.75" customHeight="1" thickBot="1" x14ac:dyDescent="0.5">
      <c r="A25" s="19" t="str">
        <f ca="1">IF(OFFSET(dest,(ROW(A25)-ROW($A$7)+2)/2,0)="","",OFFSET(dest,(ROW(A25)-ROW($A$7)+2)/2,0))</f>
        <v/>
      </c>
      <c r="B25" s="24" t="str">
        <f ca="1">IF(OFFSET(tor,(ROW(A25)-ROW($A$7)+2)/2,0)="","",OFFSET(tor,(ROW(A25)-ROW($A$7)+2)/2,0))</f>
        <v/>
      </c>
      <c r="C25" s="97" t="str">
        <f ca="1">IF(OFFSET(be,(ROW(A25)-ROW($A$7)+2)/2,0)="",IF(OFFSET(bullrel,(ROW(A25)-ROW($A$7)+2)/2,0)="","",UPPER(BEname)&amp;" "&amp;OFFSET(bullrel,(ROW(A25)-ROW($A$7)+2)/2,0)&amp;" (REL)"),UPPER(BEname)&amp;" "&amp;OFFSET(be,(ROW(A25)-ROW($A$7)+2)/2,0))</f>
        <v/>
      </c>
      <c r="D25" s="94"/>
      <c r="E25" s="98" t="str">
        <f ca="1">IF(OFFSET(tgtlat,(ROW(A25)-ROW($A$7)+2)/2,0)="","",OFFSET(tgtlat,(ROW(A25)-ROW($A$7)+2)/2,0)&amp;"  "&amp;OFFSET(tgtlon,(ROW(A25)-ROW($A$7)+2)/2,0))</f>
        <v/>
      </c>
      <c r="F25" s="96"/>
      <c r="G25" s="30" t="str">
        <f ca="1">IF(OFFSET(tgtelev,(ROW(A25)-ROW($A$7)+2)/2,0)="","",OFFSET(tgtelev,(ROW(A25)-ROW($A$7)+2)/2,0))</f>
        <v/>
      </c>
      <c r="H25" s="31"/>
      <c r="I25" s="20" t="str">
        <f ca="1">IF(OFFSET(xhair,(ROW(A25)-ROW($A$7)+2)/2,0)="","",OFFSET(xhair,(ROW(A25)-ROW($A$7)+2)/2,0))</f>
        <v/>
      </c>
      <c r="J25" s="65" t="str">
        <f ca="1">IF(OFFSET(buffers,(ROW(A25)-ROW($A$7)+2)/2,0)="","",OFFSET(buffers,(ROW(A25)-ROW($A$7)+2)/2,0))</f>
        <v/>
      </c>
      <c r="K25" s="73" t="str">
        <f ca="1">IF(OFFSET(alt,(ROW(A25)-ROW($A$7)+2)/2,0)="","",OFFSET(alt,(ROW(A25)-ROW($A$7)+2)/2,0))</f>
        <v/>
      </c>
      <c r="L25" s="101" t="str">
        <f ca="1">IF(OFFSET(ias,(ROW(A25)-ROW($A$7)+2)/2,0)="","",OFFSET(ias,(ROW(A25)-ROW($A$7)+2)/2,0)&amp;"I        "&amp;OFFSET(tas,(ROW(A25)-ROW($A$7)+2)/2,0)&amp;"T        "&amp;OFFSET(mach,(ROW(A25)-ROW($A$7)+2)/2,0)&amp;"M        "&amp;OFFSET(gs,(ROW(A25)-ROW($A$7)+2)/2,0)&amp;"GS")</f>
        <v/>
      </c>
      <c r="M25" s="96"/>
      <c r="N25" s="94"/>
      <c r="O25" s="21" t="str">
        <f ca="1">IF(OFFSET(delay,(ROW(A25)-ROW($A$7)+2)/2,0)="","",OFFSET(delay,(ROW(A25)-ROW($A$7)+2)/2,0))</f>
        <v/>
      </c>
      <c r="P25" s="67"/>
      <c r="U25" s="67"/>
      <c r="V25" t="s">
        <v>95</v>
      </c>
      <c r="W25" t="s">
        <v>95</v>
      </c>
    </row>
    <row r="26" spans="1:23" x14ac:dyDescent="0.45">
      <c r="A26" s="27" t="str">
        <f ca="1">IF(LEN(A27)&gt;0,((ROW(A27)-ROW($A$7))/2)+1,"")</f>
        <v/>
      </c>
      <c r="B26" s="55" t="str">
        <f ca="1">IF(OFFSET(tot,(ROW(A27)-ROW($A$7)+2)/2,0)="","",OFFSET(tot,(ROW(A27)-ROW($A$7)+2)/2,0))</f>
        <v/>
      </c>
      <c r="C26" s="13" t="str">
        <f ca="1">IF(LEN(A27)&gt;0,cs,"")</f>
        <v/>
      </c>
      <c r="D26" s="13" t="str">
        <f ca="1">IF(LEN(A27)&gt;0,"Pod "&amp;acmi,"")</f>
        <v/>
      </c>
      <c r="E26" s="13" t="str">
        <f ca="1">IF(OFFSET(wpntype,(ROW(A27)-ROW($A$7)+2)/2,0)="","",OFFSET(wpntype,(ROW(A27)-ROW($A$7)+2)/2,0))</f>
        <v/>
      </c>
      <c r="F26" s="105" t="str">
        <f ca="1">IF(OFFSET(tgtname,(ROW(A27)-ROW($A$7)+2)/2,0)="","",OFFSET(tgtname,(ROW(A27)-ROW($A$7)+2)/2,0))</f>
        <v/>
      </c>
      <c r="G26" s="103"/>
      <c r="H26" s="31"/>
      <c r="I26" s="12" t="str">
        <f ca="1">IF(OFFSET(primenav,(ROW(A27)-ROW($A$7)+2)/2,0)="","",OFFSET(primenav,(ROW(A27)-ROW($A$7)+2)/2,0))&amp;IF(OFFSET(primenavaiding,(ROW(A27)-ROW($A$7)+2)/2,0)="","","-"&amp;OFFSET(primenavaiding,(ROW(A27)-ROW($A$7)+2)/2,0))</f>
        <v/>
      </c>
      <c r="J26" s="13" t="str">
        <f ca="1">IF(OFFSET(fom,(ROW(A27)-ROW($A$7)+2)/2,0)="","",OFFSET(fom,(ROW(A27)-ROW($A$7)+2)/2,0))</f>
        <v/>
      </c>
      <c r="K26" s="13" t="str">
        <f ca="1">IF(OFFSET(wind,(ROW(A27)-ROW($A$7)+2)/2,0)="","",OFFSET(wind,(ROW(A27)-ROW($A$7)+2)/2,0))</f>
        <v/>
      </c>
      <c r="L26" s="68" t="str">
        <f ca="1">IF(OFFSET(trk,(ROW(A27)-ROW($A$7)+2)/2,0)="","",OFFSET(trk,(ROW(A27)-ROW($A$7)+2)/2,0))</f>
        <v/>
      </c>
      <c r="M26" s="69" t="str">
        <f ca="1">IF(OFFSET(hdg,(ROW(A27)-ROW($A$7)+2)/2,0)="","",OFFSET(hdg,(ROW(A27)-ROW($A$7)+2)/2,0))</f>
        <v/>
      </c>
      <c r="N26" s="13" t="str">
        <f ca="1">IF(OFFSET(ls,(ROW(A27)-ROW($A$7)+2)/2,0)="","",OFFSET(ls,(ROW(A27)-ROW($A$7)+2)/2,0))</f>
        <v/>
      </c>
      <c r="O26" s="45" t="str">
        <f ca="1">IF(OFFSET(lar,(ROW(A27)-ROW($A$7)+2)/2,0)="","",OFFSET(lar,(ROW(A27)-ROW($A$7)+2)/2,0))</f>
        <v/>
      </c>
      <c r="P26" s="67"/>
      <c r="U26" s="67"/>
    </row>
    <row r="27" spans="1:23" ht="15.75" customHeight="1" thickBot="1" x14ac:dyDescent="0.5">
      <c r="A27" s="14" t="str">
        <f ca="1">IF(OFFSET(dest,(ROW(A27)-ROW($A$7)+2)/2,0)="","",OFFSET(dest,(ROW(A27)-ROW($A$7)+2)/2,0))</f>
        <v/>
      </c>
      <c r="B27" s="23" t="str">
        <f ca="1">IF(OFFSET(tor,(ROW(A27)-ROW($A$7)+2)/2,0)="","",OFFSET(tor,(ROW(A27)-ROW($A$7)+2)/2,0))</f>
        <v/>
      </c>
      <c r="C27" s="93" t="str">
        <f ca="1">IF(OFFSET(be,(ROW(A27)-ROW($A$7)+2)/2,0)="",IF(OFFSET(bullrel,(ROW(A27)-ROW($A$7)+2)/2,0)="","",UPPER(BEname)&amp;" "&amp;OFFSET(bullrel,(ROW(A27)-ROW($A$7)+2)/2,0)&amp;" (REL)"),UPPER(BEname)&amp;" "&amp;OFFSET(be,(ROW(A27)-ROW($A$7)+2)/2,0))</f>
        <v/>
      </c>
      <c r="D27" s="94"/>
      <c r="E27" s="95" t="str">
        <f ca="1">IF(OFFSET(tgtlat,(ROW(A27)-ROW($A$7)+2)/2,0)="","",OFFSET(tgtlat,(ROW(A27)-ROW($A$7)+2)/2,0)&amp;"  "&amp;OFFSET(tgtlon,(ROW(A27)-ROW($A$7)+2)/2,0))</f>
        <v/>
      </c>
      <c r="F27" s="96"/>
      <c r="G27" s="29" t="str">
        <f ca="1">IF(OFFSET(tgtelev,(ROW(A27)-ROW($A$7)+2)/2,0)="","",OFFSET(tgtelev,(ROW(A27)-ROW($A$7)+2)/2,0))</f>
        <v/>
      </c>
      <c r="H27" s="58"/>
      <c r="I27" s="15" t="str">
        <f ca="1">IF(OFFSET(xhair,(ROW(A27)-ROW($A$7)+2)/2,0)="","",OFFSET(xhair,(ROW(A27)-ROW($A$7)+2)/2,0))</f>
        <v/>
      </c>
      <c r="J27" s="64" t="str">
        <f ca="1">IF(OFFSET(buffers,(ROW(A27)-ROW($A$7)+2)/2,0)="","",OFFSET(buffers,(ROW(A27)-ROW($A$7)+2)/2,0))</f>
        <v/>
      </c>
      <c r="K27" s="70" t="str">
        <f ca="1">IF(OFFSET(alt,(ROW(A27)-ROW($A$7)+2)/2,0)="","",OFFSET(alt,(ROW(A27)-ROW($A$7)+2)/2,0))</f>
        <v/>
      </c>
      <c r="L27" s="100" t="str">
        <f ca="1">IF(OFFSET(ias,(ROW(A27)-ROW($A$7)+2)/2,0)="","",OFFSET(ias,(ROW(A27)-ROW($A$7)+2)/2,0)&amp;"I        "&amp;OFFSET(tas,(ROW(A27)-ROW($A$7)+2)/2,0)&amp;"T        "&amp;OFFSET(mach,(ROW(A27)-ROW($A$7)+2)/2,0)&amp;"M        "&amp;OFFSET(gs,(ROW(A27)-ROW($A$7)+2)/2,0)&amp;"GS")</f>
        <v/>
      </c>
      <c r="M27" s="96"/>
      <c r="N27" s="94"/>
      <c r="O27" s="16" t="str">
        <f ca="1">IF(OFFSET(delay,(ROW(A27)-ROW($A$7)+2)/2,0)="","",OFFSET(delay,(ROW(A27)-ROW($A$7)+2)/2,0))</f>
        <v/>
      </c>
      <c r="P27" s="67"/>
      <c r="U27" s="67"/>
      <c r="V27" s="1" t="s">
        <v>96</v>
      </c>
    </row>
    <row r="28" spans="1:23" x14ac:dyDescent="0.45">
      <c r="A28" s="28" t="str">
        <f ca="1">IF(LEN(A29)&gt;0,((ROW(A29)-ROW($A$7))/2)+1,"")</f>
        <v/>
      </c>
      <c r="B28" s="56" t="str">
        <f ca="1">IF(OFFSET(tot,(ROW(A29)-ROW($A$7)+2)/2,0)="","",OFFSET(tot,(ROW(A29)-ROW($A$7)+2)/2,0))</f>
        <v/>
      </c>
      <c r="C28" s="18" t="str">
        <f ca="1">IF(LEN(A29)&gt;0,cs,"")</f>
        <v/>
      </c>
      <c r="D28" s="18" t="str">
        <f ca="1">IF(LEN(A29)&gt;0,"Pod "&amp;acmi,"")</f>
        <v/>
      </c>
      <c r="E28" s="18" t="str">
        <f ca="1">IF(OFFSET(wpntype,(ROW(A29)-ROW($A$7)+2)/2,0)="","",OFFSET(wpntype,(ROW(A29)-ROW($A$7)+2)/2,0))</f>
        <v/>
      </c>
      <c r="F28" s="102" t="str">
        <f ca="1">IF(OFFSET(tgtname,(ROW(A29)-ROW($A$7)+2)/2,0)="","",OFFSET(tgtname,(ROW(A29)-ROW($A$7)+2)/2,0))</f>
        <v/>
      </c>
      <c r="G28" s="103"/>
      <c r="H28" s="31"/>
      <c r="I28" s="17" t="str">
        <f ca="1">IF(OFFSET(primenav,(ROW(A29)-ROW($A$7)+2)/2,0)="","",OFFSET(primenav,(ROW(A29)-ROW($A$7)+2)/2,0))&amp;IF(OFFSET(primenavaiding,(ROW(A29)-ROW($A$7)+2)/2,0)="","","-"&amp;OFFSET(primenavaiding,(ROW(A29)-ROW($A$7)+2)/2,0))</f>
        <v/>
      </c>
      <c r="J28" s="18" t="str">
        <f ca="1">IF(OFFSET(fom,(ROW(A29)-ROW($A$7)+2)/2,0)="","",OFFSET(fom,(ROW(A29)-ROW($A$7)+2)/2,0))</f>
        <v/>
      </c>
      <c r="K28" s="18" t="str">
        <f ca="1">IF(OFFSET(wind,(ROW(A29)-ROW($A$7)+2)/2,0)="","",OFFSET(wind,(ROW(A29)-ROW($A$7)+2)/2,0))</f>
        <v/>
      </c>
      <c r="L28" s="71" t="str">
        <f ca="1">IF(OFFSET(trk,(ROW(A29)-ROW($A$7)+2)/2,0)="","",OFFSET(trk,(ROW(A29)-ROW($A$7)+2)/2,0))</f>
        <v/>
      </c>
      <c r="M28" s="72" t="str">
        <f ca="1">IF(OFFSET(hdg,(ROW(A29)-ROW($A$7)+2)/2,0)="","",OFFSET(hdg,(ROW(A29)-ROW($A$7)+2)/2,0))</f>
        <v/>
      </c>
      <c r="N28" s="18" t="str">
        <f ca="1">IF(OFFSET(ls,(ROW(A29)-ROW($A$7)+2)/2,0)="","",OFFSET(ls,(ROW(A29)-ROW($A$7)+2)/2,0))</f>
        <v/>
      </c>
      <c r="O28" s="46" t="str">
        <f ca="1">IF(OFFSET(lar,(ROW(A29)-ROW($A$7)+2)/2,0)="","",OFFSET(lar,(ROW(A29)-ROW($A$7)+2)/2,0))</f>
        <v/>
      </c>
      <c r="P28" s="67"/>
      <c r="U28" s="67"/>
      <c r="V28" t="s">
        <v>97</v>
      </c>
      <c r="W28" t="s">
        <v>98</v>
      </c>
    </row>
    <row r="29" spans="1:23" ht="15.75" customHeight="1" thickBot="1" x14ac:dyDescent="0.5">
      <c r="A29" s="19" t="str">
        <f ca="1">IF(OFFSET(dest,(ROW(A29)-ROW($A$7)+2)/2,0)="","",OFFSET(dest,(ROW(A29)-ROW($A$7)+2)/2,0))</f>
        <v/>
      </c>
      <c r="B29" s="24" t="str">
        <f ca="1">IF(OFFSET(tor,(ROW(A29)-ROW($A$7)+2)/2,0)="","",OFFSET(tor,(ROW(A29)-ROW($A$7)+2)/2,0))</f>
        <v/>
      </c>
      <c r="C29" s="97" t="str">
        <f ca="1">IF(OFFSET(be,(ROW(A29)-ROW($A$7)+2)/2,0)="",IF(OFFSET(bullrel,(ROW(A29)-ROW($A$7)+2)/2,0)="","",UPPER(BEname)&amp;" "&amp;OFFSET(bullrel,(ROW(A29)-ROW($A$7)+2)/2,0)&amp;" (REL)"),UPPER(BEname)&amp;" "&amp;OFFSET(be,(ROW(A29)-ROW($A$7)+2)/2,0))</f>
        <v/>
      </c>
      <c r="D29" s="94"/>
      <c r="E29" s="98" t="str">
        <f ca="1">IF(OFFSET(tgtlat,(ROW(A29)-ROW($A$7)+2)/2,0)="","",OFFSET(tgtlat,(ROW(A29)-ROW($A$7)+2)/2,0)&amp;"  "&amp;OFFSET(tgtlon,(ROW(A29)-ROW($A$7)+2)/2,0))</f>
        <v/>
      </c>
      <c r="F29" s="96"/>
      <c r="G29" s="30" t="str">
        <f ca="1">IF(OFFSET(tgtelev,(ROW(A29)-ROW($A$7)+2)/2,0)="","",OFFSET(tgtelev,(ROW(A29)-ROW($A$7)+2)/2,0))</f>
        <v/>
      </c>
      <c r="H29" s="31"/>
      <c r="I29" s="20" t="str">
        <f ca="1">IF(OFFSET(xhair,(ROW(A29)-ROW($A$7)+2)/2,0)="","",OFFSET(xhair,(ROW(A29)-ROW($A$7)+2)/2,0))</f>
        <v/>
      </c>
      <c r="J29" s="65" t="str">
        <f ca="1">IF(OFFSET(buffers,(ROW(A29)-ROW($A$7)+2)/2,0)="","",OFFSET(buffers,(ROW(A29)-ROW($A$7)+2)/2,0))</f>
        <v/>
      </c>
      <c r="K29" s="73" t="str">
        <f ca="1">IF(OFFSET(alt,(ROW(A29)-ROW($A$7)+2)/2,0)="","",OFFSET(alt,(ROW(A29)-ROW($A$7)+2)/2,0))</f>
        <v/>
      </c>
      <c r="L29" s="101" t="str">
        <f ca="1">IF(OFFSET(ias,(ROW(A29)-ROW($A$7)+2)/2,0)="","",OFFSET(ias,(ROW(A29)-ROW($A$7)+2)/2,0)&amp;"I        "&amp;OFFSET(tas,(ROW(A29)-ROW($A$7)+2)/2,0)&amp;"T        "&amp;OFFSET(mach,(ROW(A29)-ROW($A$7)+2)/2,0)&amp;"M        "&amp;OFFSET(gs,(ROW(A29)-ROW($A$7)+2)/2,0)&amp;"GS")</f>
        <v/>
      </c>
      <c r="M29" s="96"/>
      <c r="N29" s="94"/>
      <c r="O29" s="21" t="str">
        <f ca="1">IF(OFFSET(delay,(ROW(A29)-ROW($A$7)+2)/2,0)="","",OFFSET(delay,(ROW(A29)-ROW($A$7)+2)/2,0))</f>
        <v/>
      </c>
      <c r="P29" s="67"/>
      <c r="Q29" s="67" t="s">
        <v>99</v>
      </c>
      <c r="R29" s="67"/>
      <c r="U29" s="67"/>
      <c r="V29" t="s">
        <v>27</v>
      </c>
      <c r="W29" t="s">
        <v>100</v>
      </c>
    </row>
    <row r="30" spans="1:23" x14ac:dyDescent="0.45">
      <c r="A30" s="27" t="str">
        <f ca="1">IF(LEN(A31)&gt;0,((ROW(A31)-ROW($A$7))/2)+1,"")</f>
        <v/>
      </c>
      <c r="B30" s="55" t="str">
        <f ca="1">IF(OFFSET(tot,(ROW(A31)-ROW($A$7)+2)/2,0)="","",OFFSET(tot,(ROW(A31)-ROW($A$7)+2)/2,0))</f>
        <v/>
      </c>
      <c r="C30" s="13" t="str">
        <f ca="1">IF(LEN(A31)&gt;0,cs,"")</f>
        <v/>
      </c>
      <c r="D30" s="13" t="str">
        <f ca="1">IF(LEN(A31)&gt;0,"Pod "&amp;acmi,"")</f>
        <v/>
      </c>
      <c r="E30" s="13" t="str">
        <f ca="1">IF(OFFSET(wpntype,(ROW(A31)-ROW($A$7)+2)/2,0)="","",OFFSET(wpntype,(ROW(A31)-ROW($A$7)+2)/2,0))</f>
        <v/>
      </c>
      <c r="F30" s="105" t="str">
        <f ca="1">IF(OFFSET(tgtname,(ROW(A31)-ROW($A$7)+2)/2,0)="","",OFFSET(tgtname,(ROW(A31)-ROW($A$7)+2)/2,0))</f>
        <v/>
      </c>
      <c r="G30" s="103"/>
      <c r="H30" s="31"/>
      <c r="I30" s="12" t="str">
        <f ca="1">IF(OFFSET(primenav,(ROW(A31)-ROW($A$7)+2)/2,0)="","",OFFSET(primenav,(ROW(A31)-ROW($A$7)+2)/2,0))&amp;IF(OFFSET(primenavaiding,(ROW(A31)-ROW($A$7)+2)/2,0)="","","-"&amp;OFFSET(primenavaiding,(ROW(A31)-ROW($A$7)+2)/2,0))</f>
        <v/>
      </c>
      <c r="J30" s="13" t="str">
        <f ca="1">IF(OFFSET(fom,(ROW(A31)-ROW($A$7)+2)/2,0)="","",OFFSET(fom,(ROW(A31)-ROW($A$7)+2)/2,0))</f>
        <v/>
      </c>
      <c r="K30" s="13" t="str">
        <f ca="1">IF(OFFSET(wind,(ROW(A31)-ROW($A$7)+2)/2,0)="","",OFFSET(wind,(ROW(A31)-ROW($A$7)+2)/2,0))</f>
        <v/>
      </c>
      <c r="L30" s="68" t="str">
        <f ca="1">IF(OFFSET(trk,(ROW(A31)-ROW($A$7)+2)/2,0)="","",OFFSET(trk,(ROW(A31)-ROW($A$7)+2)/2,0))</f>
        <v/>
      </c>
      <c r="M30" s="69" t="str">
        <f ca="1">IF(OFFSET(hdg,(ROW(A31)-ROW($A$7)+2)/2,0)="","",OFFSET(hdg,(ROW(A31)-ROW($A$7)+2)/2,0))</f>
        <v/>
      </c>
      <c r="N30" s="13" t="str">
        <f ca="1">IF(OFFSET(ls,(ROW(A31)-ROW($A$7)+2)/2,0)="","",OFFSET(ls,(ROW(A31)-ROW($A$7)+2)/2,0))</f>
        <v/>
      </c>
      <c r="O30" s="45" t="str">
        <f ca="1">IF(OFFSET(lar,(ROW(A31)-ROW($A$7)+2)/2,0)="","",OFFSET(lar,(ROW(A31)-ROW($A$7)+2)/2,0))</f>
        <v/>
      </c>
      <c r="P30" s="67"/>
      <c r="Q30" s="67"/>
      <c r="R30" s="67"/>
      <c r="U30" s="67"/>
      <c r="V30" t="s">
        <v>42</v>
      </c>
      <c r="W30" t="s">
        <v>101</v>
      </c>
    </row>
    <row r="31" spans="1:23" ht="15.75" customHeight="1" thickBot="1" x14ac:dyDescent="0.5">
      <c r="A31" s="14" t="str">
        <f ca="1">IF(OFFSET(dest,(ROW(A31)-ROW($A$7)+2)/2,0)="","",OFFSET(dest,(ROW(A31)-ROW($A$7)+2)/2,0))</f>
        <v/>
      </c>
      <c r="B31" s="23" t="str">
        <f ca="1">IF(OFFSET(tor,(ROW(A31)-ROW($A$7)+2)/2,0)="","",OFFSET(tor,(ROW(A31)-ROW($A$7)+2)/2,0))</f>
        <v/>
      </c>
      <c r="C31" s="93" t="str">
        <f ca="1">IF(OFFSET(be,(ROW(A31)-ROW($A$7)+2)/2,0)="",IF(OFFSET(bullrel,(ROW(A31)-ROW($A$7)+2)/2,0)="","",UPPER(BEname)&amp;" "&amp;OFFSET(bullrel,(ROW(A31)-ROW($A$7)+2)/2,0)&amp;" (REL)"),UPPER(BEname)&amp;" "&amp;OFFSET(be,(ROW(A31)-ROW($A$7)+2)/2,0))</f>
        <v/>
      </c>
      <c r="D31" s="94"/>
      <c r="E31" s="95" t="str">
        <f ca="1">IF(OFFSET(tgtlat,(ROW(A31)-ROW($A$7)+2)/2,0)="","",OFFSET(tgtlat,(ROW(A31)-ROW($A$7)+2)/2,0)&amp;"  "&amp;OFFSET(tgtlon,(ROW(A31)-ROW($A$7)+2)/2,0))</f>
        <v/>
      </c>
      <c r="F31" s="96"/>
      <c r="G31" s="29" t="str">
        <f ca="1">IF(OFFSET(tgtelev,(ROW(A31)-ROW($A$7)+2)/2,0)="","",OFFSET(tgtelev,(ROW(A31)-ROW($A$7)+2)/2,0))</f>
        <v/>
      </c>
      <c r="H31" s="58"/>
      <c r="I31" s="15" t="str">
        <f ca="1">IF(OFFSET(xhair,(ROW(A31)-ROW($A$7)+2)/2,0)="","",OFFSET(xhair,(ROW(A31)-ROW($A$7)+2)/2,0))</f>
        <v/>
      </c>
      <c r="J31" s="64" t="str">
        <f ca="1">IF(OFFSET(buffers,(ROW(A31)-ROW($A$7)+2)/2,0)="","",OFFSET(buffers,(ROW(A31)-ROW($A$7)+2)/2,0))</f>
        <v/>
      </c>
      <c r="K31" s="70" t="str">
        <f ca="1">IF(OFFSET(alt,(ROW(A31)-ROW($A$7)+2)/2,0)="","",OFFSET(alt,(ROW(A31)-ROW($A$7)+2)/2,0))</f>
        <v/>
      </c>
      <c r="L31" s="100" t="str">
        <f ca="1">IF(OFFSET(ias,(ROW(A31)-ROW($A$7)+2)/2,0)="","",OFFSET(ias,(ROW(A31)-ROW($A$7)+2)/2,0)&amp;"I        "&amp;OFFSET(tas,(ROW(A31)-ROW($A$7)+2)/2,0)&amp;"T        "&amp;OFFSET(mach,(ROW(A31)-ROW($A$7)+2)/2,0)&amp;"M        "&amp;OFFSET(gs,(ROW(A31)-ROW($A$7)+2)/2,0)&amp;"GS")</f>
        <v/>
      </c>
      <c r="M31" s="96"/>
      <c r="N31" s="94"/>
      <c r="O31" s="16" t="str">
        <f ca="1">IF(OFFSET(delay,(ROW(A31)-ROW($A$7)+2)/2,0)="","",OFFSET(delay,(ROW(A31)-ROW($A$7)+2)/2,0))</f>
        <v/>
      </c>
      <c r="P31" s="67"/>
      <c r="Q31" s="67"/>
      <c r="R31" s="67"/>
      <c r="S31" s="67"/>
      <c r="T31" s="67"/>
      <c r="U31" s="67"/>
      <c r="V31" t="s">
        <v>46</v>
      </c>
      <c r="W31" t="s">
        <v>102</v>
      </c>
    </row>
    <row r="32" spans="1:23" x14ac:dyDescent="0.45">
      <c r="A32" s="28" t="str">
        <f ca="1">IF(LEN(A33)&gt;0,((ROW(A33)-ROW($A$7))/2)+1,"")</f>
        <v/>
      </c>
      <c r="B32" s="56" t="str">
        <f ca="1">IF(OFFSET(tot,(ROW(A33)-ROW($A$7)+2)/2,0)="","",OFFSET(tot,(ROW(A33)-ROW($A$7)+2)/2,0))</f>
        <v/>
      </c>
      <c r="C32" s="18" t="str">
        <f ca="1">IF(LEN(A33)&gt;0,cs,"")</f>
        <v/>
      </c>
      <c r="D32" s="18" t="str">
        <f ca="1">IF(LEN(A33)&gt;0,"Pod "&amp;acmi,"")</f>
        <v/>
      </c>
      <c r="E32" s="18" t="str">
        <f ca="1">IF(OFFSET(wpntype,(ROW(A33)-ROW($A$7)+2)/2,0)="","",OFFSET(wpntype,(ROW(A33)-ROW($A$7)+2)/2,0))</f>
        <v/>
      </c>
      <c r="F32" s="102" t="str">
        <f ca="1">IF(OFFSET(tgtname,(ROW(A33)-ROW($A$7)+2)/2,0)="","",OFFSET(tgtname,(ROW(A33)-ROW($A$7)+2)/2,0))</f>
        <v/>
      </c>
      <c r="G32" s="103"/>
      <c r="H32" s="31"/>
      <c r="I32" s="17" t="str">
        <f ca="1">IF(OFFSET(primenav,(ROW(A33)-ROW($A$7)+2)/2,0)="","",OFFSET(primenav,(ROW(A33)-ROW($A$7)+2)/2,0))&amp;IF(OFFSET(primenavaiding,(ROW(A33)-ROW($A$7)+2)/2,0)="","","-"&amp;OFFSET(primenavaiding,(ROW(A33)-ROW($A$7)+2)/2,0))</f>
        <v/>
      </c>
      <c r="J32" s="18" t="str">
        <f ca="1">IF(OFFSET(fom,(ROW(A33)-ROW($A$7)+2)/2,0)="","",OFFSET(fom,(ROW(A33)-ROW($A$7)+2)/2,0))</f>
        <v/>
      </c>
      <c r="K32" s="18" t="str">
        <f ca="1">IF(OFFSET(wind,(ROW(A33)-ROW($A$7)+2)/2,0)="","",OFFSET(wind,(ROW(A33)-ROW($A$7)+2)/2,0))</f>
        <v/>
      </c>
      <c r="L32" s="71" t="str">
        <f ca="1">IF(OFFSET(trk,(ROW(A33)-ROW($A$7)+2)/2,0)="","",OFFSET(trk,(ROW(A33)-ROW($A$7)+2)/2,0))</f>
        <v/>
      </c>
      <c r="M32" s="72" t="str">
        <f ca="1">IF(OFFSET(hdg,(ROW(A33)-ROW($A$7)+2)/2,0)="","",OFFSET(hdg,(ROW(A33)-ROW($A$7)+2)/2,0))</f>
        <v/>
      </c>
      <c r="N32" s="18" t="str">
        <f ca="1">IF(OFFSET(ls,(ROW(A33)-ROW($A$7)+2)/2,0)="","",OFFSET(ls,(ROW(A33)-ROW($A$7)+2)/2,0))</f>
        <v/>
      </c>
      <c r="O32" s="46" t="str">
        <f ca="1">IF(OFFSET(lar,(ROW(A33)-ROW($A$7)+2)/2,0)="","",OFFSET(lar,(ROW(A33)-ROW($A$7)+2)/2,0))</f>
        <v/>
      </c>
      <c r="P32" s="67"/>
      <c r="Q32" s="67"/>
      <c r="R32" s="67"/>
      <c r="S32" s="67"/>
      <c r="T32" s="67"/>
      <c r="U32" s="67"/>
      <c r="V32" t="s">
        <v>103</v>
      </c>
      <c r="W32" t="s">
        <v>104</v>
      </c>
    </row>
    <row r="33" spans="1:28" ht="15.75" customHeight="1" thickBot="1" x14ac:dyDescent="0.5">
      <c r="A33" s="19" t="str">
        <f ca="1">IF(OFFSET(dest,(ROW(A33)-ROW($A$7)+2)/2,0)="","",OFFSET(dest,(ROW(A33)-ROW($A$7)+2)/2,0))</f>
        <v/>
      </c>
      <c r="B33" s="24" t="str">
        <f ca="1">IF(OFFSET(tor,(ROW(A33)-ROW($A$7)+2)/2,0)="","",OFFSET(tor,(ROW(A33)-ROW($A$7)+2)/2,0))</f>
        <v/>
      </c>
      <c r="C33" s="97" t="str">
        <f ca="1">IF(OFFSET(be,(ROW(A33)-ROW($A$7)+2)/2,0)="",IF(OFFSET(bullrel,(ROW(A33)-ROW($A$7)+2)/2,0)="","",UPPER(BEname)&amp;" "&amp;OFFSET(bullrel,(ROW(A33)-ROW($A$7)+2)/2,0)&amp;" (REL)"),UPPER(BEname)&amp;" "&amp;OFFSET(be,(ROW(A33)-ROW($A$7)+2)/2,0))</f>
        <v/>
      </c>
      <c r="D33" s="94"/>
      <c r="E33" s="98" t="str">
        <f ca="1">IF(OFFSET(tgtlat,(ROW(A33)-ROW($A$7)+2)/2,0)="","",OFFSET(tgtlat,(ROW(A33)-ROW($A$7)+2)/2,0)&amp;"  "&amp;OFFSET(tgtlon,(ROW(A33)-ROW($A$7)+2)/2,0))</f>
        <v/>
      </c>
      <c r="F33" s="96"/>
      <c r="G33" s="30" t="str">
        <f ca="1">IF(OFFSET(tgtelev,(ROW(A33)-ROW($A$7)+2)/2,0)="","",OFFSET(tgtelev,(ROW(A33)-ROW($A$7)+2)/2,0))</f>
        <v/>
      </c>
      <c r="H33" s="31"/>
      <c r="I33" s="20" t="str">
        <f ca="1">IF(OFFSET(xhair,(ROW(A33)-ROW($A$7)+2)/2,0)="","",OFFSET(xhair,(ROW(A33)-ROW($A$7)+2)/2,0))</f>
        <v/>
      </c>
      <c r="J33" s="65" t="str">
        <f ca="1">IF(OFFSET(buffers,(ROW(A33)-ROW($A$7)+2)/2,0)="","",OFFSET(buffers,(ROW(A33)-ROW($A$7)+2)/2,0))</f>
        <v/>
      </c>
      <c r="K33" s="73" t="str">
        <f ca="1">IF(OFFSET(alt,(ROW(A33)-ROW($A$7)+2)/2,0)="","",OFFSET(alt,(ROW(A33)-ROW($A$7)+2)/2,0))</f>
        <v/>
      </c>
      <c r="L33" s="101" t="str">
        <f ca="1">IF(OFFSET(ias,(ROW(A33)-ROW($A$7)+2)/2,0)="","",OFFSET(ias,(ROW(A33)-ROW($A$7)+2)/2,0)&amp;"I        "&amp;OFFSET(tas,(ROW(A33)-ROW($A$7)+2)/2,0)&amp;"T        "&amp;OFFSET(mach,(ROW(A33)-ROW($A$7)+2)/2,0)&amp;"M        "&amp;OFFSET(gs,(ROW(A33)-ROW($A$7)+2)/2,0)&amp;"GS")</f>
        <v/>
      </c>
      <c r="M33" s="96"/>
      <c r="N33" s="94"/>
      <c r="O33" s="21" t="str">
        <f ca="1">IF(OFFSET(delay,(ROW(A33)-ROW($A$7)+2)/2,0)="","",OFFSET(delay,(ROW(A33)-ROW($A$7)+2)/2,0))</f>
        <v/>
      </c>
      <c r="P33" s="67"/>
      <c r="Q33" s="67"/>
      <c r="R33" s="67"/>
      <c r="S33" s="67"/>
      <c r="T33" s="67"/>
      <c r="U33" s="67"/>
      <c r="V33" t="s">
        <v>105</v>
      </c>
      <c r="W33" t="s">
        <v>105</v>
      </c>
    </row>
    <row r="34" spans="1:28" x14ac:dyDescent="0.45">
      <c r="A34" s="27" t="str">
        <f ca="1">IF(LEN(A35)&gt;0,((ROW(A35)-ROW($A$7))/2)+1,"")</f>
        <v/>
      </c>
      <c r="B34" s="55" t="str">
        <f ca="1">IF(OFFSET(tot,(ROW(A35)-ROW($A$7)+2)/2,0)="","",OFFSET(tot,(ROW(A35)-ROW($A$7)+2)/2,0))</f>
        <v/>
      </c>
      <c r="C34" s="13" t="str">
        <f ca="1">IF(LEN(A35)&gt;0,cs,"")</f>
        <v/>
      </c>
      <c r="D34" s="13" t="str">
        <f ca="1">IF(LEN(A35)&gt;0,"Pod "&amp;acmi,"")</f>
        <v/>
      </c>
      <c r="E34" s="13" t="str">
        <f ca="1">IF(OFFSET(wpntype,(ROW(A35)-ROW($A$7)+2)/2,0)="","",OFFSET(wpntype,(ROW(A35)-ROW($A$7)+2)/2,0))</f>
        <v/>
      </c>
      <c r="F34" s="105" t="str">
        <f ca="1">IF(OFFSET(tgtname,(ROW(A35)-ROW($A$7)+2)/2,0)="","",OFFSET(tgtname,(ROW(A35)-ROW($A$7)+2)/2,0))</f>
        <v/>
      </c>
      <c r="G34" s="103"/>
      <c r="H34" s="31"/>
      <c r="I34" s="12" t="str">
        <f ca="1">IF(OFFSET(primenav,(ROW(A35)-ROW($A$7)+2)/2,0)="","",OFFSET(primenav,(ROW(A35)-ROW($A$7)+2)/2,0))&amp;IF(OFFSET(primenavaiding,(ROW(A35)-ROW($A$7)+2)/2,0)="","","-"&amp;OFFSET(primenavaiding,(ROW(A35)-ROW($A$7)+2)/2,0))</f>
        <v/>
      </c>
      <c r="J34" s="13" t="str">
        <f ca="1">IF(OFFSET(fom,(ROW(A35)-ROW($A$7)+2)/2,0)="","",OFFSET(fom,(ROW(A35)-ROW($A$7)+2)/2,0))</f>
        <v/>
      </c>
      <c r="K34" s="13" t="str">
        <f ca="1">IF(OFFSET(wind,(ROW(A35)-ROW($A$7)+2)/2,0)="","",OFFSET(wind,(ROW(A35)-ROW($A$7)+2)/2,0))</f>
        <v/>
      </c>
      <c r="L34" s="68" t="str">
        <f ca="1">IF(OFFSET(trk,(ROW(A35)-ROW($A$7)+2)/2,0)="","",OFFSET(trk,(ROW(A35)-ROW($A$7)+2)/2,0))</f>
        <v/>
      </c>
      <c r="M34" s="69" t="str">
        <f ca="1">IF(OFFSET(hdg,(ROW(A35)-ROW($A$7)+2)/2,0)="","",OFFSET(hdg,(ROW(A35)-ROW($A$7)+2)/2,0))</f>
        <v/>
      </c>
      <c r="N34" s="13" t="str">
        <f ca="1">IF(OFFSET(ls,(ROW(A35)-ROW($A$7)+2)/2,0)="","",OFFSET(ls,(ROW(A35)-ROW($A$7)+2)/2,0))</f>
        <v/>
      </c>
      <c r="O34" s="45" t="str">
        <f ca="1">IF(OFFSET(lar,(ROW(A35)-ROW($A$7)+2)/2,0)="","",OFFSET(lar,(ROW(A35)-ROW($A$7)+2)/2,0))</f>
        <v/>
      </c>
      <c r="P34" s="67"/>
      <c r="Q34" s="67"/>
      <c r="R34" s="67"/>
      <c r="S34" s="67"/>
      <c r="T34" s="67"/>
      <c r="U34" s="67"/>
    </row>
    <row r="35" spans="1:28" ht="15.75" customHeight="1" thickBot="1" x14ac:dyDescent="0.5">
      <c r="A35" s="14" t="str">
        <f ca="1">IF(OFFSET(dest,(ROW(A35)-ROW($A$7)+2)/2,0)="","",OFFSET(dest,(ROW(A35)-ROW($A$7)+2)/2,0))</f>
        <v/>
      </c>
      <c r="B35" s="23" t="str">
        <f ca="1">IF(OFFSET(tor,(ROW(A35)-ROW($A$7)+2)/2,0)="","",OFFSET(tor,(ROW(A35)-ROW($A$7)+2)/2,0))</f>
        <v/>
      </c>
      <c r="C35" s="93" t="str">
        <f ca="1">IF(OFFSET(be,(ROW(A35)-ROW($A$7)+2)/2,0)="",IF(OFFSET(bullrel,(ROW(A35)-ROW($A$7)+2)/2,0)="","",UPPER(BEname)&amp;" "&amp;OFFSET(bullrel,(ROW(A35)-ROW($A$7)+2)/2,0)&amp;" (REL)"),UPPER(BEname)&amp;" "&amp;OFFSET(be,(ROW(A35)-ROW($A$7)+2)/2,0))</f>
        <v/>
      </c>
      <c r="D35" s="94"/>
      <c r="E35" s="95" t="str">
        <f ca="1">IF(OFFSET(tgtlat,(ROW(A35)-ROW($A$7)+2)/2,0)="","",OFFSET(tgtlat,(ROW(A35)-ROW($A$7)+2)/2,0)&amp;"  "&amp;OFFSET(tgtlon,(ROW(A35)-ROW($A$7)+2)/2,0))</f>
        <v/>
      </c>
      <c r="F35" s="96"/>
      <c r="G35" s="29" t="str">
        <f ca="1">IF(OFFSET(tgtelev,(ROW(A35)-ROW($A$7)+2)/2,0)="","",OFFSET(tgtelev,(ROW(A35)-ROW($A$7)+2)/2,0))</f>
        <v/>
      </c>
      <c r="H35" s="58"/>
      <c r="I35" s="15" t="str">
        <f ca="1">IF(OFFSET(xhair,(ROW(A35)-ROW($A$7)+2)/2,0)="","",OFFSET(xhair,(ROW(A35)-ROW($A$7)+2)/2,0))</f>
        <v/>
      </c>
      <c r="J35" s="64" t="str">
        <f ca="1">IF(OFFSET(buffers,(ROW(A35)-ROW($A$7)+2)/2,0)="","",OFFSET(buffers,(ROW(A35)-ROW($A$7)+2)/2,0))</f>
        <v/>
      </c>
      <c r="K35" s="70" t="str">
        <f ca="1">IF(OFFSET(alt,(ROW(A35)-ROW($A$7)+2)/2,0)="","",OFFSET(alt,(ROW(A35)-ROW($A$7)+2)/2,0))</f>
        <v/>
      </c>
      <c r="L35" s="100" t="str">
        <f ca="1">IF(OFFSET(ias,(ROW(A35)-ROW($A$7)+2)/2,0)="","",OFFSET(ias,(ROW(A35)-ROW($A$7)+2)/2,0)&amp;"I        "&amp;OFFSET(tas,(ROW(A35)-ROW($A$7)+2)/2,0)&amp;"T        "&amp;OFFSET(mach,(ROW(A35)-ROW($A$7)+2)/2,0)&amp;"M        "&amp;OFFSET(gs,(ROW(A35)-ROW($A$7)+2)/2,0)&amp;"GS")</f>
        <v/>
      </c>
      <c r="M35" s="96"/>
      <c r="N35" s="94"/>
      <c r="O35" s="16" t="str">
        <f ca="1">IF(OFFSET(delay,(ROW(A35)-ROW($A$7)+2)/2,0)="","",OFFSET(delay,(ROW(A35)-ROW($A$7)+2)/2,0))</f>
        <v/>
      </c>
      <c r="P35" s="67"/>
      <c r="Q35" s="67"/>
      <c r="R35" s="67"/>
      <c r="S35" s="67"/>
      <c r="T35" s="67"/>
      <c r="U35" s="67"/>
    </row>
    <row r="36" spans="1:28" ht="15.75" customHeight="1" thickBot="1" x14ac:dyDescent="0.5">
      <c r="A36" s="28" t="str">
        <f ca="1">IF(LEN(A37)&gt;0,((ROW(A37)-ROW($A$7))/2)+1,"")</f>
        <v/>
      </c>
      <c r="B36" s="56" t="str">
        <f ca="1">IF(OFFSET(tot,(ROW(A37)-ROW($A$7)+2)/2,0)="","",OFFSET(tot,(ROW(A37)-ROW($A$7)+2)/2,0))</f>
        <v/>
      </c>
      <c r="C36" s="18" t="str">
        <f ca="1">IF(LEN(A37)&gt;0,cs,"")</f>
        <v/>
      </c>
      <c r="D36" s="18" t="str">
        <f ca="1">IF(LEN(A37)&gt;0,"Pod "&amp;acmi,"")</f>
        <v/>
      </c>
      <c r="E36" s="18" t="str">
        <f ca="1">IF(OFFSET(wpntype,(ROW(A37)-ROW($A$7)+2)/2,0)="","",OFFSET(wpntype,(ROW(A37)-ROW($A$7)+2)/2,0))</f>
        <v/>
      </c>
      <c r="F36" s="102" t="str">
        <f ca="1">IF(OFFSET(tgtname,(ROW(A37)-ROW($A$7)+2)/2,0)="","",OFFSET(tgtname,(ROW(A37)-ROW($A$7)+2)/2,0))</f>
        <v/>
      </c>
      <c r="G36" s="103"/>
      <c r="H36" s="31"/>
      <c r="I36" s="17" t="str">
        <f ca="1">IF(OFFSET(primenav,(ROW(A37)-ROW($A$7)+2)/2,0)="","",OFFSET(primenav,(ROW(A37)-ROW($A$7)+2)/2,0))&amp;IF(OFFSET(primenavaiding,(ROW(A37)-ROW($A$7)+2)/2,0)="","","-"&amp;OFFSET(primenavaiding,(ROW(A37)-ROW($A$7)+2)/2,0))</f>
        <v/>
      </c>
      <c r="J36" s="18" t="str">
        <f ca="1">IF(OFFSET(fom,(ROW(A37)-ROW($A$7)+2)/2,0)="","",OFFSET(fom,(ROW(A37)-ROW($A$7)+2)/2,0))</f>
        <v/>
      </c>
      <c r="K36" s="18" t="str">
        <f ca="1">IF(OFFSET(wind,(ROW(A37)-ROW($A$7)+2)/2,0)="","",OFFSET(wind,(ROW(A37)-ROW($A$7)+2)/2,0))</f>
        <v/>
      </c>
      <c r="L36" s="71" t="str">
        <f ca="1">IF(OFFSET(trk,(ROW(A37)-ROW($A$7)+2)/2,0)="","",OFFSET(trk,(ROW(A37)-ROW($A$7)+2)/2,0))</f>
        <v/>
      </c>
      <c r="M36" s="72" t="str">
        <f ca="1">IF(OFFSET(hdg,(ROW(A37)-ROW($A$7)+2)/2,0)="","",OFFSET(hdg,(ROW(A37)-ROW($A$7)+2)/2,0))</f>
        <v/>
      </c>
      <c r="N36" s="18" t="str">
        <f ca="1">IF(OFFSET(ls,(ROW(A37)-ROW($A$7)+2)/2,0)="","",OFFSET(ls,(ROW(A37)-ROW($A$7)+2)/2,0))</f>
        <v/>
      </c>
      <c r="O36" s="46" t="str">
        <f ca="1">IF(OFFSET(lar,(ROW(A37)-ROW($A$7)+2)/2,0)="","",OFFSET(lar,(ROW(A37)-ROW($A$7)+2)/2,0))</f>
        <v/>
      </c>
      <c r="P36" s="67"/>
      <c r="Q36" s="67"/>
      <c r="R36" s="67"/>
      <c r="S36" s="67"/>
      <c r="T36" s="67"/>
      <c r="U36" s="67"/>
    </row>
    <row r="37" spans="1:28" ht="15.75" customHeight="1" thickBot="1" x14ac:dyDescent="0.5">
      <c r="A37" s="19" t="str">
        <f ca="1">IF(OFFSET(dest,(ROW(A37)-ROW($A$7)+2)/2,0)="","",OFFSET(dest,(ROW(A37)-ROW($A$7)+2)/2,0))</f>
        <v/>
      </c>
      <c r="B37" s="24" t="str">
        <f ca="1">IF(OFFSET(tor,(ROW(A37)-ROW($A$7)+2)/2,0)="","",OFFSET(tor,(ROW(A37)-ROW($A$7)+2)/2,0))</f>
        <v/>
      </c>
      <c r="C37" s="97" t="str">
        <f ca="1">IF(OFFSET(be,(ROW(A37)-ROW($A$7)+2)/2,0)="",IF(OFFSET(bullrel,(ROW(A37)-ROW($A$7)+2)/2,0)="","",UPPER(BEname)&amp;" "&amp;OFFSET(bullrel,(ROW(A37)-ROW($A$7)+2)/2,0)&amp;" (REL)"),UPPER(BEname)&amp;" "&amp;OFFSET(be,(ROW(A37)-ROW($A$7)+2)/2,0))</f>
        <v/>
      </c>
      <c r="D37" s="94"/>
      <c r="E37" s="98" t="str">
        <f ca="1">IF(OFFSET(tgtlat,(ROW(A37)-ROW($A$7)+2)/2,0)="","",OFFSET(tgtlat,(ROW(A37)-ROW($A$7)+2)/2,0)&amp;"  "&amp;OFFSET(tgtlon,(ROW(A37)-ROW($A$7)+2)/2,0))</f>
        <v/>
      </c>
      <c r="F37" s="96"/>
      <c r="G37" s="30" t="str">
        <f ca="1">IF(OFFSET(tgtelev,(ROW(A37)-ROW($A$7)+2)/2,0)="","",OFFSET(tgtelev,(ROW(A37)-ROW($A$7)+2)/2,0))</f>
        <v/>
      </c>
      <c r="H37" s="31"/>
      <c r="I37" s="20" t="str">
        <f ca="1">IF(OFFSET(xhair,(ROW(A37)-ROW($A$7)+2)/2,0)="","",OFFSET(xhair,(ROW(A37)-ROW($A$7)+2)/2,0))</f>
        <v/>
      </c>
      <c r="J37" s="65" t="str">
        <f ca="1">IF(OFFSET(buffers,(ROW(A37)-ROW($A$7)+2)/2,0)="","",OFFSET(buffers,(ROW(A37)-ROW($A$7)+2)/2,0))</f>
        <v/>
      </c>
      <c r="K37" s="73" t="str">
        <f ca="1">IF(OFFSET(alt,(ROW(A37)-ROW($A$7)+2)/2,0)="","",OFFSET(alt,(ROW(A37)-ROW($A$7)+2)/2,0))</f>
        <v/>
      </c>
      <c r="L37" s="101" t="str">
        <f ca="1">IF(OFFSET(ias,(ROW(A37)-ROW($A$7)+2)/2,0)="","",OFFSET(ias,(ROW(A37)-ROW($A$7)+2)/2,0)&amp;"I        "&amp;OFFSET(tas,(ROW(A37)-ROW($A$7)+2)/2,0)&amp;"T        "&amp;OFFSET(mach,(ROW(A37)-ROW($A$7)+2)/2,0)&amp;"M        "&amp;OFFSET(gs,(ROW(A37)-ROW($A$7)+2)/2,0)&amp;"GS")</f>
        <v/>
      </c>
      <c r="M37" s="96"/>
      <c r="N37" s="94"/>
      <c r="O37" s="21" t="str">
        <f ca="1">IF(OFFSET(delay,(ROW(A37)-ROW($A$7)+2)/2,0)="","",OFFSET(delay,(ROW(A37)-ROW($A$7)+2)/2,0))</f>
        <v/>
      </c>
      <c r="P37" s="67"/>
      <c r="Q37" s="67"/>
      <c r="R37" s="67"/>
      <c r="S37" s="67"/>
      <c r="T37" s="67"/>
      <c r="U37" s="67" t="s">
        <v>99</v>
      </c>
      <c r="V37" s="77" t="s">
        <v>106</v>
      </c>
      <c r="W37" s="106"/>
      <c r="X37" s="106"/>
      <c r="Y37" s="106"/>
      <c r="Z37" s="106"/>
      <c r="AA37" s="106"/>
      <c r="AB37" s="107"/>
    </row>
    <row r="38" spans="1:28" ht="15.75" customHeight="1" thickBot="1" x14ac:dyDescent="0.5">
      <c r="A38" s="27" t="str">
        <f ca="1">IF(LEN(A39)&gt;0,((ROW(A39)-ROW($A$7))/2)+1,"")</f>
        <v/>
      </c>
      <c r="B38" s="55" t="str">
        <f ca="1">IF(OFFSET(tot,(ROW(A39)-ROW($A$7)+2)/2,0)="","",OFFSET(tot,(ROW(A39)-ROW($A$7)+2)/2,0))</f>
        <v/>
      </c>
      <c r="C38" s="13" t="str">
        <f ca="1">IF(LEN(A39)&gt;0,cs,"")</f>
        <v/>
      </c>
      <c r="D38" s="13" t="str">
        <f ca="1">IF(LEN(A39)&gt;0,"Pod "&amp;acmi,"")</f>
        <v/>
      </c>
      <c r="E38" s="13" t="str">
        <f ca="1">IF(OFFSET(wpntype,(ROW(A39)-ROW($A$7)+2)/2,0)="","",OFFSET(wpntype,(ROW(A39)-ROW($A$7)+2)/2,0))</f>
        <v/>
      </c>
      <c r="F38" s="105" t="str">
        <f ca="1">IF(OFFSET(tgtname,(ROW(A39)-ROW($A$7)+2)/2,0)="","",OFFSET(tgtname,(ROW(A39)-ROW($A$7)+2)/2,0))</f>
        <v/>
      </c>
      <c r="G38" s="103"/>
      <c r="H38" s="31"/>
      <c r="I38" s="12" t="str">
        <f ca="1">IF(OFFSET(primenav,(ROW(A39)-ROW($A$7)+2)/2,0)="","",OFFSET(primenav,(ROW(A39)-ROW($A$7)+2)/2,0))&amp;IF(OFFSET(primenavaiding,(ROW(A39)-ROW($A$7)+2)/2,0)="","","-"&amp;OFFSET(primenavaiding,(ROW(A39)-ROW($A$7)+2)/2,0))</f>
        <v/>
      </c>
      <c r="J38" s="13" t="str">
        <f ca="1">IF(OFFSET(fom,(ROW(A39)-ROW($A$7)+2)/2,0)="","",OFFSET(fom,(ROW(A39)-ROW($A$7)+2)/2,0))</f>
        <v/>
      </c>
      <c r="K38" s="13" t="str">
        <f ca="1">IF(OFFSET(wind,(ROW(A39)-ROW($A$7)+2)/2,0)="","",OFFSET(wind,(ROW(A39)-ROW($A$7)+2)/2,0))</f>
        <v/>
      </c>
      <c r="L38" s="68" t="str">
        <f ca="1">IF(OFFSET(trk,(ROW(A39)-ROW($A$7)+2)/2,0)="","",OFFSET(trk,(ROW(A39)-ROW($A$7)+2)/2,0))</f>
        <v/>
      </c>
      <c r="M38" s="69" t="str">
        <f ca="1">IF(OFFSET(hdg,(ROW(A39)-ROW($A$7)+2)/2,0)="","",OFFSET(hdg,(ROW(A39)-ROW($A$7)+2)/2,0))</f>
        <v/>
      </c>
      <c r="N38" s="13" t="str">
        <f ca="1">IF(OFFSET(ls,(ROW(A39)-ROW($A$7)+2)/2,0)="","",OFFSET(ls,(ROW(A39)-ROW($A$7)+2)/2,0))</f>
        <v/>
      </c>
      <c r="O38" s="45" t="str">
        <f ca="1">IF(OFFSET(lar,(ROW(A39)-ROW($A$7)+2)/2,0)="","",OFFSET(lar,(ROW(A39)-ROW($A$7)+2)/2,0))</f>
        <v/>
      </c>
      <c r="P38" s="67"/>
      <c r="Q38" s="67"/>
      <c r="R38" s="67"/>
      <c r="S38" s="67"/>
      <c r="T38" s="67"/>
      <c r="U38" s="67"/>
      <c r="V38" s="87"/>
      <c r="W38" s="80"/>
      <c r="X38" s="80"/>
      <c r="Y38" s="80"/>
      <c r="Z38" s="80"/>
      <c r="AA38" s="80"/>
      <c r="AB38" s="81"/>
    </row>
    <row r="39" spans="1:28" ht="15.75" customHeight="1" thickBot="1" x14ac:dyDescent="0.5">
      <c r="A39" s="14" t="str">
        <f ca="1">IF(OFFSET(dest,(ROW(A39)-ROW($A$7)+2)/2,0)="","",OFFSET(dest,(ROW(A39)-ROW($A$7)+2)/2,0))</f>
        <v/>
      </c>
      <c r="B39" s="23" t="str">
        <f ca="1">IF(OFFSET(tor,(ROW(A39)-ROW($A$7)+2)/2,0)="","",OFFSET(tor,(ROW(A39)-ROW($A$7)+2)/2,0))</f>
        <v/>
      </c>
      <c r="C39" s="93" t="str">
        <f ca="1">IF(OFFSET(be,(ROW(A39)-ROW($A$7)+2)/2,0)="",IF(OFFSET(bullrel,(ROW(A39)-ROW($A$7)+2)/2,0)="","",UPPER(BEname)&amp;" "&amp;OFFSET(bullrel,(ROW(A39)-ROW($A$7)+2)/2,0)&amp;" (REL)"),UPPER(BEname)&amp;" "&amp;OFFSET(be,(ROW(A39)-ROW($A$7)+2)/2,0))</f>
        <v/>
      </c>
      <c r="D39" s="94"/>
      <c r="E39" s="95" t="str">
        <f ca="1">IF(OFFSET(tgtlat,(ROW(A39)-ROW($A$7)+2)/2,0)="","",OFFSET(tgtlat,(ROW(A39)-ROW($A$7)+2)/2,0)&amp;"  "&amp;OFFSET(tgtlon,(ROW(A39)-ROW($A$7)+2)/2,0))</f>
        <v/>
      </c>
      <c r="F39" s="96"/>
      <c r="G39" s="29" t="str">
        <f ca="1">IF(OFFSET(tgtelev,(ROW(A39)-ROW($A$7)+2)/2,0)="","",OFFSET(tgtelev,(ROW(A39)-ROW($A$7)+2)/2,0))</f>
        <v/>
      </c>
      <c r="H39" s="58"/>
      <c r="I39" s="15" t="str">
        <f ca="1">IF(OFFSET(xhair,(ROW(A39)-ROW($A$7)+2)/2,0)="","",OFFSET(xhair,(ROW(A39)-ROW($A$7)+2)/2,0))</f>
        <v/>
      </c>
      <c r="J39" s="64" t="str">
        <f ca="1">IF(OFFSET(buffers,(ROW(A39)-ROW($A$7)+2)/2,0)="","",OFFSET(buffers,(ROW(A39)-ROW($A$7)+2)/2,0))</f>
        <v/>
      </c>
      <c r="K39" s="70" t="str">
        <f ca="1">IF(OFFSET(alt,(ROW(A39)-ROW($A$7)+2)/2,0)="","",OFFSET(alt,(ROW(A39)-ROW($A$7)+2)/2,0))</f>
        <v/>
      </c>
      <c r="L39" s="100" t="str">
        <f ca="1">IF(OFFSET(ias,(ROW(A39)-ROW($A$7)+2)/2,0)="","",OFFSET(ias,(ROW(A39)-ROW($A$7)+2)/2,0)&amp;"I        "&amp;OFFSET(tas,(ROW(A39)-ROW($A$7)+2)/2,0)&amp;"T        "&amp;OFFSET(mach,(ROW(A39)-ROW($A$7)+2)/2,0)&amp;"M        "&amp;OFFSET(gs,(ROW(A39)-ROW($A$7)+2)/2,0)&amp;"GS")</f>
        <v/>
      </c>
      <c r="M39" s="96"/>
      <c r="N39" s="94"/>
      <c r="O39" s="16" t="str">
        <f ca="1">IF(OFFSET(delay,(ROW(A39)-ROW($A$7)+2)/2,0)="","",OFFSET(delay,(ROW(A39)-ROW($A$7)+2)/2,0))</f>
        <v/>
      </c>
      <c r="P39" s="67"/>
      <c r="Q39" s="67"/>
      <c r="R39" s="67"/>
      <c r="S39" s="67"/>
      <c r="T39" s="67"/>
      <c r="U39" s="67"/>
      <c r="V39" s="82"/>
      <c r="W39" s="92"/>
      <c r="X39" s="92"/>
      <c r="Y39" s="92"/>
      <c r="Z39" s="92"/>
      <c r="AA39" s="92"/>
      <c r="AB39" s="84"/>
    </row>
    <row r="40" spans="1:28" x14ac:dyDescent="0.45">
      <c r="A40" s="28" t="str">
        <f ca="1">IF(LEN(A41)&gt;0,((ROW(A41)-ROW($A$7))/2)+1,"")</f>
        <v/>
      </c>
      <c r="B40" s="56" t="str">
        <f ca="1">IF(OFFSET(tot,(ROW(A41)-ROW($A$7)+2)/2,0)="","",OFFSET(tot,(ROW(A41)-ROW($A$7)+2)/2,0))</f>
        <v/>
      </c>
      <c r="C40" s="18" t="str">
        <f ca="1">IF(LEN(A41)&gt;0,cs,"")</f>
        <v/>
      </c>
      <c r="D40" s="18" t="str">
        <f ca="1">IF(LEN(A41)&gt;0,"Pod "&amp;acmi,"")</f>
        <v/>
      </c>
      <c r="E40" s="18" t="str">
        <f ca="1">IF(OFFSET(wpntype,(ROW(A41)-ROW($A$7)+2)/2,0)="","",OFFSET(wpntype,(ROW(A41)-ROW($A$7)+2)/2,0))</f>
        <v/>
      </c>
      <c r="F40" s="102" t="str">
        <f ca="1">IF(OFFSET(tgtname,(ROW(A41)-ROW($A$7)+2)/2,0)="","",OFFSET(tgtname,(ROW(A41)-ROW($A$7)+2)/2,0))</f>
        <v/>
      </c>
      <c r="G40" s="103"/>
      <c r="H40" s="31"/>
      <c r="I40" s="17" t="str">
        <f ca="1">IF(OFFSET(primenav,(ROW(A41)-ROW($A$7)+2)/2,0)="","",OFFSET(primenav,(ROW(A41)-ROW($A$7)+2)/2,0))&amp;IF(OFFSET(primenavaiding,(ROW(A41)-ROW($A$7)+2)/2,0)="","","-"&amp;OFFSET(primenavaiding,(ROW(A41)-ROW($A$7)+2)/2,0))</f>
        <v/>
      </c>
      <c r="J40" s="18" t="str">
        <f ca="1">IF(OFFSET(fom,(ROW(A41)-ROW($A$7)+2)/2,0)="","",OFFSET(fom,(ROW(A41)-ROW($A$7)+2)/2,0))</f>
        <v/>
      </c>
      <c r="K40" s="18" t="str">
        <f ca="1">IF(OFFSET(wind,(ROW(A41)-ROW($A$7)+2)/2,0)="","",OFFSET(wind,(ROW(A41)-ROW($A$7)+2)/2,0))</f>
        <v/>
      </c>
      <c r="L40" s="71" t="str">
        <f ca="1">IF(OFFSET(trk,(ROW(A41)-ROW($A$7)+2)/2,0)="","",OFFSET(trk,(ROW(A41)-ROW($A$7)+2)/2,0))</f>
        <v/>
      </c>
      <c r="M40" s="72" t="str">
        <f ca="1">IF(OFFSET(hdg,(ROW(A41)-ROW($A$7)+2)/2,0)="","",OFFSET(hdg,(ROW(A41)-ROW($A$7)+2)/2,0))</f>
        <v/>
      </c>
      <c r="N40" s="18" t="str">
        <f ca="1">IF(OFFSET(ls,(ROW(A41)-ROW($A$7)+2)/2,0)="","",OFFSET(ls,(ROW(A41)-ROW($A$7)+2)/2,0))</f>
        <v/>
      </c>
      <c r="O40" s="46" t="str">
        <f ca="1">IF(OFFSET(lar,(ROW(A41)-ROW($A$7)+2)/2,0)="","",OFFSET(lar,(ROW(A41)-ROW($A$7)+2)/2,0))</f>
        <v/>
      </c>
      <c r="P40" s="67"/>
      <c r="Q40" s="67"/>
      <c r="R40" s="67"/>
      <c r="S40" s="67"/>
      <c r="T40" s="67"/>
      <c r="U40" s="67"/>
      <c r="V40" s="82"/>
      <c r="W40" s="92"/>
      <c r="X40" s="92"/>
      <c r="Y40" s="92"/>
      <c r="Z40" s="92"/>
      <c r="AA40" s="92"/>
      <c r="AB40" s="84"/>
    </row>
    <row r="41" spans="1:28" ht="15.75" customHeight="1" thickBot="1" x14ac:dyDescent="0.5">
      <c r="A41" s="19" t="str">
        <f ca="1">IF(OFFSET(dest,(ROW(A41)-ROW($A$7)+2)/2,0)="","",OFFSET(dest,(ROW(A41)-ROW($A$7)+2)/2,0))</f>
        <v/>
      </c>
      <c r="B41" s="24" t="str">
        <f ca="1">IF(OFFSET(tor,(ROW(A41)-ROW($A$7)+2)/2,0)="","",OFFSET(tor,(ROW(A41)-ROW($A$7)+2)/2,0))</f>
        <v/>
      </c>
      <c r="C41" s="97" t="str">
        <f ca="1">IF(OFFSET(be,(ROW(A41)-ROW($A$7)+2)/2,0)="",IF(OFFSET(bullrel,(ROW(A41)-ROW($A$7)+2)/2,0)="","",UPPER(BEname)&amp;" "&amp;OFFSET(bullrel,(ROW(A41)-ROW($A$7)+2)/2,0)&amp;" (REL)"),UPPER(BEname)&amp;" "&amp;OFFSET(be,(ROW(A41)-ROW($A$7)+2)/2,0))</f>
        <v/>
      </c>
      <c r="D41" s="94"/>
      <c r="E41" s="98" t="str">
        <f ca="1">IF(OFFSET(tgtlat,(ROW(A41)-ROW($A$7)+2)/2,0)="","",OFFSET(tgtlat,(ROW(A41)-ROW($A$7)+2)/2,0)&amp;"  "&amp;OFFSET(tgtlon,(ROW(A41)-ROW($A$7)+2)/2,0))</f>
        <v/>
      </c>
      <c r="F41" s="96"/>
      <c r="G41" s="30" t="str">
        <f ca="1">IF(OFFSET(tgtelev,(ROW(A41)-ROW($A$7)+2)/2,0)="","",OFFSET(tgtelev,(ROW(A41)-ROW($A$7)+2)/2,0))</f>
        <v/>
      </c>
      <c r="H41" s="31"/>
      <c r="I41" s="20" t="str">
        <f ca="1">IF(OFFSET(xhair,(ROW(A41)-ROW($A$7)+2)/2,0)="","",OFFSET(xhair,(ROW(A41)-ROW($A$7)+2)/2,0))</f>
        <v/>
      </c>
      <c r="J41" s="65" t="str">
        <f ca="1">IF(OFFSET(buffers,(ROW(A41)-ROW($A$7)+2)/2,0)="","",OFFSET(buffers,(ROW(A41)-ROW($A$7)+2)/2,0))</f>
        <v/>
      </c>
      <c r="K41" s="73" t="str">
        <f ca="1">IF(OFFSET(alt,(ROW(A41)-ROW($A$7)+2)/2,0)="","",OFFSET(alt,(ROW(A41)-ROW($A$7)+2)/2,0))</f>
        <v/>
      </c>
      <c r="L41" s="101" t="str">
        <f ca="1">IF(OFFSET(ias,(ROW(A41)-ROW($A$7)+2)/2,0)="","",OFFSET(ias,(ROW(A41)-ROW($A$7)+2)/2,0)&amp;"I        "&amp;OFFSET(tas,(ROW(A41)-ROW($A$7)+2)/2,0)&amp;"T        "&amp;OFFSET(mach,(ROW(A41)-ROW($A$7)+2)/2,0)&amp;"M        "&amp;OFFSET(gs,(ROW(A41)-ROW($A$7)+2)/2,0)&amp;"GS")</f>
        <v/>
      </c>
      <c r="M41" s="96"/>
      <c r="N41" s="94"/>
      <c r="O41" s="21" t="str">
        <f ca="1">IF(OFFSET(delay,(ROW(A41)-ROW($A$7)+2)/2,0)="","",OFFSET(delay,(ROW(A41)-ROW($A$7)+2)/2,0))</f>
        <v/>
      </c>
      <c r="P41" s="67"/>
      <c r="Q41" s="67"/>
      <c r="R41" s="67"/>
      <c r="S41" s="67"/>
      <c r="T41" s="67"/>
      <c r="U41" s="67"/>
      <c r="V41" s="82"/>
      <c r="W41" s="92"/>
      <c r="X41" s="92"/>
      <c r="Y41" s="92"/>
      <c r="Z41" s="92"/>
      <c r="AA41" s="92"/>
      <c r="AB41" s="84"/>
    </row>
    <row r="42" spans="1:28" ht="15" customHeight="1" x14ac:dyDescent="0.45">
      <c r="A42" s="27" t="str">
        <f ca="1">IF(LEN(A43)&gt;0,((ROW(A43)-ROW($A$7))/2)+1,"")</f>
        <v/>
      </c>
      <c r="B42" s="55" t="str">
        <f ca="1">IF(OFFSET(tot,(ROW(A43)-ROW($A$7)+2)/2,0)="","",OFFSET(tot,(ROW(A43)-ROW($A$7)+2)/2,0))</f>
        <v/>
      </c>
      <c r="C42" s="13" t="str">
        <f ca="1">IF(LEN(A43)&gt;0,cs,"")</f>
        <v/>
      </c>
      <c r="D42" s="13" t="str">
        <f ca="1">IF(LEN(A43)&gt;0,"Pod "&amp;acmi,"")</f>
        <v/>
      </c>
      <c r="E42" s="13" t="str">
        <f ca="1">IF(OFFSET(wpntype,(ROW(A43)-ROW($A$7)+2)/2,0)="","",OFFSET(wpntype,(ROW(A43)-ROW($A$7)+2)/2,0))</f>
        <v/>
      </c>
      <c r="F42" s="105" t="str">
        <f ca="1">IF(OFFSET(tgtname,(ROW(A43)-ROW($A$7)+2)/2,0)="","",OFFSET(tgtname,(ROW(A43)-ROW($A$7)+2)/2,0))</f>
        <v/>
      </c>
      <c r="G42" s="103"/>
      <c r="H42" s="31"/>
      <c r="I42" s="12" t="str">
        <f ca="1">IF(OFFSET(primenav,(ROW(A43)-ROW($A$7)+2)/2,0)="","",OFFSET(primenav,(ROW(A43)-ROW($A$7)+2)/2,0))&amp;IF(OFFSET(primenavaiding,(ROW(A43)-ROW($A$7)+2)/2,0)="","","-"&amp;OFFSET(primenavaiding,(ROW(A43)-ROW($A$7)+2)/2,0))</f>
        <v/>
      </c>
      <c r="J42" s="13" t="str">
        <f ca="1">IF(OFFSET(fom,(ROW(A43)-ROW($A$7)+2)/2,0)="","",OFFSET(fom,(ROW(A43)-ROW($A$7)+2)/2,0))</f>
        <v/>
      </c>
      <c r="K42" s="13" t="str">
        <f ca="1">IF(OFFSET(wind,(ROW(A43)-ROW($A$7)+2)/2,0)="","",OFFSET(wind,(ROW(A43)-ROW($A$7)+2)/2,0))</f>
        <v/>
      </c>
      <c r="L42" s="68" t="str">
        <f ca="1">IF(OFFSET(trk,(ROW(A43)-ROW($A$7)+2)/2,0)="","",OFFSET(trk,(ROW(A43)-ROW($A$7)+2)/2,0))</f>
        <v/>
      </c>
      <c r="M42" s="69" t="str">
        <f ca="1">IF(OFFSET(hdg,(ROW(A43)-ROW($A$7)+2)/2,0)="","",OFFSET(hdg,(ROW(A43)-ROW($A$7)+2)/2,0))</f>
        <v/>
      </c>
      <c r="N42" s="13" t="str">
        <f ca="1">IF(OFFSET(ls,(ROW(A43)-ROW($A$7)+2)/2,0)="","",OFFSET(ls,(ROW(A43)-ROW($A$7)+2)/2,0))</f>
        <v/>
      </c>
      <c r="O42" s="45" t="str">
        <f ca="1">IF(OFFSET(lar,(ROW(A43)-ROW($A$7)+2)/2,0)="","",OFFSET(lar,(ROW(A43)-ROW($A$7)+2)/2,0))</f>
        <v/>
      </c>
      <c r="P42" s="67"/>
      <c r="Q42" s="67"/>
      <c r="R42" s="67"/>
      <c r="S42" s="67"/>
      <c r="T42" s="67"/>
      <c r="U42" s="67"/>
      <c r="V42" s="82"/>
      <c r="W42" s="92"/>
      <c r="X42" s="92"/>
      <c r="Y42" s="92"/>
      <c r="Z42" s="92"/>
      <c r="AA42" s="92"/>
      <c r="AB42" s="84"/>
    </row>
    <row r="43" spans="1:28" ht="15" customHeight="1" thickBot="1" x14ac:dyDescent="0.5">
      <c r="A43" s="14" t="str">
        <f ca="1">IF(OFFSET(dest,(ROW(A43)-ROW($A$7)+2)/2,0)="","",OFFSET(dest,(ROW(A43)-ROW($A$7)+2)/2,0))</f>
        <v/>
      </c>
      <c r="B43" s="23" t="str">
        <f ca="1">IF(OFFSET(tor,(ROW(A43)-ROW($A$7)+2)/2,0)="","",OFFSET(tor,(ROW(A43)-ROW($A$7)+2)/2,0))</f>
        <v/>
      </c>
      <c r="C43" s="93" t="str">
        <f ca="1">IF(OFFSET(be,(ROW(A43)-ROW($A$7)+2)/2,0)="",IF(OFFSET(bullrel,(ROW(A43)-ROW($A$7)+2)/2,0)="","",UPPER(BEname)&amp;" "&amp;OFFSET(bullrel,(ROW(A43)-ROW($A$7)+2)/2,0)&amp;" (REL)"),UPPER(BEname)&amp;" "&amp;OFFSET(be,(ROW(A43)-ROW($A$7)+2)/2,0))</f>
        <v/>
      </c>
      <c r="D43" s="94"/>
      <c r="E43" s="95" t="str">
        <f ca="1">IF(OFFSET(tgtlat,(ROW(A43)-ROW($A$7)+2)/2,0)="","",OFFSET(tgtlat,(ROW(A43)-ROW($A$7)+2)/2,0)&amp;"  "&amp;OFFSET(tgtlon,(ROW(A43)-ROW($A$7)+2)/2,0))</f>
        <v/>
      </c>
      <c r="F43" s="96"/>
      <c r="G43" s="29" t="str">
        <f ca="1">IF(OFFSET(tgtelev,(ROW(A43)-ROW($A$7)+2)/2,0)="","",OFFSET(tgtelev,(ROW(A43)-ROW($A$7)+2)/2,0))</f>
        <v/>
      </c>
      <c r="H43" s="58"/>
      <c r="I43" s="15" t="str">
        <f ca="1">IF(OFFSET(xhair,(ROW(A43)-ROW($A$7)+2)/2,0)="","",OFFSET(xhair,(ROW(A43)-ROW($A$7)+2)/2,0))</f>
        <v/>
      </c>
      <c r="J43" s="64" t="str">
        <f ca="1">IF(OFFSET(buffers,(ROW(A43)-ROW($A$7)+2)/2,0)="","",OFFSET(buffers,(ROW(A43)-ROW($A$7)+2)/2,0))</f>
        <v/>
      </c>
      <c r="K43" s="70" t="str">
        <f ca="1">IF(OFFSET(alt,(ROW(A43)-ROW($A$7)+2)/2,0)="","",OFFSET(alt,(ROW(A43)-ROW($A$7)+2)/2,0))</f>
        <v/>
      </c>
      <c r="L43" s="100" t="str">
        <f ca="1">IF(OFFSET(ias,(ROW(A43)-ROW($A$7)+2)/2,0)="","",OFFSET(ias,(ROW(A43)-ROW($A$7)+2)/2,0)&amp;"I        "&amp;OFFSET(tas,(ROW(A43)-ROW($A$7)+2)/2,0)&amp;"T        "&amp;OFFSET(mach,(ROW(A43)-ROW($A$7)+2)/2,0)&amp;"M        "&amp;OFFSET(gs,(ROW(A43)-ROW($A$7)+2)/2,0)&amp;"GS")</f>
        <v/>
      </c>
      <c r="M43" s="96"/>
      <c r="N43" s="94"/>
      <c r="O43" s="16" t="str">
        <f ca="1">IF(OFFSET(delay,(ROW(A43)-ROW($A$7)+2)/2,0)="","",OFFSET(delay,(ROW(A43)-ROW($A$7)+2)/2,0))</f>
        <v/>
      </c>
      <c r="P43" s="67"/>
      <c r="Q43" s="67"/>
      <c r="R43" s="67"/>
      <c r="S43" s="67"/>
      <c r="T43" s="67"/>
      <c r="U43" s="67"/>
      <c r="V43" s="82"/>
      <c r="W43" s="92"/>
      <c r="X43" s="92"/>
      <c r="Y43" s="92"/>
      <c r="Z43" s="92"/>
      <c r="AA43" s="92"/>
      <c r="AB43" s="84"/>
    </row>
    <row r="44" spans="1:28" ht="15" customHeight="1" x14ac:dyDescent="0.45">
      <c r="A44" s="28" t="str">
        <f ca="1">IF(LEN(A45)&gt;0,((ROW(A45)-ROW($A$7))/2)+1,"")</f>
        <v/>
      </c>
      <c r="B44" s="56" t="str">
        <f ca="1">IF(OFFSET(tot,(ROW(A45)-ROW($A$7)+2)/2,0)="","",OFFSET(tot,(ROW(A45)-ROW($A$7)+2)/2,0))</f>
        <v/>
      </c>
      <c r="C44" s="18" t="str">
        <f ca="1">IF(LEN(A45)&gt;0,cs,"")</f>
        <v/>
      </c>
      <c r="D44" s="18" t="str">
        <f ca="1">IF(LEN(A45)&gt;0,"Pod "&amp;acmi,"")</f>
        <v/>
      </c>
      <c r="E44" s="18" t="str">
        <f ca="1">IF(OFFSET(wpntype,(ROW(A45)-ROW($A$7)+2)/2,0)="","",OFFSET(wpntype,(ROW(A45)-ROW($A$7)+2)/2,0))</f>
        <v/>
      </c>
      <c r="F44" s="102" t="str">
        <f ca="1">IF(OFFSET(tgtname,(ROW(A45)-ROW($A$7)+2)/2,0)="","",OFFSET(tgtname,(ROW(A45)-ROW($A$7)+2)/2,0))</f>
        <v/>
      </c>
      <c r="G44" s="103"/>
      <c r="H44" s="31"/>
      <c r="I44" s="17" t="str">
        <f ca="1">IF(OFFSET(primenav,(ROW(A45)-ROW($A$7)+2)/2,0)="","",OFFSET(primenav,(ROW(A45)-ROW($A$7)+2)/2,0))&amp;IF(OFFSET(primenavaiding,(ROW(A45)-ROW($A$7)+2)/2,0)="","","-"&amp;OFFSET(primenavaiding,(ROW(A45)-ROW($A$7)+2)/2,0))</f>
        <v/>
      </c>
      <c r="J44" s="18" t="str">
        <f ca="1">IF(OFFSET(fom,(ROW(A45)-ROW($A$7)+2)/2,0)="","",OFFSET(fom,(ROW(A45)-ROW($A$7)+2)/2,0))</f>
        <v/>
      </c>
      <c r="K44" s="18" t="str">
        <f ca="1">IF(OFFSET(wind,(ROW(A45)-ROW($A$7)+2)/2,0)="","",OFFSET(wind,(ROW(A45)-ROW($A$7)+2)/2,0))</f>
        <v/>
      </c>
      <c r="L44" s="71" t="str">
        <f ca="1">IF(OFFSET(trk,(ROW(A45)-ROW($A$7)+2)/2,0)="","",OFFSET(trk,(ROW(A45)-ROW($A$7)+2)/2,0))</f>
        <v/>
      </c>
      <c r="M44" s="72" t="str">
        <f ca="1">IF(OFFSET(hdg,(ROW(A45)-ROW($A$7)+2)/2,0)="","",OFFSET(hdg,(ROW(A45)-ROW($A$7)+2)/2,0))</f>
        <v/>
      </c>
      <c r="N44" s="18" t="str">
        <f ca="1">IF(OFFSET(ls,(ROW(A45)-ROW($A$7)+2)/2,0)="","",OFFSET(ls,(ROW(A45)-ROW($A$7)+2)/2,0))</f>
        <v/>
      </c>
      <c r="O44" s="46" t="str">
        <f ca="1">IF(OFFSET(lar,(ROW(A45)-ROW($A$7)+2)/2,0)="","",OFFSET(lar,(ROW(A45)-ROW($A$7)+2)/2,0))</f>
        <v/>
      </c>
      <c r="P44" s="67"/>
      <c r="Q44" s="67"/>
      <c r="R44" s="67"/>
      <c r="S44" s="67"/>
      <c r="T44" s="67"/>
      <c r="U44" s="67"/>
      <c r="V44" s="82"/>
      <c r="W44" s="92"/>
      <c r="X44" s="92"/>
      <c r="Y44" s="92"/>
      <c r="Z44" s="92"/>
      <c r="AA44" s="92"/>
      <c r="AB44" s="84"/>
    </row>
    <row r="45" spans="1:28" ht="15" customHeight="1" thickBot="1" x14ac:dyDescent="0.5">
      <c r="A45" s="19" t="str">
        <f ca="1">IF(OFFSET(dest,(ROW(A45)-ROW($A$7)+2)/2,0)="","",OFFSET(dest,(ROW(A45)-ROW($A$7)+2)/2,0))</f>
        <v/>
      </c>
      <c r="B45" s="24" t="str">
        <f ca="1">IF(OFFSET(tor,(ROW(A45)-ROW($A$7)+2)/2,0)="","",OFFSET(tor,(ROW(A45)-ROW($A$7)+2)/2,0))</f>
        <v/>
      </c>
      <c r="C45" s="97" t="str">
        <f ca="1">IF(OFFSET(be,(ROW(A45)-ROW($A$7)+2)/2,0)="",IF(OFFSET(bullrel,(ROW(A45)-ROW($A$7)+2)/2,0)="","",UPPER(BEname)&amp;" "&amp;OFFSET(bullrel,(ROW(A45)-ROW($A$7)+2)/2,0)&amp;" (REL)"),UPPER(BEname)&amp;" "&amp;OFFSET(be,(ROW(A45)-ROW($A$7)+2)/2,0))</f>
        <v/>
      </c>
      <c r="D45" s="94"/>
      <c r="E45" s="98" t="str">
        <f ca="1">IF(OFFSET(tgtlat,(ROW(A45)-ROW($A$7)+2)/2,0)="","",OFFSET(tgtlat,(ROW(A45)-ROW($A$7)+2)/2,0)&amp;"  "&amp;OFFSET(tgtlon,(ROW(A45)-ROW($A$7)+2)/2,0))</f>
        <v/>
      </c>
      <c r="F45" s="96"/>
      <c r="G45" s="30" t="str">
        <f ca="1">IF(OFFSET(tgtelev,(ROW(A45)-ROW($A$7)+2)/2,0)="","",OFFSET(tgtelev,(ROW(A45)-ROW($A$7)+2)/2,0))</f>
        <v/>
      </c>
      <c r="H45" s="31"/>
      <c r="I45" s="20" t="str">
        <f ca="1">IF(OFFSET(xhair,(ROW(A45)-ROW($A$7)+2)/2,0)="","",OFFSET(xhair,(ROW(A45)-ROW($A$7)+2)/2,0))</f>
        <v/>
      </c>
      <c r="J45" s="65" t="str">
        <f ca="1">IF(OFFSET(buffers,(ROW(A45)-ROW($A$7)+2)/2,0)="","",OFFSET(buffers,(ROW(A45)-ROW($A$7)+2)/2,0))</f>
        <v/>
      </c>
      <c r="K45" s="73" t="str">
        <f ca="1">IF(OFFSET(alt,(ROW(A45)-ROW($A$7)+2)/2,0)="","",OFFSET(alt,(ROW(A45)-ROW($A$7)+2)/2,0))</f>
        <v/>
      </c>
      <c r="L45" s="101" t="str">
        <f ca="1">IF(OFFSET(ias,(ROW(A45)-ROW($A$7)+2)/2,0)="","",OFFSET(ias,(ROW(A45)-ROW($A$7)+2)/2,0)&amp;"I        "&amp;OFFSET(tas,(ROW(A45)-ROW($A$7)+2)/2,0)&amp;"T        "&amp;OFFSET(mach,(ROW(A45)-ROW($A$7)+2)/2,0)&amp;"M        "&amp;OFFSET(gs,(ROW(A45)-ROW($A$7)+2)/2,0)&amp;"GS")</f>
        <v/>
      </c>
      <c r="M45" s="96"/>
      <c r="N45" s="94"/>
      <c r="O45" s="21" t="str">
        <f ca="1">IF(OFFSET(delay,(ROW(A45)-ROW($A$7)+2)/2,0)="","",OFFSET(delay,(ROW(A45)-ROW($A$7)+2)/2,0))</f>
        <v/>
      </c>
      <c r="P45" s="67"/>
      <c r="Q45" s="67"/>
      <c r="R45" s="67"/>
      <c r="S45" s="67"/>
      <c r="T45" s="67"/>
      <c r="U45" s="67"/>
      <c r="V45" s="82"/>
      <c r="W45" s="92"/>
      <c r="X45" s="92"/>
      <c r="Y45" s="92"/>
      <c r="Z45" s="92"/>
      <c r="AA45" s="92"/>
      <c r="AB45" s="84"/>
    </row>
    <row r="46" spans="1:28" ht="15" customHeight="1" x14ac:dyDescent="0.45">
      <c r="A46" s="27" t="str">
        <f ca="1">IF(LEN(A47)&gt;0,((ROW(A47)-ROW($A$7))/2)+1,"")</f>
        <v/>
      </c>
      <c r="B46" s="55" t="str">
        <f ca="1">IF(OFFSET(tot,(ROW(A47)-ROW($A$7)+2)/2,0)="","",OFFSET(tot,(ROW(A47)-ROW($A$7)+2)/2,0))</f>
        <v/>
      </c>
      <c r="C46" s="13" t="str">
        <f ca="1">IF(LEN(A47)&gt;0,cs,"")</f>
        <v/>
      </c>
      <c r="D46" s="13" t="str">
        <f ca="1">IF(LEN(A47)&gt;0,"Pod "&amp;acmi,"")</f>
        <v/>
      </c>
      <c r="E46" s="13" t="str">
        <f ca="1">IF(OFFSET(wpntype,(ROW(A47)-ROW($A$7)+2)/2,0)="","",OFFSET(wpntype,(ROW(A47)-ROW($A$7)+2)/2,0))</f>
        <v/>
      </c>
      <c r="F46" s="105" t="str">
        <f ca="1">IF(OFFSET(tgtname,(ROW(A47)-ROW($A$7)+2)/2,0)="","",OFFSET(tgtname,(ROW(A47)-ROW($A$7)+2)/2,0))</f>
        <v/>
      </c>
      <c r="G46" s="103"/>
      <c r="H46" s="31"/>
      <c r="I46" s="12" t="str">
        <f ca="1">IF(OFFSET(primenav,(ROW(A47)-ROW($A$7)+2)/2,0)="","",OFFSET(primenav,(ROW(A47)-ROW($A$7)+2)/2,0))&amp;IF(OFFSET(primenavaiding,(ROW(A47)-ROW($A$7)+2)/2,0)="","","-"&amp;OFFSET(primenavaiding,(ROW(A47)-ROW($A$7)+2)/2,0))</f>
        <v/>
      </c>
      <c r="J46" s="13" t="str">
        <f ca="1">IF(OFFSET(fom,(ROW(A47)-ROW($A$7)+2)/2,0)="","",OFFSET(fom,(ROW(A47)-ROW($A$7)+2)/2,0))</f>
        <v/>
      </c>
      <c r="K46" s="13" t="str">
        <f ca="1">IF(OFFSET(wind,(ROW(A47)-ROW($A$7)+2)/2,0)="","",OFFSET(wind,(ROW(A47)-ROW($A$7)+2)/2,0))</f>
        <v/>
      </c>
      <c r="L46" s="68" t="str">
        <f ca="1">IF(OFFSET(trk,(ROW(A47)-ROW($A$7)+2)/2,0)="","",OFFSET(trk,(ROW(A47)-ROW($A$7)+2)/2,0))</f>
        <v/>
      </c>
      <c r="M46" s="69" t="str">
        <f ca="1">IF(OFFSET(hdg,(ROW(A47)-ROW($A$7)+2)/2,0)="","",OFFSET(hdg,(ROW(A47)-ROW($A$7)+2)/2,0))</f>
        <v/>
      </c>
      <c r="N46" s="13" t="str">
        <f ca="1">IF(OFFSET(ls,(ROW(A47)-ROW($A$7)+2)/2,0)="","",OFFSET(ls,(ROW(A47)-ROW($A$7)+2)/2,0))</f>
        <v/>
      </c>
      <c r="O46" s="45" t="str">
        <f ca="1">IF(OFFSET(lar,(ROW(A47)-ROW($A$7)+2)/2,0)="","",OFFSET(lar,(ROW(A47)-ROW($A$7)+2)/2,0))</f>
        <v/>
      </c>
      <c r="P46" s="67"/>
      <c r="Q46" s="67"/>
      <c r="R46" s="67"/>
      <c r="S46" s="67"/>
      <c r="T46" s="67"/>
      <c r="U46" s="67"/>
      <c r="V46" s="82"/>
      <c r="W46" s="92"/>
      <c r="X46" s="92"/>
      <c r="Y46" s="92"/>
      <c r="Z46" s="92"/>
      <c r="AA46" s="92"/>
      <c r="AB46" s="84"/>
    </row>
    <row r="47" spans="1:28" ht="15" customHeight="1" thickBot="1" x14ac:dyDescent="0.5">
      <c r="A47" s="14" t="str">
        <f ca="1">IF(OFFSET(dest,(ROW(A47)-ROW($A$7)+2)/2,0)="","",OFFSET(dest,(ROW(A47)-ROW($A$7)+2)/2,0))</f>
        <v/>
      </c>
      <c r="B47" s="23" t="str">
        <f ca="1">IF(OFFSET(tor,(ROW(A47)-ROW($A$7)+2)/2,0)="","",OFFSET(tor,(ROW(A47)-ROW($A$7)+2)/2,0))</f>
        <v/>
      </c>
      <c r="C47" s="93" t="str">
        <f ca="1">IF(OFFSET(be,(ROW(A47)-ROW($A$7)+2)/2,0)="",IF(OFFSET(bullrel,(ROW(A47)-ROW($A$7)+2)/2,0)="","",UPPER(BEname)&amp;" "&amp;OFFSET(bullrel,(ROW(A47)-ROW($A$7)+2)/2,0)&amp;" (REL)"),UPPER(BEname)&amp;" "&amp;OFFSET(be,(ROW(A47)-ROW($A$7)+2)/2,0))</f>
        <v/>
      </c>
      <c r="D47" s="94"/>
      <c r="E47" s="95" t="str">
        <f ca="1">IF(OFFSET(tgtlat,(ROW(A47)-ROW($A$7)+2)/2,0)="","",OFFSET(tgtlat,(ROW(A47)-ROW($A$7)+2)/2,0)&amp;"  "&amp;OFFSET(tgtlon,(ROW(A47)-ROW($A$7)+2)/2,0))</f>
        <v/>
      </c>
      <c r="F47" s="96"/>
      <c r="G47" s="29" t="str">
        <f ca="1">IF(OFFSET(tgtelev,(ROW(A47)-ROW($A$7)+2)/2,0)="","",OFFSET(tgtelev,(ROW(A47)-ROW($A$7)+2)/2,0))</f>
        <v/>
      </c>
      <c r="H47" s="58"/>
      <c r="I47" s="15" t="str">
        <f ca="1">IF(OFFSET(xhair,(ROW(A47)-ROW($A$7)+2)/2,0)="","",OFFSET(xhair,(ROW(A47)-ROW($A$7)+2)/2,0))</f>
        <v/>
      </c>
      <c r="J47" s="64" t="str">
        <f ca="1">IF(OFFSET(buffers,(ROW(A47)-ROW($A$7)+2)/2,0)="","",OFFSET(buffers,(ROW(A47)-ROW($A$7)+2)/2,0))</f>
        <v/>
      </c>
      <c r="K47" s="70" t="str">
        <f ca="1">IF(OFFSET(alt,(ROW(A47)-ROW($A$7)+2)/2,0)="","",OFFSET(alt,(ROW(A47)-ROW($A$7)+2)/2,0))</f>
        <v/>
      </c>
      <c r="L47" s="100" t="str">
        <f ca="1">IF(OFFSET(ias,(ROW(A47)-ROW($A$7)+2)/2,0)="","",OFFSET(ias,(ROW(A47)-ROW($A$7)+2)/2,0)&amp;"I        "&amp;OFFSET(tas,(ROW(A47)-ROW($A$7)+2)/2,0)&amp;"T        "&amp;OFFSET(mach,(ROW(A47)-ROW($A$7)+2)/2,0)&amp;"M        "&amp;OFFSET(gs,(ROW(A47)-ROW($A$7)+2)/2,0)&amp;"GS")</f>
        <v/>
      </c>
      <c r="M47" s="96"/>
      <c r="N47" s="94"/>
      <c r="O47" s="16" t="str">
        <f ca="1">IF(OFFSET(delay,(ROW(A47)-ROW($A$7)+2)/2,0)="","",OFFSET(delay,(ROW(A47)-ROW($A$7)+2)/2,0))</f>
        <v/>
      </c>
      <c r="P47" s="67"/>
      <c r="Q47" s="67"/>
      <c r="R47" s="67"/>
      <c r="S47" s="67"/>
      <c r="T47" s="67"/>
      <c r="U47" s="67"/>
      <c r="V47" s="82"/>
      <c r="W47" s="92"/>
      <c r="X47" s="92"/>
      <c r="Y47" s="92"/>
      <c r="Z47" s="92"/>
      <c r="AA47" s="92"/>
      <c r="AB47" s="84"/>
    </row>
    <row r="48" spans="1:28" ht="15" customHeight="1" x14ac:dyDescent="0.45">
      <c r="A48" s="28" t="str">
        <f ca="1">IF(LEN(A49)&gt;0,((ROW(A49)-ROW($A$7))/2)+1,"")</f>
        <v/>
      </c>
      <c r="B48" s="56" t="str">
        <f ca="1">IF(OFFSET(tot,(ROW(A49)-ROW($A$7)+2)/2,0)="","",OFFSET(tot,(ROW(A49)-ROW($A$7)+2)/2,0))</f>
        <v/>
      </c>
      <c r="C48" s="18" t="str">
        <f ca="1">IF(LEN(A49)&gt;0,cs,"")</f>
        <v/>
      </c>
      <c r="D48" s="18" t="str">
        <f ca="1">IF(LEN(A49)&gt;0,"Pod "&amp;acmi,"")</f>
        <v/>
      </c>
      <c r="E48" s="18" t="str">
        <f ca="1">IF(OFFSET(wpntype,(ROW(A49)-ROW($A$7)+2)/2,0)="","",OFFSET(wpntype,(ROW(A49)-ROW($A$7)+2)/2,0))</f>
        <v/>
      </c>
      <c r="F48" s="102" t="str">
        <f ca="1">IF(OFFSET(tgtname,(ROW(A49)-ROW($A$7)+2)/2,0)="","",OFFSET(tgtname,(ROW(A49)-ROW($A$7)+2)/2,0))</f>
        <v/>
      </c>
      <c r="G48" s="103"/>
      <c r="H48" s="31"/>
      <c r="I48" s="17" t="str">
        <f ca="1">IF(OFFSET(primenav,(ROW(A49)-ROW($A$7)+2)/2,0)="","",OFFSET(primenav,(ROW(A49)-ROW($A$7)+2)/2,0))&amp;IF(OFFSET(primenavaiding,(ROW(A49)-ROW($A$7)+2)/2,0)="","","-"&amp;OFFSET(primenavaiding,(ROW(A49)-ROW($A$7)+2)/2,0))</f>
        <v/>
      </c>
      <c r="J48" s="18" t="str">
        <f ca="1">IF(OFFSET(fom,(ROW(A49)-ROW($A$7)+2)/2,0)="","",OFFSET(fom,(ROW(A49)-ROW($A$7)+2)/2,0))</f>
        <v/>
      </c>
      <c r="K48" s="18" t="str">
        <f ca="1">IF(OFFSET(wind,(ROW(A49)-ROW($A$7)+2)/2,0)="","",OFFSET(wind,(ROW(A49)-ROW($A$7)+2)/2,0))</f>
        <v/>
      </c>
      <c r="L48" s="71" t="str">
        <f ca="1">IF(OFFSET(trk,(ROW(A49)-ROW($A$7)+2)/2,0)="","",OFFSET(trk,(ROW(A49)-ROW($A$7)+2)/2,0))</f>
        <v/>
      </c>
      <c r="M48" s="72" t="str">
        <f ca="1">IF(OFFSET(hdg,(ROW(A49)-ROW($A$7)+2)/2,0)="","",OFFSET(hdg,(ROW(A49)-ROW($A$7)+2)/2,0))</f>
        <v/>
      </c>
      <c r="N48" s="18" t="str">
        <f ca="1">IF(OFFSET(ls,(ROW(A49)-ROW($A$7)+2)/2,0)="","",OFFSET(ls,(ROW(A49)-ROW($A$7)+2)/2,0))</f>
        <v/>
      </c>
      <c r="O48" s="46" t="str">
        <f ca="1">IF(OFFSET(lar,(ROW(A49)-ROW($A$7)+2)/2,0)="","",OFFSET(lar,(ROW(A49)-ROW($A$7)+2)/2,0))</f>
        <v/>
      </c>
      <c r="P48" s="67"/>
      <c r="Q48" s="67"/>
      <c r="R48" s="67"/>
      <c r="S48" s="67"/>
      <c r="T48" s="67"/>
      <c r="U48" s="67"/>
      <c r="V48" s="82"/>
      <c r="W48" s="92"/>
      <c r="X48" s="92"/>
      <c r="Y48" s="92"/>
      <c r="Z48" s="92"/>
      <c r="AA48" s="92"/>
      <c r="AB48" s="84"/>
    </row>
    <row r="49" spans="1:28" ht="15" customHeight="1" thickBot="1" x14ac:dyDescent="0.5">
      <c r="A49" s="19" t="str">
        <f ca="1">IF(OFFSET(dest,(ROW(A49)-ROW($A$7)+2)/2,0)="","",OFFSET(dest,(ROW(A49)-ROW($A$7)+2)/2,0))</f>
        <v/>
      </c>
      <c r="B49" s="24" t="str">
        <f ca="1">IF(OFFSET(tor,(ROW(A49)-ROW($A$7)+2)/2,0)="","",OFFSET(tor,(ROW(A49)-ROW($A$7)+2)/2,0))</f>
        <v/>
      </c>
      <c r="C49" s="97" t="str">
        <f ca="1">IF(OFFSET(be,(ROW(A49)-ROW($A$7)+2)/2,0)="",IF(OFFSET(bullrel,(ROW(A49)-ROW($A$7)+2)/2,0)="","",UPPER(BEname)&amp;" "&amp;OFFSET(bullrel,(ROW(A49)-ROW($A$7)+2)/2,0)&amp;" (REL)"),UPPER(BEname)&amp;" "&amp;OFFSET(be,(ROW(A49)-ROW($A$7)+2)/2,0))</f>
        <v/>
      </c>
      <c r="D49" s="94"/>
      <c r="E49" s="98" t="str">
        <f ca="1">IF(OFFSET(tgtlat,(ROW(A49)-ROW($A$7)+2)/2,0)="","",OFFSET(tgtlat,(ROW(A49)-ROW($A$7)+2)/2,0)&amp;"  "&amp;OFFSET(tgtlon,(ROW(A49)-ROW($A$7)+2)/2,0))</f>
        <v/>
      </c>
      <c r="F49" s="96"/>
      <c r="G49" s="30" t="str">
        <f ca="1">IF(OFFSET(tgtelev,(ROW(A49)-ROW($A$7)+2)/2,0)="","",OFFSET(tgtelev,(ROW(A49)-ROW($A$7)+2)/2,0))</f>
        <v/>
      </c>
      <c r="H49" s="31"/>
      <c r="I49" s="20" t="str">
        <f ca="1">IF(OFFSET(xhair,(ROW(A49)-ROW($A$7)+2)/2,0)="","",OFFSET(xhair,(ROW(A49)-ROW($A$7)+2)/2,0))</f>
        <v/>
      </c>
      <c r="J49" s="65" t="str">
        <f ca="1">IF(OFFSET(buffers,(ROW(A49)-ROW($A$7)+2)/2,0)="","",OFFSET(buffers,(ROW(A49)-ROW($A$7)+2)/2,0))</f>
        <v/>
      </c>
      <c r="K49" s="73" t="str">
        <f ca="1">IF(OFFSET(alt,(ROW(A49)-ROW($A$7)+2)/2,0)="","",OFFSET(alt,(ROW(A49)-ROW($A$7)+2)/2,0))</f>
        <v/>
      </c>
      <c r="L49" s="101" t="str">
        <f ca="1">IF(OFFSET(ias,(ROW(A49)-ROW($A$7)+2)/2,0)="","",OFFSET(ias,(ROW(A49)-ROW($A$7)+2)/2,0)&amp;"I        "&amp;OFFSET(tas,(ROW(A49)-ROW($A$7)+2)/2,0)&amp;"T        "&amp;OFFSET(mach,(ROW(A49)-ROW($A$7)+2)/2,0)&amp;"M        "&amp;OFFSET(gs,(ROW(A49)-ROW($A$7)+2)/2,0)&amp;"GS")</f>
        <v/>
      </c>
      <c r="M49" s="96"/>
      <c r="N49" s="94"/>
      <c r="O49" s="21" t="str">
        <f ca="1">IF(OFFSET(delay,(ROW(A49)-ROW($A$7)+2)/2,0)="","",OFFSET(delay,(ROW(A49)-ROW($A$7)+2)/2,0))</f>
        <v/>
      </c>
      <c r="P49" s="67"/>
      <c r="Q49" s="67"/>
      <c r="R49" s="67"/>
      <c r="S49" s="67"/>
      <c r="T49" s="67"/>
      <c r="U49" s="67"/>
      <c r="V49" s="82"/>
      <c r="W49" s="92"/>
      <c r="X49" s="92"/>
      <c r="Y49" s="92"/>
      <c r="Z49" s="92"/>
      <c r="AA49" s="92"/>
      <c r="AB49" s="84"/>
    </row>
    <row r="50" spans="1:28" ht="15" customHeight="1" x14ac:dyDescent="0.45">
      <c r="A50" s="27" t="str">
        <f ca="1">IF(LEN(A51)&gt;0,((ROW(A51)-ROW($A$7))/2)+1,"")</f>
        <v/>
      </c>
      <c r="B50" s="55" t="str">
        <f ca="1">IF(OFFSET(tot,(ROW(A51)-ROW($A$7)+2)/2,0)="","",OFFSET(tot,(ROW(A51)-ROW($A$7)+2)/2,0))</f>
        <v/>
      </c>
      <c r="C50" s="13" t="str">
        <f ca="1">IF(LEN(A51)&gt;0,cs,"")</f>
        <v/>
      </c>
      <c r="D50" s="13" t="str">
        <f ca="1">IF(LEN(A51)&gt;0,"Pod "&amp;acmi,"")</f>
        <v/>
      </c>
      <c r="E50" s="13" t="str">
        <f ca="1">IF(OFFSET(wpntype,(ROW(A51)-ROW($A$7)+2)/2,0)="","",OFFSET(wpntype,(ROW(A51)-ROW($A$7)+2)/2,0))</f>
        <v/>
      </c>
      <c r="F50" s="105" t="str">
        <f ca="1">IF(OFFSET(tgtname,(ROW(A51)-ROW($A$7)+2)/2,0)="","",OFFSET(tgtname,(ROW(A51)-ROW($A$7)+2)/2,0))</f>
        <v/>
      </c>
      <c r="G50" s="103"/>
      <c r="H50" s="31"/>
      <c r="I50" s="12" t="str">
        <f ca="1">IF(OFFSET(primenav,(ROW(A51)-ROW($A$7)+2)/2,0)="","",OFFSET(primenav,(ROW(A51)-ROW($A$7)+2)/2,0))&amp;IF(OFFSET(primenavaiding,(ROW(A51)-ROW($A$7)+2)/2,0)="","","-"&amp;OFFSET(primenavaiding,(ROW(A51)-ROW($A$7)+2)/2,0))</f>
        <v/>
      </c>
      <c r="J50" s="13" t="str">
        <f ca="1">IF(OFFSET(fom,(ROW(A51)-ROW($A$7)+2)/2,0)="","",OFFSET(fom,(ROW(A51)-ROW($A$7)+2)/2,0))</f>
        <v/>
      </c>
      <c r="K50" s="13" t="str">
        <f ca="1">IF(OFFSET(wind,(ROW(A51)-ROW($A$7)+2)/2,0)="","",OFFSET(wind,(ROW(A51)-ROW($A$7)+2)/2,0))</f>
        <v/>
      </c>
      <c r="L50" s="68" t="str">
        <f ca="1">IF(OFFSET(trk,(ROW(A51)-ROW($A$7)+2)/2,0)="","",OFFSET(trk,(ROW(A51)-ROW($A$7)+2)/2,0))</f>
        <v/>
      </c>
      <c r="M50" s="69" t="str">
        <f ca="1">IF(OFFSET(hdg,(ROW(A51)-ROW($A$7)+2)/2,0)="","",OFFSET(hdg,(ROW(A51)-ROW($A$7)+2)/2,0))</f>
        <v/>
      </c>
      <c r="N50" s="13" t="str">
        <f ca="1">IF(OFFSET(ls,(ROW(A51)-ROW($A$7)+2)/2,0)="","",OFFSET(ls,(ROW(A51)-ROW($A$7)+2)/2,0))</f>
        <v/>
      </c>
      <c r="O50" s="45" t="str">
        <f ca="1">IF(OFFSET(lar,(ROW(A51)-ROW($A$7)+2)/2,0)="","",OFFSET(lar,(ROW(A51)-ROW($A$7)+2)/2,0))</f>
        <v/>
      </c>
      <c r="P50" s="67"/>
      <c r="Q50" s="67"/>
      <c r="R50" s="67"/>
      <c r="S50" s="67"/>
      <c r="T50" s="67"/>
      <c r="U50" s="67"/>
      <c r="V50" s="82"/>
      <c r="W50" s="92"/>
      <c r="X50" s="92"/>
      <c r="Y50" s="92"/>
      <c r="Z50" s="92"/>
      <c r="AA50" s="92"/>
      <c r="AB50" s="84"/>
    </row>
    <row r="51" spans="1:28" ht="15" customHeight="1" thickBot="1" x14ac:dyDescent="0.5">
      <c r="A51" s="14" t="str">
        <f ca="1">IF(OFFSET(dest,(ROW(A51)-ROW($A$7)+2)/2,0)="","",OFFSET(dest,(ROW(A51)-ROW($A$7)+2)/2,0))</f>
        <v/>
      </c>
      <c r="B51" s="23" t="str">
        <f ca="1">IF(OFFSET(tor,(ROW(A51)-ROW($A$7)+2)/2,0)="","",OFFSET(tor,(ROW(A51)-ROW($A$7)+2)/2,0))</f>
        <v/>
      </c>
      <c r="C51" s="93" t="str">
        <f ca="1">IF(OFFSET(be,(ROW(A51)-ROW($A$7)+2)/2,0)="",IF(OFFSET(bullrel,(ROW(A51)-ROW($A$7)+2)/2,0)="","",UPPER(BEname)&amp;" "&amp;OFFSET(bullrel,(ROW(A51)-ROW($A$7)+2)/2,0)&amp;" (REL)"),UPPER(BEname)&amp;" "&amp;OFFSET(be,(ROW(A51)-ROW($A$7)+2)/2,0))</f>
        <v/>
      </c>
      <c r="D51" s="94"/>
      <c r="E51" s="95" t="str">
        <f ca="1">IF(OFFSET(tgtlat,(ROW(A51)-ROW($A$7)+2)/2,0)="","",OFFSET(tgtlat,(ROW(A51)-ROW($A$7)+2)/2,0)&amp;"  "&amp;OFFSET(tgtlon,(ROW(A51)-ROW($A$7)+2)/2,0))</f>
        <v/>
      </c>
      <c r="F51" s="96"/>
      <c r="G51" s="29" t="str">
        <f ca="1">IF(OFFSET(tgtelev,(ROW(A51)-ROW($A$7)+2)/2,0)="","",OFFSET(tgtelev,(ROW(A51)-ROW($A$7)+2)/2,0))</f>
        <v/>
      </c>
      <c r="H51" s="58"/>
      <c r="I51" s="15" t="str">
        <f ca="1">IF(OFFSET(xhair,(ROW(A51)-ROW($A$7)+2)/2,0)="","",OFFSET(xhair,(ROW(A51)-ROW($A$7)+2)/2,0))</f>
        <v/>
      </c>
      <c r="J51" s="64" t="str">
        <f ca="1">IF(OFFSET(buffers,(ROW(A51)-ROW($A$7)+2)/2,0)="","",OFFSET(buffers,(ROW(A51)-ROW($A$7)+2)/2,0))</f>
        <v/>
      </c>
      <c r="K51" s="70" t="str">
        <f ca="1">IF(OFFSET(alt,(ROW(A51)-ROW($A$7)+2)/2,0)="","",OFFSET(alt,(ROW(A51)-ROW($A$7)+2)/2,0))</f>
        <v/>
      </c>
      <c r="L51" s="100" t="str">
        <f ca="1">IF(OFFSET(ias,(ROW(A51)-ROW($A$7)+2)/2,0)="","",OFFSET(ias,(ROW(A51)-ROW($A$7)+2)/2,0)&amp;"I        "&amp;OFFSET(tas,(ROW(A51)-ROW($A$7)+2)/2,0)&amp;"T        "&amp;OFFSET(mach,(ROW(A51)-ROW($A$7)+2)/2,0)&amp;"M        "&amp;OFFSET(gs,(ROW(A51)-ROW($A$7)+2)/2,0)&amp;"GS")</f>
        <v/>
      </c>
      <c r="M51" s="96"/>
      <c r="N51" s="94"/>
      <c r="O51" s="16" t="str">
        <f ca="1">IF(OFFSET(delay,(ROW(A51)-ROW($A$7)+2)/2,0)="","",OFFSET(delay,(ROW(A51)-ROW($A$7)+2)/2,0))</f>
        <v/>
      </c>
      <c r="P51" s="67"/>
      <c r="Q51" s="67"/>
      <c r="R51" s="67"/>
      <c r="S51" s="67"/>
      <c r="T51" s="67"/>
      <c r="U51" s="67"/>
      <c r="V51" s="82"/>
      <c r="W51" s="92"/>
      <c r="X51" s="92"/>
      <c r="Y51" s="92"/>
      <c r="Z51" s="92"/>
      <c r="AA51" s="92"/>
      <c r="AB51" s="84"/>
    </row>
    <row r="52" spans="1:28" ht="15" customHeight="1" x14ac:dyDescent="0.45">
      <c r="A52" s="28" t="str">
        <f ca="1">IF(LEN(A53)&gt;0,((ROW(A53)-ROW($A$7))/2)+1,"")</f>
        <v/>
      </c>
      <c r="B52" s="56" t="str">
        <f ca="1">IF(OFFSET(tot,(ROW(A53)-ROW($A$7)+2)/2,0)="","",OFFSET(tot,(ROW(A53)-ROW($A$7)+2)/2,0))</f>
        <v/>
      </c>
      <c r="C52" s="18" t="str">
        <f ca="1">IF(LEN(A53)&gt;0,cs,"")</f>
        <v/>
      </c>
      <c r="D52" s="18" t="str">
        <f ca="1">IF(LEN(A53)&gt;0,"Pod "&amp;acmi,"")</f>
        <v/>
      </c>
      <c r="E52" s="18" t="str">
        <f ca="1">IF(OFFSET(wpntype,(ROW(A53)-ROW($A$7)+2)/2,0)="","",OFFSET(wpntype,(ROW(A53)-ROW($A$7)+2)/2,0))</f>
        <v/>
      </c>
      <c r="F52" s="102" t="str">
        <f ca="1">IF(OFFSET(tgtname,(ROW(A53)-ROW($A$7)+2)/2,0)="","",OFFSET(tgtname,(ROW(A53)-ROW($A$7)+2)/2,0))</f>
        <v/>
      </c>
      <c r="G52" s="103"/>
      <c r="H52" s="31"/>
      <c r="I52" s="17" t="str">
        <f ca="1">IF(OFFSET(primenav,(ROW(A53)-ROW($A$7)+2)/2,0)="","",OFFSET(primenav,(ROW(A53)-ROW($A$7)+2)/2,0))&amp;IF(OFFSET(primenavaiding,(ROW(A53)-ROW($A$7)+2)/2,0)="","","-"&amp;OFFSET(primenavaiding,(ROW(A53)-ROW($A$7)+2)/2,0))</f>
        <v/>
      </c>
      <c r="J52" s="18" t="str">
        <f ca="1">IF(OFFSET(fom,(ROW(A53)-ROW($A$7)+2)/2,0)="","",OFFSET(fom,(ROW(A53)-ROW($A$7)+2)/2,0))</f>
        <v/>
      </c>
      <c r="K52" s="18" t="str">
        <f ca="1">IF(OFFSET(wind,(ROW(A53)-ROW($A$7)+2)/2,0)="","",OFFSET(wind,(ROW(A53)-ROW($A$7)+2)/2,0))</f>
        <v/>
      </c>
      <c r="L52" s="71" t="str">
        <f ca="1">IF(OFFSET(trk,(ROW(A53)-ROW($A$7)+2)/2,0)="","",OFFSET(trk,(ROW(A53)-ROW($A$7)+2)/2,0))</f>
        <v/>
      </c>
      <c r="M52" s="72" t="str">
        <f ca="1">IF(OFFSET(hdg,(ROW(A53)-ROW($A$7)+2)/2,0)="","",OFFSET(hdg,(ROW(A53)-ROW($A$7)+2)/2,0))</f>
        <v/>
      </c>
      <c r="N52" s="18" t="str">
        <f ca="1">IF(OFFSET(ls,(ROW(A53)-ROW($A$7)+2)/2,0)="","",OFFSET(ls,(ROW(A53)-ROW($A$7)+2)/2,0))</f>
        <v/>
      </c>
      <c r="O52" s="46" t="str">
        <f ca="1">IF(OFFSET(lar,(ROW(A53)-ROW($A$7)+2)/2,0)="","",OFFSET(lar,(ROW(A53)-ROW($A$7)+2)/2,0))</f>
        <v/>
      </c>
      <c r="P52" s="67"/>
      <c r="Q52" s="67"/>
      <c r="R52" s="67"/>
      <c r="S52" s="67"/>
      <c r="T52" s="67"/>
      <c r="U52" s="67"/>
      <c r="V52" s="82"/>
      <c r="W52" s="92"/>
      <c r="X52" s="92"/>
      <c r="Y52" s="92"/>
      <c r="Z52" s="92"/>
      <c r="AA52" s="92"/>
      <c r="AB52" s="84"/>
    </row>
    <row r="53" spans="1:28" ht="15" customHeight="1" thickBot="1" x14ac:dyDescent="0.5">
      <c r="A53" s="19" t="str">
        <f ca="1">IF(OFFSET(dest,(ROW(A53)-ROW($A$7)+2)/2,0)="","",OFFSET(dest,(ROW(A53)-ROW($A$7)+2)/2,0))</f>
        <v/>
      </c>
      <c r="B53" s="24" t="str">
        <f ca="1">IF(OFFSET(tor,(ROW(A53)-ROW($A$7)+2)/2,0)="","",OFFSET(tor,(ROW(A53)-ROW($A$7)+2)/2,0))</f>
        <v/>
      </c>
      <c r="C53" s="97" t="str">
        <f ca="1">IF(OFFSET(be,(ROW(A53)-ROW($A$7)+2)/2,0)="",IF(OFFSET(bullrel,(ROW(A53)-ROW($A$7)+2)/2,0)="","",UPPER(BEname)&amp;" "&amp;OFFSET(bullrel,(ROW(A53)-ROW($A$7)+2)/2,0)&amp;" (REL)"),UPPER(BEname)&amp;" "&amp;OFFSET(be,(ROW(A53)-ROW($A$7)+2)/2,0))</f>
        <v/>
      </c>
      <c r="D53" s="94"/>
      <c r="E53" s="98" t="str">
        <f ca="1">IF(OFFSET(tgtlat,(ROW(A53)-ROW($A$7)+2)/2,0)="","",OFFSET(tgtlat,(ROW(A53)-ROW($A$7)+2)/2,0)&amp;"  "&amp;OFFSET(tgtlon,(ROW(A53)-ROW($A$7)+2)/2,0))</f>
        <v/>
      </c>
      <c r="F53" s="96"/>
      <c r="G53" s="30" t="str">
        <f ca="1">IF(OFFSET(tgtelev,(ROW(A53)-ROW($A$7)+2)/2,0)="","",OFFSET(tgtelev,(ROW(A53)-ROW($A$7)+2)/2,0))</f>
        <v/>
      </c>
      <c r="H53" s="31"/>
      <c r="I53" s="20" t="str">
        <f ca="1">IF(OFFSET(xhair,(ROW(A53)-ROW($A$7)+2)/2,0)="","",OFFSET(xhair,(ROW(A53)-ROW($A$7)+2)/2,0))</f>
        <v/>
      </c>
      <c r="J53" s="65" t="str">
        <f ca="1">IF(OFFSET(buffers,(ROW(A53)-ROW($A$7)+2)/2,0)="","",OFFSET(buffers,(ROW(A53)-ROW($A$7)+2)/2,0))</f>
        <v/>
      </c>
      <c r="K53" s="73" t="str">
        <f ca="1">IF(OFFSET(alt,(ROW(A53)-ROW($A$7)+2)/2,0)="","",OFFSET(alt,(ROW(A53)-ROW($A$7)+2)/2,0))</f>
        <v/>
      </c>
      <c r="L53" s="101" t="str">
        <f ca="1">IF(OFFSET(ias,(ROW(A53)-ROW($A$7)+2)/2,0)="","",OFFSET(ias,(ROW(A53)-ROW($A$7)+2)/2,0)&amp;"I        "&amp;OFFSET(tas,(ROW(A53)-ROW($A$7)+2)/2,0)&amp;"T        "&amp;OFFSET(mach,(ROW(A53)-ROW($A$7)+2)/2,0)&amp;"M        "&amp;OFFSET(gs,(ROW(A53)-ROW($A$7)+2)/2,0)&amp;"GS")</f>
        <v/>
      </c>
      <c r="M53" s="96"/>
      <c r="N53" s="94"/>
      <c r="O53" s="21" t="str">
        <f ca="1">IF(OFFSET(delay,(ROW(A53)-ROW($A$7)+2)/2,0)="","",OFFSET(delay,(ROW(A53)-ROW($A$7)+2)/2,0))</f>
        <v/>
      </c>
      <c r="P53" s="67"/>
      <c r="Q53" s="67"/>
      <c r="R53" s="67"/>
      <c r="S53" s="67"/>
      <c r="T53" s="67"/>
      <c r="U53" s="67"/>
      <c r="V53" s="88"/>
      <c r="W53" s="89"/>
      <c r="X53" s="89"/>
      <c r="Y53" s="89"/>
      <c r="Z53" s="89"/>
      <c r="AA53" s="89"/>
      <c r="AB53" s="90"/>
    </row>
    <row r="54" spans="1:28" ht="15" customHeight="1" x14ac:dyDescent="0.45">
      <c r="A54" s="27" t="str">
        <f ca="1">IF(LEN(A55)&gt;0,((ROW(A55)-ROW($A$7))/2)+1,"")</f>
        <v/>
      </c>
      <c r="B54" s="55" t="str">
        <f ca="1">IF(OFFSET(tot,(ROW(A55)-ROW($A$7)+2)/2,0)="","",OFFSET(tot,(ROW(A55)-ROW($A$7)+2)/2,0))</f>
        <v/>
      </c>
      <c r="C54" s="13" t="str">
        <f ca="1">IF(LEN(A55)&gt;0,cs,"")</f>
        <v/>
      </c>
      <c r="D54" s="13" t="str">
        <f ca="1">IF(LEN(A55)&gt;0,"Pod "&amp;acmi,"")</f>
        <v/>
      </c>
      <c r="E54" s="13" t="str">
        <f ca="1">IF(OFFSET(wpntype,(ROW(A55)-ROW($A$7)+2)/2,0)="","",OFFSET(wpntype,(ROW(A55)-ROW($A$7)+2)/2,0))</f>
        <v/>
      </c>
      <c r="F54" s="105" t="str">
        <f ca="1">IF(OFFSET(tgtname,(ROW(A55)-ROW($A$7)+2)/2,0)="","",OFFSET(tgtname,(ROW(A55)-ROW($A$7)+2)/2,0))</f>
        <v/>
      </c>
      <c r="G54" s="103"/>
      <c r="H54" s="31"/>
      <c r="I54" s="12" t="str">
        <f ca="1">IF(OFFSET(primenav,(ROW(A55)-ROW($A$7)+2)/2,0)="","",OFFSET(primenav,(ROW(A55)-ROW($A$7)+2)/2,0))&amp;IF(OFFSET(primenavaiding,(ROW(A55)-ROW($A$7)+2)/2,0)="","","-"&amp;OFFSET(primenavaiding,(ROW(A55)-ROW($A$7)+2)/2,0))</f>
        <v/>
      </c>
      <c r="J54" s="13" t="str">
        <f ca="1">IF(OFFSET(fom,(ROW(A55)-ROW($A$7)+2)/2,0)="","",OFFSET(fom,(ROW(A55)-ROW($A$7)+2)/2,0))</f>
        <v/>
      </c>
      <c r="K54" s="13" t="str">
        <f ca="1">IF(OFFSET(wind,(ROW(A55)-ROW($A$7)+2)/2,0)="","",OFFSET(wind,(ROW(A55)-ROW($A$7)+2)/2,0))</f>
        <v/>
      </c>
      <c r="L54" s="68" t="str">
        <f ca="1">IF(OFFSET(trk,(ROW(A55)-ROW($A$7)+2)/2,0)="","",OFFSET(trk,(ROW(A55)-ROW($A$7)+2)/2,0))</f>
        <v/>
      </c>
      <c r="M54" s="69" t="str">
        <f ca="1">IF(OFFSET(hdg,(ROW(A55)-ROW($A$7)+2)/2,0)="","",OFFSET(hdg,(ROW(A55)-ROW($A$7)+2)/2,0))</f>
        <v/>
      </c>
      <c r="N54" s="13" t="str">
        <f ca="1">IF(OFFSET(ls,(ROW(A55)-ROW($A$7)+2)/2,0)="","",OFFSET(ls,(ROW(A55)-ROW($A$7)+2)/2,0))</f>
        <v/>
      </c>
      <c r="O54" s="45" t="str">
        <f ca="1">IF(OFFSET(lar,(ROW(A55)-ROW($A$7)+2)/2,0)="","",OFFSET(lar,(ROW(A55)-ROW($A$7)+2)/2,0))</f>
        <v/>
      </c>
      <c r="P54" s="67"/>
      <c r="Q54" s="67"/>
      <c r="R54" s="67"/>
      <c r="S54" s="67"/>
      <c r="T54" s="67"/>
      <c r="U54" s="67"/>
    </row>
    <row r="55" spans="1:28" ht="15" customHeight="1" thickBot="1" x14ac:dyDescent="0.5">
      <c r="A55" s="14" t="str">
        <f ca="1">IF(OFFSET(dest,(ROW(A55)-ROW($A$7)+2)/2,0)="","",OFFSET(dest,(ROW(A55)-ROW($A$7)+2)/2,0))</f>
        <v/>
      </c>
      <c r="B55" s="23" t="str">
        <f ca="1">IF(OFFSET(tor,(ROW(A55)-ROW($A$7)+2)/2,0)="","",OFFSET(tor,(ROW(A55)-ROW($A$7)+2)/2,0))</f>
        <v/>
      </c>
      <c r="C55" s="93" t="str">
        <f ca="1">IF(OFFSET(be,(ROW(A55)-ROW($A$7)+2)/2,0)="",IF(OFFSET(bullrel,(ROW(A55)-ROW($A$7)+2)/2,0)="","",UPPER(BEname)&amp;" "&amp;OFFSET(bullrel,(ROW(A55)-ROW($A$7)+2)/2,0)&amp;" (REL)"),UPPER(BEname)&amp;" "&amp;OFFSET(be,(ROW(A55)-ROW($A$7)+2)/2,0))</f>
        <v/>
      </c>
      <c r="D55" s="94"/>
      <c r="E55" s="95" t="str">
        <f ca="1">IF(OFFSET(tgtlat,(ROW(A55)-ROW($A$7)+2)/2,0)="","",OFFSET(tgtlat,(ROW(A55)-ROW($A$7)+2)/2,0)&amp;"  "&amp;OFFSET(tgtlon,(ROW(A55)-ROW($A$7)+2)/2,0))</f>
        <v/>
      </c>
      <c r="F55" s="96"/>
      <c r="G55" s="29" t="str">
        <f ca="1">IF(OFFSET(tgtelev,(ROW(A55)-ROW($A$7)+2)/2,0)="","",OFFSET(tgtelev,(ROW(A55)-ROW($A$7)+2)/2,0))</f>
        <v/>
      </c>
      <c r="H55" s="58"/>
      <c r="I55" s="15" t="str">
        <f ca="1">IF(OFFSET(xhair,(ROW(A55)-ROW($A$7)+2)/2,0)="","",OFFSET(xhair,(ROW(A55)-ROW($A$7)+2)/2,0))</f>
        <v/>
      </c>
      <c r="J55" s="64" t="str">
        <f ca="1">IF(OFFSET(buffers,(ROW(A55)-ROW($A$7)+2)/2,0)="","",OFFSET(buffers,(ROW(A55)-ROW($A$7)+2)/2,0))</f>
        <v/>
      </c>
      <c r="K55" s="70" t="str">
        <f ca="1">IF(OFFSET(alt,(ROW(A55)-ROW($A$7)+2)/2,0)="","",OFFSET(alt,(ROW(A55)-ROW($A$7)+2)/2,0))</f>
        <v/>
      </c>
      <c r="L55" s="100" t="str">
        <f ca="1">IF(OFFSET(ias,(ROW(A55)-ROW($A$7)+2)/2,0)="","",OFFSET(ias,(ROW(A55)-ROW($A$7)+2)/2,0)&amp;"I        "&amp;OFFSET(tas,(ROW(A55)-ROW($A$7)+2)/2,0)&amp;"T        "&amp;OFFSET(mach,(ROW(A55)-ROW($A$7)+2)/2,0)&amp;"M        "&amp;OFFSET(gs,(ROW(A55)-ROW($A$7)+2)/2,0)&amp;"GS")</f>
        <v/>
      </c>
      <c r="M55" s="96"/>
      <c r="N55" s="94"/>
      <c r="O55" s="16" t="str">
        <f ca="1">IF(OFFSET(delay,(ROW(A55)-ROW($A$7)+2)/2,0)="","",OFFSET(delay,(ROW(A55)-ROW($A$7)+2)/2,0))</f>
        <v/>
      </c>
      <c r="P55" s="67"/>
      <c r="Q55" s="67"/>
      <c r="R55" s="67"/>
      <c r="S55" s="67"/>
      <c r="T55" s="67"/>
      <c r="U55" s="67"/>
    </row>
    <row r="56" spans="1:28" ht="15" customHeight="1" x14ac:dyDescent="0.45">
      <c r="A56" s="28" t="str">
        <f ca="1">IF(LEN(A57)&gt;0,((ROW(A57)-ROW($A$7))/2)+1,"")</f>
        <v/>
      </c>
      <c r="B56" s="56" t="str">
        <f ca="1">IF(OFFSET(tot,(ROW(A57)-ROW($A$7)+2)/2,0)="","",OFFSET(tot,(ROW(A57)-ROW($A$7)+2)/2,0))</f>
        <v/>
      </c>
      <c r="C56" s="18" t="str">
        <f ca="1">IF(LEN(A57)&gt;0,cs,"")</f>
        <v/>
      </c>
      <c r="D56" s="18" t="str">
        <f ca="1">IF(LEN(A57)&gt;0,"Pod "&amp;acmi,"")</f>
        <v/>
      </c>
      <c r="E56" s="18" t="str">
        <f ca="1">IF(OFFSET(wpntype,(ROW(A57)-ROW($A$7)+2)/2,0)="","",OFFSET(wpntype,(ROW(A57)-ROW($A$7)+2)/2,0))</f>
        <v/>
      </c>
      <c r="F56" s="102" t="str">
        <f ca="1">IF(OFFSET(tgtname,(ROW(A57)-ROW($A$7)+2)/2,0)="","",OFFSET(tgtname,(ROW(A57)-ROW($A$7)+2)/2,0))</f>
        <v/>
      </c>
      <c r="G56" s="103"/>
      <c r="H56" s="31"/>
      <c r="I56" s="17" t="str">
        <f ca="1">IF(OFFSET(primenav,(ROW(A57)-ROW($A$7)+2)/2,0)="","",OFFSET(primenav,(ROW(A57)-ROW($A$7)+2)/2,0))&amp;IF(OFFSET(primenavaiding,(ROW(A57)-ROW($A$7)+2)/2,0)="","","-"&amp;OFFSET(primenavaiding,(ROW(A57)-ROW($A$7)+2)/2,0))</f>
        <v/>
      </c>
      <c r="J56" s="18" t="str">
        <f ca="1">IF(OFFSET(fom,(ROW(A57)-ROW($A$7)+2)/2,0)="","",OFFSET(fom,(ROW(A57)-ROW($A$7)+2)/2,0))</f>
        <v/>
      </c>
      <c r="K56" s="18" t="str">
        <f ca="1">IF(OFFSET(wind,(ROW(A57)-ROW($A$7)+2)/2,0)="","",OFFSET(wind,(ROW(A57)-ROW($A$7)+2)/2,0))</f>
        <v/>
      </c>
      <c r="L56" s="71" t="str">
        <f ca="1">IF(OFFSET(trk,(ROW(A57)-ROW($A$7)+2)/2,0)="","",OFFSET(trk,(ROW(A57)-ROW($A$7)+2)/2,0))</f>
        <v/>
      </c>
      <c r="M56" s="72" t="str">
        <f ca="1">IF(OFFSET(hdg,(ROW(A57)-ROW($A$7)+2)/2,0)="","",OFFSET(hdg,(ROW(A57)-ROW($A$7)+2)/2,0))</f>
        <v/>
      </c>
      <c r="N56" s="18" t="str">
        <f ca="1">IF(OFFSET(ls,(ROW(A57)-ROW($A$7)+2)/2,0)="","",OFFSET(ls,(ROW(A57)-ROW($A$7)+2)/2,0))</f>
        <v/>
      </c>
      <c r="O56" s="46" t="str">
        <f ca="1">IF(OFFSET(lar,(ROW(A57)-ROW($A$7)+2)/2,0)="","",OFFSET(lar,(ROW(A57)-ROW($A$7)+2)/2,0))</f>
        <v/>
      </c>
      <c r="P56" s="67"/>
      <c r="Q56" s="67"/>
      <c r="R56" s="67"/>
      <c r="S56" s="67"/>
      <c r="T56" s="67"/>
      <c r="U56" s="67"/>
    </row>
    <row r="57" spans="1:28" ht="15" customHeight="1" thickBot="1" x14ac:dyDescent="0.5">
      <c r="A57" s="19" t="str">
        <f ca="1">IF(OFFSET(dest,(ROW(A57)-ROW($A$7)+2)/2,0)="","",OFFSET(dest,(ROW(A57)-ROW($A$7)+2)/2,0))</f>
        <v/>
      </c>
      <c r="B57" s="24" t="str">
        <f ca="1">IF(OFFSET(tor,(ROW(A57)-ROW($A$7)+2)/2,0)="","",OFFSET(tor,(ROW(A57)-ROW($A$7)+2)/2,0))</f>
        <v/>
      </c>
      <c r="C57" s="97" t="str">
        <f ca="1">IF(OFFSET(be,(ROW(A57)-ROW($A$7)+2)/2,0)="",IF(OFFSET(bullrel,(ROW(A57)-ROW($A$7)+2)/2,0)="","",UPPER(BEname)&amp;" "&amp;OFFSET(bullrel,(ROW(A57)-ROW($A$7)+2)/2,0)&amp;" (REL)"),UPPER(BEname)&amp;" "&amp;OFFSET(be,(ROW(A57)-ROW($A$7)+2)/2,0))</f>
        <v/>
      </c>
      <c r="D57" s="94"/>
      <c r="E57" s="98" t="str">
        <f ca="1">IF(OFFSET(tgtlat,(ROW(A57)-ROW($A$7)+2)/2,0)="","",OFFSET(tgtlat,(ROW(A57)-ROW($A$7)+2)/2,0)&amp;"  "&amp;OFFSET(tgtlon,(ROW(A57)-ROW($A$7)+2)/2,0))</f>
        <v/>
      </c>
      <c r="F57" s="96"/>
      <c r="G57" s="30" t="str">
        <f ca="1">IF(OFFSET(tgtelev,(ROW(A57)-ROW($A$7)+2)/2,0)="","",OFFSET(tgtelev,(ROW(A57)-ROW($A$7)+2)/2,0))</f>
        <v/>
      </c>
      <c r="H57" s="31"/>
      <c r="I57" s="20" t="str">
        <f ca="1">IF(OFFSET(xhair,(ROW(A57)-ROW($A$7)+2)/2,0)="","",OFFSET(xhair,(ROW(A57)-ROW($A$7)+2)/2,0))</f>
        <v/>
      </c>
      <c r="J57" s="65" t="str">
        <f ca="1">IF(OFFSET(buffers,(ROW(A57)-ROW($A$7)+2)/2,0)="","",OFFSET(buffers,(ROW(A57)-ROW($A$7)+2)/2,0))</f>
        <v/>
      </c>
      <c r="K57" s="73" t="str">
        <f ca="1">IF(OFFSET(alt,(ROW(A57)-ROW($A$7)+2)/2,0)="","",OFFSET(alt,(ROW(A57)-ROW($A$7)+2)/2,0))</f>
        <v/>
      </c>
      <c r="L57" s="101" t="str">
        <f ca="1">IF(OFFSET(ias,(ROW(A57)-ROW($A$7)+2)/2,0)="","",OFFSET(ias,(ROW(A57)-ROW($A$7)+2)/2,0)&amp;"I        "&amp;OFFSET(tas,(ROW(A57)-ROW($A$7)+2)/2,0)&amp;"T        "&amp;OFFSET(mach,(ROW(A57)-ROW($A$7)+2)/2,0)&amp;"M        "&amp;OFFSET(gs,(ROW(A57)-ROW($A$7)+2)/2,0)&amp;"GS")</f>
        <v/>
      </c>
      <c r="M57" s="96"/>
      <c r="N57" s="94"/>
      <c r="O57" s="21" t="str">
        <f ca="1">IF(OFFSET(delay,(ROW(A57)-ROW($A$7)+2)/2,0)="","",OFFSET(delay,(ROW(A57)-ROW($A$7)+2)/2,0))</f>
        <v/>
      </c>
      <c r="P57" s="67"/>
      <c r="Q57" s="67"/>
      <c r="R57" s="67"/>
      <c r="S57" s="67"/>
      <c r="T57" s="67"/>
      <c r="U57" s="67"/>
    </row>
    <row r="58" spans="1:28" ht="15" customHeight="1" x14ac:dyDescent="0.45">
      <c r="A58" s="27" t="str">
        <f ca="1">IF(LEN(A59)&gt;0,((ROW(A59)-ROW($A$7))/2)+1,"")</f>
        <v/>
      </c>
      <c r="B58" s="55" t="str">
        <f ca="1">IF(OFFSET(tot,(ROW(A59)-ROW($A$7)+2)/2,0)="","",OFFSET(tot,(ROW(A59)-ROW($A$7)+2)/2,0))</f>
        <v/>
      </c>
      <c r="C58" s="13" t="str">
        <f ca="1">IF(LEN(A59)&gt;0,cs,"")</f>
        <v/>
      </c>
      <c r="D58" s="13" t="str">
        <f ca="1">IF(LEN(A59)&gt;0,"Pod "&amp;acmi,"")</f>
        <v/>
      </c>
      <c r="E58" s="13" t="str">
        <f ca="1">IF(OFFSET(wpntype,(ROW(A59)-ROW($A$7)+2)/2,0)="","",OFFSET(wpntype,(ROW(A59)-ROW($A$7)+2)/2,0))</f>
        <v/>
      </c>
      <c r="F58" s="105" t="str">
        <f ca="1">IF(OFFSET(tgtname,(ROW(A59)-ROW($A$7)+2)/2,0)="","",OFFSET(tgtname,(ROW(A59)-ROW($A$7)+2)/2,0))</f>
        <v/>
      </c>
      <c r="G58" s="103"/>
      <c r="H58" s="31"/>
      <c r="I58" s="12" t="str">
        <f ca="1">IF(OFFSET(primenav,(ROW(A59)-ROW($A$7)+2)/2,0)="","",OFFSET(primenav,(ROW(A59)-ROW($A$7)+2)/2,0))&amp;IF(OFFSET(primenavaiding,(ROW(A59)-ROW($A$7)+2)/2,0)="","","-"&amp;OFFSET(primenavaiding,(ROW(A59)-ROW($A$7)+2)/2,0))</f>
        <v/>
      </c>
      <c r="J58" s="13" t="str">
        <f ca="1">IF(OFFSET(fom,(ROW(A59)-ROW($A$7)+2)/2,0)="","",OFFSET(fom,(ROW(A59)-ROW($A$7)+2)/2,0))</f>
        <v/>
      </c>
      <c r="K58" s="13" t="str">
        <f ca="1">IF(OFFSET(wind,(ROW(A59)-ROW($A$7)+2)/2,0)="","",OFFSET(wind,(ROW(A59)-ROW($A$7)+2)/2,0))</f>
        <v/>
      </c>
      <c r="L58" s="68" t="str">
        <f ca="1">IF(OFFSET(trk,(ROW(A59)-ROW($A$7)+2)/2,0)="","",OFFSET(trk,(ROW(A59)-ROW($A$7)+2)/2,0))</f>
        <v/>
      </c>
      <c r="M58" s="69" t="str">
        <f ca="1">IF(OFFSET(hdg,(ROW(A59)-ROW($A$7)+2)/2,0)="","",OFFSET(hdg,(ROW(A59)-ROW($A$7)+2)/2,0))</f>
        <v/>
      </c>
      <c r="N58" s="13" t="str">
        <f ca="1">IF(OFFSET(ls,(ROW(A59)-ROW($A$7)+2)/2,0)="","",OFFSET(ls,(ROW(A59)-ROW($A$7)+2)/2,0))</f>
        <v/>
      </c>
      <c r="O58" s="45" t="str">
        <f ca="1">IF(OFFSET(lar,(ROW(A59)-ROW($A$7)+2)/2,0)="","",OFFSET(lar,(ROW(A59)-ROW($A$7)+2)/2,0))</f>
        <v/>
      </c>
      <c r="P58" s="67"/>
      <c r="Q58" s="67"/>
      <c r="R58" s="67"/>
      <c r="S58" s="67"/>
      <c r="T58" s="67"/>
      <c r="U58" s="67"/>
    </row>
    <row r="59" spans="1:28" ht="15" customHeight="1" thickBot="1" x14ac:dyDescent="0.5">
      <c r="A59" s="14" t="str">
        <f ca="1">IF(OFFSET(dest,(ROW(A59)-ROW($A$7)+2)/2,0)="","",OFFSET(dest,(ROW(A59)-ROW($A$7)+2)/2,0))</f>
        <v/>
      </c>
      <c r="B59" s="23" t="str">
        <f ca="1">IF(OFFSET(tor,(ROW(A59)-ROW($A$7)+2)/2,0)="","",OFFSET(tor,(ROW(A59)-ROW($A$7)+2)/2,0))</f>
        <v/>
      </c>
      <c r="C59" s="93" t="str">
        <f ca="1">IF(OFFSET(be,(ROW(A59)-ROW($A$7)+2)/2,0)="",IF(OFFSET(bullrel,(ROW(A59)-ROW($A$7)+2)/2,0)="","",UPPER(BEname)&amp;" "&amp;OFFSET(bullrel,(ROW(A59)-ROW($A$7)+2)/2,0)&amp;" (REL)"),UPPER(BEname)&amp;" "&amp;OFFSET(be,(ROW(A59)-ROW($A$7)+2)/2,0))</f>
        <v/>
      </c>
      <c r="D59" s="94"/>
      <c r="E59" s="95" t="str">
        <f ca="1">IF(OFFSET(tgtlat,(ROW(A59)-ROW($A$7)+2)/2,0)="","",OFFSET(tgtlat,(ROW(A59)-ROW($A$7)+2)/2,0)&amp;"  "&amp;OFFSET(tgtlon,(ROW(A59)-ROW($A$7)+2)/2,0))</f>
        <v/>
      </c>
      <c r="F59" s="96"/>
      <c r="G59" s="29" t="str">
        <f ca="1">IF(OFFSET(tgtelev,(ROW(A59)-ROW($A$7)+2)/2,0)="","",OFFSET(tgtelev,(ROW(A59)-ROW($A$7)+2)/2,0))</f>
        <v/>
      </c>
      <c r="H59" s="58"/>
      <c r="I59" s="15" t="str">
        <f ca="1">IF(OFFSET(xhair,(ROW(A59)-ROW($A$7)+2)/2,0)="","",OFFSET(xhair,(ROW(A59)-ROW($A$7)+2)/2,0))</f>
        <v/>
      </c>
      <c r="J59" s="64" t="str">
        <f ca="1">IF(OFFSET(buffers,(ROW(A59)-ROW($A$7)+2)/2,0)="","",OFFSET(buffers,(ROW(A59)-ROW($A$7)+2)/2,0))</f>
        <v/>
      </c>
      <c r="K59" s="70" t="str">
        <f ca="1">IF(OFFSET(alt,(ROW(A59)-ROW($A$7)+2)/2,0)="","",OFFSET(alt,(ROW(A59)-ROW($A$7)+2)/2,0))</f>
        <v/>
      </c>
      <c r="L59" s="100" t="str">
        <f ca="1">IF(OFFSET(ias,(ROW(A59)-ROW($A$7)+2)/2,0)="","",OFFSET(ias,(ROW(A59)-ROW($A$7)+2)/2,0)&amp;"I        "&amp;OFFSET(tas,(ROW(A59)-ROW($A$7)+2)/2,0)&amp;"T        "&amp;OFFSET(mach,(ROW(A59)-ROW($A$7)+2)/2,0)&amp;"M        "&amp;OFFSET(gs,(ROW(A59)-ROW($A$7)+2)/2,0)&amp;"GS")</f>
        <v/>
      </c>
      <c r="M59" s="96"/>
      <c r="N59" s="94"/>
      <c r="O59" s="16" t="str">
        <f ca="1">IF(OFFSET(delay,(ROW(A59)-ROW($A$7)+2)/2,0)="","",OFFSET(delay,(ROW(A59)-ROW($A$7)+2)/2,0))</f>
        <v/>
      </c>
      <c r="P59" s="67"/>
      <c r="Q59" s="67"/>
      <c r="R59" s="67"/>
      <c r="S59" s="67"/>
      <c r="T59" s="67"/>
      <c r="U59" s="67"/>
    </row>
    <row r="60" spans="1:28" ht="15" customHeight="1" x14ac:dyDescent="0.45">
      <c r="A60" s="28" t="str">
        <f ca="1">IF(LEN(A61)&gt;0,((ROW(A61)-ROW($A$7))/2)+1,"")</f>
        <v/>
      </c>
      <c r="B60" s="56" t="str">
        <f ca="1">IF(OFFSET(tot,(ROW(A61)-ROW($A$7)+2)/2,0)="","",OFFSET(tot,(ROW(A61)-ROW($A$7)+2)/2,0))</f>
        <v/>
      </c>
      <c r="C60" s="18" t="str">
        <f ca="1">IF(LEN(A61)&gt;0,cs,"")</f>
        <v/>
      </c>
      <c r="D60" s="18" t="str">
        <f ca="1">IF(LEN(A61)&gt;0,"Pod "&amp;acmi,"")</f>
        <v/>
      </c>
      <c r="E60" s="18" t="str">
        <f ca="1">IF(OFFSET(wpntype,(ROW(A61)-ROW($A$7)+2)/2,0)="","",OFFSET(wpntype,(ROW(A61)-ROW($A$7)+2)/2,0))</f>
        <v/>
      </c>
      <c r="F60" s="102" t="str">
        <f ca="1">IF(OFFSET(tgtname,(ROW(A61)-ROW($A$7)+2)/2,0)="","",OFFSET(tgtname,(ROW(A61)-ROW($A$7)+2)/2,0))</f>
        <v/>
      </c>
      <c r="G60" s="103"/>
      <c r="H60" s="31"/>
      <c r="I60" s="17" t="str">
        <f ca="1">IF(OFFSET(primenav,(ROW(A61)-ROW($A$7)+2)/2,0)="","",OFFSET(primenav,(ROW(A61)-ROW($A$7)+2)/2,0))&amp;IF(OFFSET(primenavaiding,(ROW(A61)-ROW($A$7)+2)/2,0)="","","-"&amp;OFFSET(primenavaiding,(ROW(A61)-ROW($A$7)+2)/2,0))</f>
        <v/>
      </c>
      <c r="J60" s="18" t="str">
        <f ca="1">IF(OFFSET(fom,(ROW(A61)-ROW($A$7)+2)/2,0)="","",OFFSET(fom,(ROW(A61)-ROW($A$7)+2)/2,0))</f>
        <v/>
      </c>
      <c r="K60" s="18" t="str">
        <f ca="1">IF(OFFSET(wind,(ROW(A61)-ROW($A$7)+2)/2,0)="","",OFFSET(wind,(ROW(A61)-ROW($A$7)+2)/2,0))</f>
        <v/>
      </c>
      <c r="L60" s="71" t="str">
        <f ca="1">IF(OFFSET(trk,(ROW(A61)-ROW($A$7)+2)/2,0)="","",OFFSET(trk,(ROW(A61)-ROW($A$7)+2)/2,0))</f>
        <v/>
      </c>
      <c r="M60" s="72" t="str">
        <f ca="1">IF(OFFSET(hdg,(ROW(A61)-ROW($A$7)+2)/2,0)="","",OFFSET(hdg,(ROW(A61)-ROW($A$7)+2)/2,0))</f>
        <v/>
      </c>
      <c r="N60" s="18" t="str">
        <f ca="1">IF(OFFSET(ls,(ROW(A61)-ROW($A$7)+2)/2,0)="","",OFFSET(ls,(ROW(A61)-ROW($A$7)+2)/2,0))</f>
        <v/>
      </c>
      <c r="O60" s="46" t="str">
        <f ca="1">IF(OFFSET(lar,(ROW(A61)-ROW($A$7)+2)/2,0)="","",OFFSET(lar,(ROW(A61)-ROW($A$7)+2)/2,0))</f>
        <v/>
      </c>
      <c r="P60" s="67"/>
      <c r="Q60" s="67"/>
      <c r="R60" s="67"/>
      <c r="S60" s="67"/>
      <c r="T60" s="67"/>
      <c r="U60" s="67"/>
    </row>
    <row r="61" spans="1:28" ht="15" customHeight="1" thickBot="1" x14ac:dyDescent="0.5">
      <c r="A61" s="19" t="str">
        <f ca="1">IF(OFFSET(dest,(ROW(A61)-ROW($A$7)+2)/2,0)="","",OFFSET(dest,(ROW(A61)-ROW($A$7)+2)/2,0))</f>
        <v/>
      </c>
      <c r="B61" s="24" t="str">
        <f ca="1">IF(OFFSET(tor,(ROW(A61)-ROW($A$7)+2)/2,0)="","",OFFSET(tor,(ROW(A61)-ROW($A$7)+2)/2,0))</f>
        <v/>
      </c>
      <c r="C61" s="97" t="str">
        <f ca="1">IF(OFFSET(be,(ROW(A61)-ROW($A$7)+2)/2,0)="",IF(OFFSET(bullrel,(ROW(A61)-ROW($A$7)+2)/2,0)="","",UPPER(BEname)&amp;" "&amp;OFFSET(bullrel,(ROW(A61)-ROW($A$7)+2)/2,0)&amp;" (REL)"),UPPER(BEname)&amp;" "&amp;OFFSET(be,(ROW(A61)-ROW($A$7)+2)/2,0))</f>
        <v/>
      </c>
      <c r="D61" s="94"/>
      <c r="E61" s="98" t="str">
        <f ca="1">IF(OFFSET(tgtlat,(ROW(A61)-ROW($A$7)+2)/2,0)="","",OFFSET(tgtlat,(ROW(A61)-ROW($A$7)+2)/2,0)&amp;"  "&amp;OFFSET(tgtlon,(ROW(A61)-ROW($A$7)+2)/2,0))</f>
        <v/>
      </c>
      <c r="F61" s="96"/>
      <c r="G61" s="30" t="str">
        <f ca="1">IF(OFFSET(tgtelev,(ROW(A61)-ROW($A$7)+2)/2,0)="","",OFFSET(tgtelev,(ROW(A61)-ROW($A$7)+2)/2,0))</f>
        <v/>
      </c>
      <c r="H61" s="31"/>
      <c r="I61" s="20" t="str">
        <f ca="1">IF(OFFSET(xhair,(ROW(A61)-ROW($A$7)+2)/2,0)="","",OFFSET(xhair,(ROW(A61)-ROW($A$7)+2)/2,0))</f>
        <v/>
      </c>
      <c r="J61" s="65" t="str">
        <f ca="1">IF(OFFSET(buffers,(ROW(A61)-ROW($A$7)+2)/2,0)="","",OFFSET(buffers,(ROW(A61)-ROW($A$7)+2)/2,0))</f>
        <v/>
      </c>
      <c r="K61" s="73" t="str">
        <f ca="1">IF(OFFSET(alt,(ROW(A61)-ROW($A$7)+2)/2,0)="","",OFFSET(alt,(ROW(A61)-ROW($A$7)+2)/2,0))</f>
        <v/>
      </c>
      <c r="L61" s="101" t="str">
        <f ca="1">IF(OFFSET(ias,(ROW(A61)-ROW($A$7)+2)/2,0)="","",OFFSET(ias,(ROW(A61)-ROW($A$7)+2)/2,0)&amp;"I        "&amp;OFFSET(tas,(ROW(A61)-ROW($A$7)+2)/2,0)&amp;"T        "&amp;OFFSET(mach,(ROW(A61)-ROW($A$7)+2)/2,0)&amp;"M        "&amp;OFFSET(gs,(ROW(A61)-ROW($A$7)+2)/2,0)&amp;"GS")</f>
        <v/>
      </c>
      <c r="M61" s="96"/>
      <c r="N61" s="94"/>
      <c r="O61" s="21" t="str">
        <f ca="1">IF(OFFSET(delay,(ROW(A61)-ROW($A$7)+2)/2,0)="","",OFFSET(delay,(ROW(A61)-ROW($A$7)+2)/2,0))</f>
        <v/>
      </c>
      <c r="P61" s="67"/>
      <c r="Q61" s="67"/>
      <c r="R61" s="67"/>
      <c r="S61" s="67"/>
      <c r="T61" s="67"/>
      <c r="U61" s="67"/>
    </row>
    <row r="62" spans="1:28" ht="15" customHeight="1" x14ac:dyDescent="0.45">
      <c r="A62" s="27" t="str">
        <f ca="1">IF(LEN(A63)&gt;0,((ROW(A63)-ROW($A$7))/2)+1,"")</f>
        <v/>
      </c>
      <c r="B62" s="55" t="str">
        <f ca="1">IF(OFFSET(tot,(ROW(A63)-ROW($A$7)+2)/2,0)="","",OFFSET(tot,(ROW(A63)-ROW($A$7)+2)/2,0))</f>
        <v/>
      </c>
      <c r="C62" s="13" t="str">
        <f ca="1">IF(LEN(A63)&gt;0,cs,"")</f>
        <v/>
      </c>
      <c r="D62" s="13" t="str">
        <f ca="1">IF(LEN(A63)&gt;0,"Pod "&amp;acmi,"")</f>
        <v/>
      </c>
      <c r="E62" s="13" t="str">
        <f ca="1">IF(OFFSET(wpntype,(ROW(A63)-ROW($A$7)+2)/2,0)="","",OFFSET(wpntype,(ROW(A63)-ROW($A$7)+2)/2,0))</f>
        <v/>
      </c>
      <c r="F62" s="105" t="str">
        <f ca="1">IF(OFFSET(tgtname,(ROW(A63)-ROW($A$7)+2)/2,0)="","",OFFSET(tgtname,(ROW(A63)-ROW($A$7)+2)/2,0))</f>
        <v/>
      </c>
      <c r="G62" s="103"/>
      <c r="H62" s="31"/>
      <c r="I62" s="12" t="str">
        <f ca="1">IF(OFFSET(primenav,(ROW(A63)-ROW($A$7)+2)/2,0)="","",OFFSET(primenav,(ROW(A63)-ROW($A$7)+2)/2,0))&amp;IF(OFFSET(primenavaiding,(ROW(A63)-ROW($A$7)+2)/2,0)="","","-"&amp;OFFSET(primenavaiding,(ROW(A63)-ROW($A$7)+2)/2,0))</f>
        <v/>
      </c>
      <c r="J62" s="13" t="str">
        <f ca="1">IF(OFFSET(fom,(ROW(A63)-ROW($A$7)+2)/2,0)="","",OFFSET(fom,(ROW(A63)-ROW($A$7)+2)/2,0))</f>
        <v/>
      </c>
      <c r="K62" s="13" t="str">
        <f ca="1">IF(OFFSET(wind,(ROW(A63)-ROW($A$7)+2)/2,0)="","",OFFSET(wind,(ROW(A63)-ROW($A$7)+2)/2,0))</f>
        <v/>
      </c>
      <c r="L62" s="68" t="str">
        <f ca="1">IF(OFFSET(trk,(ROW(A63)-ROW($A$7)+2)/2,0)="","",OFFSET(trk,(ROW(A63)-ROW($A$7)+2)/2,0))</f>
        <v/>
      </c>
      <c r="M62" s="69" t="str">
        <f ca="1">IF(OFFSET(hdg,(ROW(A63)-ROW($A$7)+2)/2,0)="","",OFFSET(hdg,(ROW(A63)-ROW($A$7)+2)/2,0))</f>
        <v/>
      </c>
      <c r="N62" s="13" t="str">
        <f ca="1">IF(OFFSET(ls,(ROW(A63)-ROW($A$7)+2)/2,0)="","",OFFSET(ls,(ROW(A63)-ROW($A$7)+2)/2,0))</f>
        <v/>
      </c>
      <c r="O62" s="45" t="str">
        <f ca="1">IF(OFFSET(lar,(ROW(A63)-ROW($A$7)+2)/2,0)="","",OFFSET(lar,(ROW(A63)-ROW($A$7)+2)/2,0))</f>
        <v/>
      </c>
      <c r="P62" s="67"/>
      <c r="Q62" s="67"/>
      <c r="R62" s="67"/>
      <c r="S62" s="67"/>
      <c r="T62" s="67"/>
      <c r="U62" s="67"/>
    </row>
    <row r="63" spans="1:28" ht="15" customHeight="1" thickBot="1" x14ac:dyDescent="0.5">
      <c r="A63" s="14" t="str">
        <f ca="1">IF(OFFSET(dest,(ROW(A63)-ROW($A$7)+2)/2,0)="","",OFFSET(dest,(ROW(A63)-ROW($A$7)+2)/2,0))</f>
        <v/>
      </c>
      <c r="B63" s="23" t="str">
        <f ca="1">IF(OFFSET(tor,(ROW(A63)-ROW($A$7)+2)/2,0)="","",OFFSET(tor,(ROW(A63)-ROW($A$7)+2)/2,0))</f>
        <v/>
      </c>
      <c r="C63" s="93" t="str">
        <f ca="1">IF(OFFSET(be,(ROW(A63)-ROW($A$7)+2)/2,0)="",IF(OFFSET(bullrel,(ROW(A63)-ROW($A$7)+2)/2,0)="","",UPPER(BEname)&amp;" "&amp;OFFSET(bullrel,(ROW(A63)-ROW($A$7)+2)/2,0)&amp;" (REL)"),UPPER(BEname)&amp;" "&amp;OFFSET(be,(ROW(A63)-ROW($A$7)+2)/2,0))</f>
        <v/>
      </c>
      <c r="D63" s="94"/>
      <c r="E63" s="95" t="str">
        <f ca="1">IF(OFFSET(tgtlat,(ROW(A63)-ROW($A$7)+2)/2,0)="","",OFFSET(tgtlat,(ROW(A63)-ROW($A$7)+2)/2,0)&amp;"  "&amp;OFFSET(tgtlon,(ROW(A63)-ROW($A$7)+2)/2,0))</f>
        <v/>
      </c>
      <c r="F63" s="96"/>
      <c r="G63" s="29" t="str">
        <f ca="1">IF(OFFSET(tgtelev,(ROW(A63)-ROW($A$7)+2)/2,0)="","",OFFSET(tgtelev,(ROW(A63)-ROW($A$7)+2)/2,0))</f>
        <v/>
      </c>
      <c r="H63" s="58"/>
      <c r="I63" s="15" t="str">
        <f ca="1">IF(OFFSET(xhair,(ROW(A63)-ROW($A$7)+2)/2,0)="","",OFFSET(xhair,(ROW(A63)-ROW($A$7)+2)/2,0))</f>
        <v/>
      </c>
      <c r="J63" s="64" t="str">
        <f ca="1">IF(OFFSET(buffers,(ROW(A63)-ROW($A$7)+2)/2,0)="","",OFFSET(buffers,(ROW(A63)-ROW($A$7)+2)/2,0))</f>
        <v/>
      </c>
      <c r="K63" s="70" t="str">
        <f ca="1">IF(OFFSET(alt,(ROW(A63)-ROW($A$7)+2)/2,0)="","",OFFSET(alt,(ROW(A63)-ROW($A$7)+2)/2,0))</f>
        <v/>
      </c>
      <c r="L63" s="100" t="str">
        <f ca="1">IF(OFFSET(ias,(ROW(A63)-ROW($A$7)+2)/2,0)="","",OFFSET(ias,(ROW(A63)-ROW($A$7)+2)/2,0)&amp;"I        "&amp;OFFSET(tas,(ROW(A63)-ROW($A$7)+2)/2,0)&amp;"T        "&amp;OFFSET(mach,(ROW(A63)-ROW($A$7)+2)/2,0)&amp;"M        "&amp;OFFSET(gs,(ROW(A63)-ROW($A$7)+2)/2,0)&amp;"GS")</f>
        <v/>
      </c>
      <c r="M63" s="96"/>
      <c r="N63" s="94"/>
      <c r="O63" s="16" t="str">
        <f ca="1">IF(OFFSET(delay,(ROW(A63)-ROW($A$7)+2)/2,0)="","",OFFSET(delay,(ROW(A63)-ROW($A$7)+2)/2,0))</f>
        <v/>
      </c>
      <c r="P63" s="67"/>
      <c r="Q63" s="67"/>
      <c r="R63" s="67"/>
      <c r="S63" s="67"/>
      <c r="T63" s="67"/>
      <c r="U63" s="67"/>
    </row>
    <row r="64" spans="1:28" ht="15" customHeight="1" x14ac:dyDescent="0.45">
      <c r="A64" s="28" t="str">
        <f ca="1">IF(LEN(A65)&gt;0,((ROW(A65)-ROW($A$7))/2)+1,"")</f>
        <v/>
      </c>
      <c r="B64" s="56" t="str">
        <f ca="1">IF(OFFSET(tot,(ROW(A65)-ROW($A$7)+2)/2,0)="","",OFFSET(tot,(ROW(A65)-ROW($A$7)+2)/2,0))</f>
        <v/>
      </c>
      <c r="C64" s="18" t="str">
        <f ca="1">IF(LEN(A65)&gt;0,cs,"")</f>
        <v/>
      </c>
      <c r="D64" s="18" t="str">
        <f ca="1">IF(LEN(A65)&gt;0,"Pod "&amp;acmi,"")</f>
        <v/>
      </c>
      <c r="E64" s="18" t="str">
        <f ca="1">IF(OFFSET(wpntype,(ROW(A65)-ROW($A$7)+2)/2,0)="","",OFFSET(wpntype,(ROW(A65)-ROW($A$7)+2)/2,0))</f>
        <v/>
      </c>
      <c r="F64" s="102" t="str">
        <f ca="1">IF(OFFSET(tgtname,(ROW(A65)-ROW($A$7)+2)/2,0)="","",OFFSET(tgtname,(ROW(A65)-ROW($A$7)+2)/2,0))</f>
        <v/>
      </c>
      <c r="G64" s="103"/>
      <c r="H64" s="31"/>
      <c r="I64" s="17" t="str">
        <f ca="1">IF(OFFSET(primenav,(ROW(A65)-ROW($A$7)+2)/2,0)="","",OFFSET(primenav,(ROW(A65)-ROW($A$7)+2)/2,0))&amp;IF(OFFSET(primenavaiding,(ROW(A65)-ROW($A$7)+2)/2,0)="","","-"&amp;OFFSET(primenavaiding,(ROW(A65)-ROW($A$7)+2)/2,0))</f>
        <v/>
      </c>
      <c r="J64" s="18" t="str">
        <f ca="1">IF(OFFSET(fom,(ROW(A65)-ROW($A$7)+2)/2,0)="","",OFFSET(fom,(ROW(A65)-ROW($A$7)+2)/2,0))</f>
        <v/>
      </c>
      <c r="K64" s="18" t="str">
        <f ca="1">IF(OFFSET(wind,(ROW(A65)-ROW($A$7)+2)/2,0)="","",OFFSET(wind,(ROW(A65)-ROW($A$7)+2)/2,0))</f>
        <v/>
      </c>
      <c r="L64" s="71" t="str">
        <f ca="1">IF(OFFSET(trk,(ROW(A65)-ROW($A$7)+2)/2,0)="","",OFFSET(trk,(ROW(A65)-ROW($A$7)+2)/2,0))</f>
        <v/>
      </c>
      <c r="M64" s="72" t="str">
        <f ca="1">IF(OFFSET(hdg,(ROW(A65)-ROW($A$7)+2)/2,0)="","",OFFSET(hdg,(ROW(A65)-ROW($A$7)+2)/2,0))</f>
        <v/>
      </c>
      <c r="N64" s="18" t="str">
        <f ca="1">IF(OFFSET(ls,(ROW(A65)-ROW($A$7)+2)/2,0)="","",OFFSET(ls,(ROW(A65)-ROW($A$7)+2)/2,0))</f>
        <v/>
      </c>
      <c r="O64" s="46" t="str">
        <f ca="1">IF(OFFSET(lar,(ROW(A65)-ROW($A$7)+2)/2,0)="","",OFFSET(lar,(ROW(A65)-ROW($A$7)+2)/2,0))</f>
        <v/>
      </c>
      <c r="P64" s="67"/>
      <c r="Q64" s="67"/>
      <c r="R64" s="67"/>
      <c r="S64" s="67"/>
      <c r="T64" s="67"/>
      <c r="U64" s="67"/>
    </row>
    <row r="65" spans="1:21" ht="15" customHeight="1" thickBot="1" x14ac:dyDescent="0.5">
      <c r="A65" s="19" t="str">
        <f ca="1">IF(OFFSET(dest,(ROW(A65)-ROW($A$7)+2)/2,0)="","",OFFSET(dest,(ROW(A65)-ROW($A$7)+2)/2,0))</f>
        <v/>
      </c>
      <c r="B65" s="24" t="str">
        <f ca="1">IF(OFFSET(tor,(ROW(A65)-ROW($A$7)+2)/2,0)="","",OFFSET(tor,(ROW(A65)-ROW($A$7)+2)/2,0))</f>
        <v/>
      </c>
      <c r="C65" s="97" t="str">
        <f ca="1">IF(OFFSET(be,(ROW(A65)-ROW($A$7)+2)/2,0)="",IF(OFFSET(bullrel,(ROW(A65)-ROW($A$7)+2)/2,0)="","",UPPER(BEname)&amp;" "&amp;OFFSET(bullrel,(ROW(A65)-ROW($A$7)+2)/2,0)&amp;" (REL)"),UPPER(BEname)&amp;" "&amp;OFFSET(be,(ROW(A65)-ROW($A$7)+2)/2,0))</f>
        <v/>
      </c>
      <c r="D65" s="94"/>
      <c r="E65" s="98" t="str">
        <f ca="1">IF(OFFSET(tgtlat,(ROW(A65)-ROW($A$7)+2)/2,0)="","",OFFSET(tgtlat,(ROW(A65)-ROW($A$7)+2)/2,0)&amp;"  "&amp;OFFSET(tgtlon,(ROW(A65)-ROW($A$7)+2)/2,0))</f>
        <v/>
      </c>
      <c r="F65" s="96"/>
      <c r="G65" s="30" t="str">
        <f ca="1">IF(OFFSET(tgtelev,(ROW(A65)-ROW($A$7)+2)/2,0)="","",OFFSET(tgtelev,(ROW(A65)-ROW($A$7)+2)/2,0))</f>
        <v/>
      </c>
      <c r="H65" s="31"/>
      <c r="I65" s="20" t="str">
        <f ca="1">IF(OFFSET(xhair,(ROW(A65)-ROW($A$7)+2)/2,0)="","",OFFSET(xhair,(ROW(A65)-ROW($A$7)+2)/2,0))</f>
        <v/>
      </c>
      <c r="J65" s="65" t="str">
        <f ca="1">IF(OFFSET(buffers,(ROW(A65)-ROW($A$7)+2)/2,0)="","",OFFSET(buffers,(ROW(A65)-ROW($A$7)+2)/2,0))</f>
        <v/>
      </c>
      <c r="K65" s="73" t="str">
        <f ca="1">IF(OFFSET(alt,(ROW(A65)-ROW($A$7)+2)/2,0)="","",OFFSET(alt,(ROW(A65)-ROW($A$7)+2)/2,0))</f>
        <v/>
      </c>
      <c r="L65" s="101" t="str">
        <f ca="1">IF(OFFSET(ias,(ROW(A65)-ROW($A$7)+2)/2,0)="","",OFFSET(ias,(ROW(A65)-ROW($A$7)+2)/2,0)&amp;"I        "&amp;OFFSET(tas,(ROW(A65)-ROW($A$7)+2)/2,0)&amp;"T        "&amp;OFFSET(mach,(ROW(A65)-ROW($A$7)+2)/2,0)&amp;"M        "&amp;OFFSET(gs,(ROW(A65)-ROW($A$7)+2)/2,0)&amp;"GS")</f>
        <v/>
      </c>
      <c r="M65" s="96"/>
      <c r="N65" s="94"/>
      <c r="O65" s="21" t="str">
        <f ca="1">IF(OFFSET(delay,(ROW(A65)-ROW($A$7)+2)/2,0)="","",OFFSET(delay,(ROW(A65)-ROW($A$7)+2)/2,0))</f>
        <v/>
      </c>
      <c r="P65" s="67"/>
      <c r="Q65" s="67"/>
      <c r="R65" s="67"/>
      <c r="S65" s="67"/>
      <c r="T65" s="67"/>
      <c r="U65" s="67"/>
    </row>
    <row r="66" spans="1:21" ht="15" customHeight="1" x14ac:dyDescent="0.45">
      <c r="A66" s="27" t="str">
        <f ca="1">IF(LEN(A67)&gt;0,((ROW(A67)-ROW($A$7))/2)+1,"")</f>
        <v/>
      </c>
      <c r="B66" s="55" t="str">
        <f ca="1">IF(OFFSET(tot,(ROW(A67)-ROW($A$7)+2)/2,0)="","",OFFSET(tot,(ROW(A67)-ROW($A$7)+2)/2,0))</f>
        <v/>
      </c>
      <c r="C66" s="13" t="str">
        <f ca="1">IF(LEN(A67)&gt;0,cs,"")</f>
        <v/>
      </c>
      <c r="D66" s="13" t="str">
        <f ca="1">IF(LEN(A67)&gt;0,"Pod "&amp;acmi,"")</f>
        <v/>
      </c>
      <c r="E66" s="13" t="str">
        <f ca="1">IF(OFFSET(wpntype,(ROW(A67)-ROW($A$7)+2)/2,0)="","",OFFSET(wpntype,(ROW(A67)-ROW($A$7)+2)/2,0))</f>
        <v/>
      </c>
      <c r="F66" s="105" t="str">
        <f ca="1">IF(OFFSET(tgtname,(ROW(A67)-ROW($A$7)+2)/2,0)="","",OFFSET(tgtname,(ROW(A67)-ROW($A$7)+2)/2,0))</f>
        <v/>
      </c>
      <c r="G66" s="103"/>
      <c r="H66" s="31"/>
      <c r="I66" s="12" t="str">
        <f ca="1">IF(OFFSET(primenav,(ROW(A67)-ROW($A$7)+2)/2,0)="","",OFFSET(primenav,(ROW(A67)-ROW($A$7)+2)/2,0))&amp;IF(OFFSET(primenavaiding,(ROW(A67)-ROW($A$7)+2)/2,0)="","","-"&amp;OFFSET(primenavaiding,(ROW(A67)-ROW($A$7)+2)/2,0))</f>
        <v/>
      </c>
      <c r="J66" s="13" t="str">
        <f ca="1">IF(OFFSET(fom,(ROW(A67)-ROW($A$7)+2)/2,0)="","",OFFSET(fom,(ROW(A67)-ROW($A$7)+2)/2,0))</f>
        <v/>
      </c>
      <c r="K66" s="13" t="str">
        <f ca="1">IF(OFFSET(wind,(ROW(A67)-ROW($A$7)+2)/2,0)="","",OFFSET(wind,(ROW(A67)-ROW($A$7)+2)/2,0))</f>
        <v/>
      </c>
      <c r="L66" s="68" t="str">
        <f ca="1">IF(OFFSET(trk,(ROW(A67)-ROW($A$7)+2)/2,0)="","",OFFSET(trk,(ROW(A67)-ROW($A$7)+2)/2,0))</f>
        <v/>
      </c>
      <c r="M66" s="69" t="str">
        <f ca="1">IF(OFFSET(hdg,(ROW(A67)-ROW($A$7)+2)/2,0)="","",OFFSET(hdg,(ROW(A67)-ROW($A$7)+2)/2,0))</f>
        <v/>
      </c>
      <c r="N66" s="13" t="str">
        <f ca="1">IF(OFFSET(ls,(ROW(A67)-ROW($A$7)+2)/2,0)="","",OFFSET(ls,(ROW(A67)-ROW($A$7)+2)/2,0))</f>
        <v/>
      </c>
      <c r="O66" s="45" t="str">
        <f ca="1">IF(OFFSET(lar,(ROW(A67)-ROW($A$7)+2)/2,0)="","",OFFSET(lar,(ROW(A67)-ROW($A$7)+2)/2,0))</f>
        <v/>
      </c>
      <c r="P66" s="67"/>
      <c r="Q66" s="67"/>
      <c r="R66" s="67"/>
      <c r="S66" s="67"/>
      <c r="T66" s="67"/>
      <c r="U66" s="67"/>
    </row>
    <row r="67" spans="1:21" ht="15" customHeight="1" thickBot="1" x14ac:dyDescent="0.5">
      <c r="A67" s="14" t="str">
        <f ca="1">IF(OFFSET(dest,(ROW(A67)-ROW($A$7)+2)/2,0)="","",OFFSET(dest,(ROW(A67)-ROW($A$7)+2)/2,0))</f>
        <v/>
      </c>
      <c r="B67" s="23" t="str">
        <f ca="1">IF(OFFSET(tor,(ROW(A67)-ROW($A$7)+2)/2,0)="","",OFFSET(tor,(ROW(A67)-ROW($A$7)+2)/2,0))</f>
        <v/>
      </c>
      <c r="C67" s="93" t="str">
        <f ca="1">IF(OFFSET(be,(ROW(A67)-ROW($A$7)+2)/2,0)="",IF(OFFSET(bullrel,(ROW(A67)-ROW($A$7)+2)/2,0)="","",UPPER(BEname)&amp;" "&amp;OFFSET(bullrel,(ROW(A67)-ROW($A$7)+2)/2,0)&amp;" (REL)"),UPPER(BEname)&amp;" "&amp;OFFSET(be,(ROW(A67)-ROW($A$7)+2)/2,0))</f>
        <v/>
      </c>
      <c r="D67" s="94"/>
      <c r="E67" s="95" t="str">
        <f ca="1">IF(OFFSET(tgtlat,(ROW(A67)-ROW($A$7)+2)/2,0)="","",OFFSET(tgtlat,(ROW(A67)-ROW($A$7)+2)/2,0)&amp;"  "&amp;OFFSET(tgtlon,(ROW(A67)-ROW($A$7)+2)/2,0))</f>
        <v/>
      </c>
      <c r="F67" s="96"/>
      <c r="G67" s="29" t="str">
        <f ca="1">IF(OFFSET(tgtelev,(ROW(A67)-ROW($A$7)+2)/2,0)="","",OFFSET(tgtelev,(ROW(A67)-ROW($A$7)+2)/2,0))</f>
        <v/>
      </c>
      <c r="H67" s="58"/>
      <c r="I67" s="15" t="str">
        <f ca="1">IF(OFFSET(xhair,(ROW(A67)-ROW($A$7)+2)/2,0)="","",OFFSET(xhair,(ROW(A67)-ROW($A$7)+2)/2,0))</f>
        <v/>
      </c>
      <c r="J67" s="64" t="str">
        <f ca="1">IF(OFFSET(buffers,(ROW(A67)-ROW($A$7)+2)/2,0)="","",OFFSET(buffers,(ROW(A67)-ROW($A$7)+2)/2,0))</f>
        <v/>
      </c>
      <c r="K67" s="70" t="str">
        <f ca="1">IF(OFFSET(alt,(ROW(A67)-ROW($A$7)+2)/2,0)="","",OFFSET(alt,(ROW(A67)-ROW($A$7)+2)/2,0))</f>
        <v/>
      </c>
      <c r="L67" s="100" t="str">
        <f ca="1">IF(OFFSET(ias,(ROW(A67)-ROW($A$7)+2)/2,0)="","",OFFSET(ias,(ROW(A67)-ROW($A$7)+2)/2,0)&amp;"I        "&amp;OFFSET(tas,(ROW(A67)-ROW($A$7)+2)/2,0)&amp;"T        "&amp;OFFSET(mach,(ROW(A67)-ROW($A$7)+2)/2,0)&amp;"M        "&amp;OFFSET(gs,(ROW(A67)-ROW($A$7)+2)/2,0)&amp;"GS")</f>
        <v/>
      </c>
      <c r="M67" s="96"/>
      <c r="N67" s="94"/>
      <c r="O67" s="16" t="str">
        <f ca="1">IF(OFFSET(delay,(ROW(A67)-ROW($A$7)+2)/2,0)="","",OFFSET(delay,(ROW(A67)-ROW($A$7)+2)/2,0))</f>
        <v/>
      </c>
      <c r="P67" s="67"/>
      <c r="Q67" s="67"/>
      <c r="R67" s="67"/>
      <c r="S67" s="67"/>
      <c r="T67" s="67"/>
      <c r="U67" s="67"/>
    </row>
    <row r="68" spans="1:21" ht="15" customHeight="1" x14ac:dyDescent="0.45">
      <c r="A68" s="28" t="str">
        <f ca="1">IF(LEN(A69)&gt;0,((ROW(A69)-ROW($A$7))/2)+1,"")</f>
        <v/>
      </c>
      <c r="B68" s="56" t="str">
        <f ca="1">IF(OFFSET(tot,(ROW(A69)-ROW($A$7)+2)/2,0)="","",OFFSET(tot,(ROW(A69)-ROW($A$7)+2)/2,0))</f>
        <v/>
      </c>
      <c r="C68" s="18" t="str">
        <f ca="1">IF(LEN(A69)&gt;0,cs,"")</f>
        <v/>
      </c>
      <c r="D68" s="18" t="str">
        <f ca="1">IF(LEN(A69)&gt;0,"Pod "&amp;acmi,"")</f>
        <v/>
      </c>
      <c r="E68" s="18" t="str">
        <f ca="1">IF(OFFSET(wpntype,(ROW(A69)-ROW($A$7)+2)/2,0)="","",OFFSET(wpntype,(ROW(A69)-ROW($A$7)+2)/2,0))</f>
        <v/>
      </c>
      <c r="F68" s="102" t="str">
        <f ca="1">IF(OFFSET(tgtname,(ROW(A69)-ROW($A$7)+2)/2,0)="","",OFFSET(tgtname,(ROW(A69)-ROW($A$7)+2)/2,0))</f>
        <v/>
      </c>
      <c r="G68" s="103"/>
      <c r="H68" s="31"/>
      <c r="I68" s="17" t="str">
        <f ca="1">IF(OFFSET(primenav,(ROW(A69)-ROW($A$7)+2)/2,0)="","",OFFSET(primenav,(ROW(A69)-ROW($A$7)+2)/2,0))&amp;IF(OFFSET(primenavaiding,(ROW(A69)-ROW($A$7)+2)/2,0)="","","-"&amp;OFFSET(primenavaiding,(ROW(A69)-ROW($A$7)+2)/2,0))</f>
        <v/>
      </c>
      <c r="J68" s="18" t="str">
        <f ca="1">IF(OFFSET(fom,(ROW(A69)-ROW($A$7)+2)/2,0)="","",OFFSET(fom,(ROW(A69)-ROW($A$7)+2)/2,0))</f>
        <v/>
      </c>
      <c r="K68" s="18" t="str">
        <f ca="1">IF(OFFSET(wind,(ROW(A69)-ROW($A$7)+2)/2,0)="","",OFFSET(wind,(ROW(A69)-ROW($A$7)+2)/2,0))</f>
        <v/>
      </c>
      <c r="L68" s="71" t="str">
        <f ca="1">IF(OFFSET(trk,(ROW(A69)-ROW($A$7)+2)/2,0)="","",OFFSET(trk,(ROW(A69)-ROW($A$7)+2)/2,0))</f>
        <v/>
      </c>
      <c r="M68" s="72" t="str">
        <f ca="1">IF(OFFSET(hdg,(ROW(A69)-ROW($A$7)+2)/2,0)="","",OFFSET(hdg,(ROW(A69)-ROW($A$7)+2)/2,0))</f>
        <v/>
      </c>
      <c r="N68" s="18" t="str">
        <f ca="1">IF(OFFSET(ls,(ROW(A69)-ROW($A$7)+2)/2,0)="","",OFFSET(ls,(ROW(A69)-ROW($A$7)+2)/2,0))</f>
        <v/>
      </c>
      <c r="O68" s="46" t="str">
        <f ca="1">IF(OFFSET(lar,(ROW(A69)-ROW($A$7)+2)/2,0)="","",OFFSET(lar,(ROW(A69)-ROW($A$7)+2)/2,0))</f>
        <v/>
      </c>
      <c r="P68" s="67"/>
      <c r="Q68" s="67"/>
      <c r="R68" s="67"/>
      <c r="S68" s="67"/>
      <c r="T68" s="67"/>
      <c r="U68" s="67"/>
    </row>
    <row r="69" spans="1:21" ht="15" customHeight="1" thickBot="1" x14ac:dyDescent="0.5">
      <c r="A69" s="19" t="str">
        <f ca="1">IF(OFFSET(dest,(ROW(A69)-ROW($A$7)+2)/2,0)="","",OFFSET(dest,(ROW(A69)-ROW($A$7)+2)/2,0))</f>
        <v/>
      </c>
      <c r="B69" s="24" t="str">
        <f ca="1">IF(OFFSET(tor,(ROW(A69)-ROW($A$7)+2)/2,0)="","",OFFSET(tor,(ROW(A69)-ROW($A$7)+2)/2,0))</f>
        <v/>
      </c>
      <c r="C69" s="97" t="str">
        <f ca="1">IF(OFFSET(be,(ROW(A69)-ROW($A$7)+2)/2,0)="",IF(OFFSET(bullrel,(ROW(A69)-ROW($A$7)+2)/2,0)="","",UPPER(BEname)&amp;" "&amp;OFFSET(bullrel,(ROW(A69)-ROW($A$7)+2)/2,0)&amp;" (REL)"),UPPER(BEname)&amp;" "&amp;OFFSET(be,(ROW(A69)-ROW($A$7)+2)/2,0))</f>
        <v/>
      </c>
      <c r="D69" s="94"/>
      <c r="E69" s="98" t="str">
        <f ca="1">IF(OFFSET(tgtlat,(ROW(A69)-ROW($A$7)+2)/2,0)="","",OFFSET(tgtlat,(ROW(A69)-ROW($A$7)+2)/2,0)&amp;"  "&amp;OFFSET(tgtlon,(ROW(A69)-ROW($A$7)+2)/2,0))</f>
        <v/>
      </c>
      <c r="F69" s="96"/>
      <c r="G69" s="30" t="str">
        <f ca="1">IF(OFFSET(tgtelev,(ROW(A69)-ROW($A$7)+2)/2,0)="","",OFFSET(tgtelev,(ROW(A69)-ROW($A$7)+2)/2,0))</f>
        <v/>
      </c>
      <c r="H69" s="31"/>
      <c r="I69" s="20" t="str">
        <f ca="1">IF(OFFSET(xhair,(ROW(A69)-ROW($A$7)+2)/2,0)="","",OFFSET(xhair,(ROW(A69)-ROW($A$7)+2)/2,0))</f>
        <v/>
      </c>
      <c r="J69" s="65" t="str">
        <f ca="1">IF(OFFSET(buffers,(ROW(A69)-ROW($A$7)+2)/2,0)="","",OFFSET(buffers,(ROW(A69)-ROW($A$7)+2)/2,0))</f>
        <v/>
      </c>
      <c r="K69" s="73" t="str">
        <f ca="1">IF(OFFSET(alt,(ROW(A69)-ROW($A$7)+2)/2,0)="","",OFFSET(alt,(ROW(A69)-ROW($A$7)+2)/2,0))</f>
        <v/>
      </c>
      <c r="L69" s="101" t="str">
        <f ca="1">IF(OFFSET(ias,(ROW(A69)-ROW($A$7)+2)/2,0)="","",OFFSET(ias,(ROW(A69)-ROW($A$7)+2)/2,0)&amp;"I        "&amp;OFFSET(tas,(ROW(A69)-ROW($A$7)+2)/2,0)&amp;"T        "&amp;OFFSET(mach,(ROW(A69)-ROW($A$7)+2)/2,0)&amp;"M        "&amp;OFFSET(gs,(ROW(A69)-ROW($A$7)+2)/2,0)&amp;"GS")</f>
        <v/>
      </c>
      <c r="M69" s="96"/>
      <c r="N69" s="94"/>
      <c r="O69" s="21" t="str">
        <f ca="1">IF(OFFSET(delay,(ROW(A69)-ROW($A$7)+2)/2,0)="","",OFFSET(delay,(ROW(A69)-ROW($A$7)+2)/2,0))</f>
        <v/>
      </c>
      <c r="P69" s="67"/>
      <c r="Q69" s="67"/>
      <c r="R69" s="67"/>
      <c r="S69" s="67"/>
      <c r="T69" s="67"/>
      <c r="U69" s="67"/>
    </row>
    <row r="70" spans="1:21" ht="15" customHeight="1" x14ac:dyDescent="0.45">
      <c r="A70" s="27" t="str">
        <f ca="1">IF(LEN(A71)&gt;0,((ROW(A71)-ROW($A$7))/2)+1,"")</f>
        <v/>
      </c>
      <c r="B70" s="55" t="str">
        <f ca="1">IF(OFFSET(tot,(ROW(A71)-ROW($A$7)+2)/2,0)="","",OFFSET(tot,(ROW(A71)-ROW($A$7)+2)/2,0))</f>
        <v/>
      </c>
      <c r="C70" s="13" t="str">
        <f ca="1">IF(LEN(A71)&gt;0,cs,"")</f>
        <v/>
      </c>
      <c r="D70" s="13" t="str">
        <f ca="1">IF(LEN(A71)&gt;0,"Pod "&amp;acmi,"")</f>
        <v/>
      </c>
      <c r="E70" s="13" t="str">
        <f ca="1">IF(OFFSET(wpntype,(ROW(A71)-ROW($A$7)+2)/2,0)="","",OFFSET(wpntype,(ROW(A71)-ROW($A$7)+2)/2,0))</f>
        <v/>
      </c>
      <c r="F70" s="105" t="str">
        <f ca="1">IF(OFFSET(tgtname,(ROW(A71)-ROW($A$7)+2)/2,0)="","",OFFSET(tgtname,(ROW(A71)-ROW($A$7)+2)/2,0))</f>
        <v/>
      </c>
      <c r="G70" s="103"/>
      <c r="H70" s="31"/>
      <c r="I70" s="12" t="str">
        <f ca="1">IF(OFFSET(primenav,(ROW(A71)-ROW($A$7)+2)/2,0)="","",OFFSET(primenav,(ROW(A71)-ROW($A$7)+2)/2,0))&amp;IF(OFFSET(primenavaiding,(ROW(A71)-ROW($A$7)+2)/2,0)="","","-"&amp;OFFSET(primenavaiding,(ROW(A71)-ROW($A$7)+2)/2,0))</f>
        <v/>
      </c>
      <c r="J70" s="13" t="str">
        <f ca="1">IF(OFFSET(fom,(ROW(A71)-ROW($A$7)+2)/2,0)="","",OFFSET(fom,(ROW(A71)-ROW($A$7)+2)/2,0))</f>
        <v/>
      </c>
      <c r="K70" s="13" t="str">
        <f ca="1">IF(OFFSET(wind,(ROW(A71)-ROW($A$7)+2)/2,0)="","",OFFSET(wind,(ROW(A71)-ROW($A$7)+2)/2,0))</f>
        <v/>
      </c>
      <c r="L70" s="68" t="str">
        <f ca="1">IF(OFFSET(trk,(ROW(A71)-ROW($A$7)+2)/2,0)="","",OFFSET(trk,(ROW(A71)-ROW($A$7)+2)/2,0))</f>
        <v/>
      </c>
      <c r="M70" s="69" t="str">
        <f ca="1">IF(OFFSET(hdg,(ROW(A71)-ROW($A$7)+2)/2,0)="","",OFFSET(hdg,(ROW(A71)-ROW($A$7)+2)/2,0))</f>
        <v/>
      </c>
      <c r="N70" s="13" t="str">
        <f ca="1">IF(OFFSET(ls,(ROW(A71)-ROW($A$7)+2)/2,0)="","",OFFSET(ls,(ROW(A71)-ROW($A$7)+2)/2,0))</f>
        <v/>
      </c>
      <c r="O70" s="45" t="str">
        <f ca="1">IF(OFFSET(lar,(ROW(A71)-ROW($A$7)+2)/2,0)="","",OFFSET(lar,(ROW(A71)-ROW($A$7)+2)/2,0))</f>
        <v/>
      </c>
      <c r="P70" s="67"/>
      <c r="Q70" s="67"/>
      <c r="R70" s="67"/>
      <c r="S70" s="67"/>
      <c r="T70" s="67"/>
      <c r="U70" s="67"/>
    </row>
    <row r="71" spans="1:21" ht="15" customHeight="1" thickBot="1" x14ac:dyDescent="0.5">
      <c r="A71" s="14" t="str">
        <f ca="1">IF(OFFSET(dest,(ROW(A71)-ROW($A$7)+2)/2,0)="","",OFFSET(dest,(ROW(A71)-ROW($A$7)+2)/2,0))</f>
        <v/>
      </c>
      <c r="B71" s="23" t="str">
        <f ca="1">IF(OFFSET(tor,(ROW(A71)-ROW($A$7)+2)/2,0)="","",OFFSET(tor,(ROW(A71)-ROW($A$7)+2)/2,0))</f>
        <v/>
      </c>
      <c r="C71" s="93" t="str">
        <f ca="1">IF(OFFSET(be,(ROW(A71)-ROW($A$7)+2)/2,0)="",IF(OFFSET(bullrel,(ROW(A71)-ROW($A$7)+2)/2,0)="","",UPPER(BEname)&amp;" "&amp;OFFSET(bullrel,(ROW(A71)-ROW($A$7)+2)/2,0)&amp;" (REL)"),UPPER(BEname)&amp;" "&amp;OFFSET(be,(ROW(A71)-ROW($A$7)+2)/2,0))</f>
        <v/>
      </c>
      <c r="D71" s="94"/>
      <c r="E71" s="95" t="str">
        <f ca="1">IF(OFFSET(tgtlat,(ROW(A71)-ROW($A$7)+2)/2,0)="","",OFFSET(tgtlat,(ROW(A71)-ROW($A$7)+2)/2,0)&amp;"  "&amp;OFFSET(tgtlon,(ROW(A71)-ROW($A$7)+2)/2,0))</f>
        <v/>
      </c>
      <c r="F71" s="96"/>
      <c r="G71" s="29" t="str">
        <f ca="1">IF(OFFSET(tgtelev,(ROW(A71)-ROW($A$7)+2)/2,0)="","",OFFSET(tgtelev,(ROW(A71)-ROW($A$7)+2)/2,0))</f>
        <v/>
      </c>
      <c r="H71" s="58"/>
      <c r="I71" s="15" t="str">
        <f ca="1">IF(OFFSET(xhair,(ROW(A71)-ROW($A$7)+2)/2,0)="","",OFFSET(xhair,(ROW(A71)-ROW($A$7)+2)/2,0))</f>
        <v/>
      </c>
      <c r="J71" s="64" t="str">
        <f ca="1">IF(OFFSET(buffers,(ROW(A71)-ROW($A$7)+2)/2,0)="","",OFFSET(buffers,(ROW(A71)-ROW($A$7)+2)/2,0))</f>
        <v/>
      </c>
      <c r="K71" s="70" t="str">
        <f ca="1">IF(OFFSET(alt,(ROW(A71)-ROW($A$7)+2)/2,0)="","",OFFSET(alt,(ROW(A71)-ROW($A$7)+2)/2,0))</f>
        <v/>
      </c>
      <c r="L71" s="100" t="str">
        <f ca="1">IF(OFFSET(ias,(ROW(A71)-ROW($A$7)+2)/2,0)="","",OFFSET(ias,(ROW(A71)-ROW($A$7)+2)/2,0)&amp;"I        "&amp;OFFSET(tas,(ROW(A71)-ROW($A$7)+2)/2,0)&amp;"T        "&amp;OFFSET(mach,(ROW(A71)-ROW($A$7)+2)/2,0)&amp;"M        "&amp;OFFSET(gs,(ROW(A71)-ROW($A$7)+2)/2,0)&amp;"GS")</f>
        <v/>
      </c>
      <c r="M71" s="96"/>
      <c r="N71" s="94"/>
      <c r="O71" s="16" t="str">
        <f ca="1">IF(OFFSET(delay,(ROW(A71)-ROW($A$7)+2)/2,0)="","",OFFSET(delay,(ROW(A71)-ROW($A$7)+2)/2,0))</f>
        <v/>
      </c>
      <c r="P71" s="67"/>
      <c r="Q71" s="67"/>
      <c r="R71" s="67"/>
      <c r="S71" s="67"/>
      <c r="T71" s="67"/>
      <c r="U71" s="67"/>
    </row>
    <row r="72" spans="1:21" ht="16.5" customHeight="1" thickBot="1" x14ac:dyDescent="0.5">
      <c r="A72" s="104" t="s">
        <v>107</v>
      </c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1"/>
      <c r="S72" s="67"/>
      <c r="T72" s="67"/>
    </row>
    <row r="73" spans="1:21" x14ac:dyDescent="0.45">
      <c r="A73" s="85" t="s">
        <v>108</v>
      </c>
      <c r="B73" s="79"/>
      <c r="C73" s="80"/>
      <c r="D73" s="80"/>
      <c r="E73" s="80"/>
      <c r="F73" s="80"/>
      <c r="G73" s="81"/>
      <c r="H73" s="57"/>
      <c r="I73" s="85" t="s">
        <v>109</v>
      </c>
      <c r="J73" s="87"/>
      <c r="K73" s="80"/>
      <c r="L73" s="80"/>
      <c r="M73" s="80"/>
      <c r="N73" s="80"/>
      <c r="O73" s="81"/>
    </row>
    <row r="74" spans="1:21" ht="15.75" customHeight="1" thickBot="1" x14ac:dyDescent="0.5">
      <c r="A74" s="86"/>
      <c r="B74" s="82"/>
      <c r="C74" s="83"/>
      <c r="D74" s="83"/>
      <c r="E74" s="83"/>
      <c r="F74" s="83"/>
      <c r="G74" s="84"/>
      <c r="H74" s="58"/>
      <c r="I74" s="86"/>
      <c r="J74" s="82"/>
      <c r="K74" s="83"/>
      <c r="L74" s="83"/>
      <c r="M74" s="83"/>
      <c r="N74" s="83"/>
      <c r="O74" s="84"/>
    </row>
    <row r="75" spans="1:21" ht="15.75" customHeight="1" thickBot="1" x14ac:dyDescent="0.5">
      <c r="A75" s="54"/>
      <c r="B75" s="82"/>
      <c r="C75" s="83"/>
      <c r="D75" s="83"/>
      <c r="E75" s="83"/>
      <c r="F75" s="83"/>
      <c r="G75" s="84"/>
      <c r="H75" s="50"/>
      <c r="I75" s="60"/>
      <c r="J75" s="88"/>
      <c r="K75" s="89"/>
      <c r="L75" s="89"/>
      <c r="M75" s="89"/>
      <c r="N75" s="89"/>
      <c r="O75" s="90"/>
    </row>
    <row r="76" spans="1:21" x14ac:dyDescent="0.45">
      <c r="A76" s="99" t="s">
        <v>110</v>
      </c>
      <c r="B76" s="79"/>
      <c r="C76" s="80"/>
      <c r="D76" s="80"/>
      <c r="E76" s="80"/>
      <c r="F76" s="80"/>
      <c r="G76" s="81"/>
      <c r="H76" s="31"/>
      <c r="I76" s="85" t="s">
        <v>111</v>
      </c>
      <c r="J76" s="87"/>
      <c r="K76" s="80"/>
      <c r="L76" s="80"/>
      <c r="M76" s="80"/>
      <c r="N76" s="80"/>
      <c r="O76" s="81"/>
    </row>
    <row r="77" spans="1:21" ht="15.75" customHeight="1" thickBot="1" x14ac:dyDescent="0.5">
      <c r="A77" s="86"/>
      <c r="B77" s="82"/>
      <c r="C77" s="83"/>
      <c r="D77" s="83"/>
      <c r="E77" s="83"/>
      <c r="F77" s="83"/>
      <c r="G77" s="84"/>
      <c r="H77" s="58"/>
      <c r="I77" s="86"/>
      <c r="J77" s="82"/>
      <c r="K77" s="83"/>
      <c r="L77" s="83"/>
      <c r="M77" s="83"/>
      <c r="N77" s="83"/>
      <c r="O77" s="84"/>
    </row>
    <row r="78" spans="1:21" ht="15.75" customHeight="1" thickBot="1" x14ac:dyDescent="0.5">
      <c r="A78" s="54"/>
      <c r="B78" s="82"/>
      <c r="C78" s="83"/>
      <c r="D78" s="83"/>
      <c r="E78" s="83"/>
      <c r="F78" s="83"/>
      <c r="G78" s="84"/>
      <c r="H78" s="31"/>
      <c r="I78" s="60"/>
      <c r="J78" s="88"/>
      <c r="K78" s="89"/>
      <c r="L78" s="89"/>
      <c r="M78" s="89"/>
      <c r="N78" s="89"/>
      <c r="O78" s="90"/>
    </row>
    <row r="79" spans="1:21" x14ac:dyDescent="0.45">
      <c r="A79" s="77" t="s">
        <v>112</v>
      </c>
      <c r="B79" s="79"/>
      <c r="C79" s="80"/>
      <c r="D79" s="80"/>
      <c r="E79" s="80"/>
      <c r="F79" s="80"/>
      <c r="G79" s="81"/>
      <c r="H79" s="31"/>
      <c r="I79" s="85" t="s">
        <v>113</v>
      </c>
      <c r="J79" s="87"/>
      <c r="K79" s="80"/>
      <c r="L79" s="80"/>
      <c r="M79" s="80"/>
      <c r="N79" s="80"/>
      <c r="O79" s="81"/>
    </row>
    <row r="80" spans="1:21" ht="15.75" customHeight="1" thickBot="1" x14ac:dyDescent="0.5">
      <c r="A80" s="78"/>
      <c r="B80" s="82"/>
      <c r="C80" s="83"/>
      <c r="D80" s="83"/>
      <c r="E80" s="83"/>
      <c r="F80" s="83"/>
      <c r="G80" s="84"/>
      <c r="H80" s="58"/>
      <c r="I80" s="86"/>
      <c r="J80" s="82"/>
      <c r="K80" s="83"/>
      <c r="L80" s="83"/>
      <c r="M80" s="83"/>
      <c r="N80" s="83"/>
      <c r="O80" s="84"/>
    </row>
    <row r="81" spans="1:15" ht="15.75" customHeight="1" thickBot="1" x14ac:dyDescent="0.5">
      <c r="A81" s="66"/>
      <c r="B81" s="82"/>
      <c r="C81" s="83"/>
      <c r="D81" s="83"/>
      <c r="E81" s="83"/>
      <c r="F81" s="83"/>
      <c r="G81" s="84"/>
      <c r="H81" s="31"/>
      <c r="I81" s="60"/>
      <c r="J81" s="88"/>
      <c r="K81" s="89"/>
      <c r="L81" s="89"/>
      <c r="M81" s="89"/>
      <c r="N81" s="89"/>
      <c r="O81" s="90"/>
    </row>
    <row r="82" spans="1:15" x14ac:dyDescent="0.45">
      <c r="A82" s="77" t="s">
        <v>114</v>
      </c>
      <c r="B82" s="87"/>
      <c r="C82" s="80"/>
      <c r="D82" s="80"/>
      <c r="E82" s="80"/>
      <c r="F82" s="80"/>
      <c r="G82" s="81"/>
      <c r="H82" s="31"/>
      <c r="I82" s="85" t="s">
        <v>115</v>
      </c>
      <c r="J82" s="87"/>
      <c r="K82" s="80"/>
      <c r="L82" s="80"/>
      <c r="M82" s="80"/>
      <c r="N82" s="80"/>
      <c r="O82" s="81"/>
    </row>
    <row r="83" spans="1:15" ht="15.75" customHeight="1" thickBot="1" x14ac:dyDescent="0.5">
      <c r="A83" s="78"/>
      <c r="B83" s="82"/>
      <c r="C83" s="83"/>
      <c r="D83" s="83"/>
      <c r="E83" s="83"/>
      <c r="F83" s="83"/>
      <c r="G83" s="84"/>
      <c r="H83" s="58"/>
      <c r="I83" s="86"/>
      <c r="J83" s="82"/>
      <c r="K83" s="83"/>
      <c r="L83" s="83"/>
      <c r="M83" s="83"/>
      <c r="N83" s="83"/>
      <c r="O83" s="84"/>
    </row>
    <row r="84" spans="1:15" ht="15.75" customHeight="1" thickBot="1" x14ac:dyDescent="0.5">
      <c r="A84" s="62"/>
      <c r="B84" s="88"/>
      <c r="C84" s="89"/>
      <c r="D84" s="89"/>
      <c r="E84" s="89"/>
      <c r="F84" s="89"/>
      <c r="G84" s="90"/>
      <c r="H84" s="51"/>
      <c r="I84" s="61"/>
      <c r="J84" s="88"/>
      <c r="K84" s="89"/>
      <c r="L84" s="89"/>
      <c r="M84" s="89"/>
      <c r="N84" s="89"/>
      <c r="O84" s="90"/>
    </row>
  </sheetData>
  <mergeCells count="171">
    <mergeCell ref="L45:N45"/>
    <mergeCell ref="L47:N47"/>
    <mergeCell ref="L49:N49"/>
    <mergeCell ref="L51:N51"/>
    <mergeCell ref="L53:N53"/>
    <mergeCell ref="L55:N55"/>
    <mergeCell ref="L57:N57"/>
    <mergeCell ref="L59:N59"/>
    <mergeCell ref="L61:N61"/>
    <mergeCell ref="L27:N27"/>
    <mergeCell ref="L29:N29"/>
    <mergeCell ref="L31:N31"/>
    <mergeCell ref="L33:N33"/>
    <mergeCell ref="L35:N35"/>
    <mergeCell ref="L37:N37"/>
    <mergeCell ref="L39:N39"/>
    <mergeCell ref="L41:N41"/>
    <mergeCell ref="L43:N43"/>
    <mergeCell ref="I1:O1"/>
    <mergeCell ref="I2:J2"/>
    <mergeCell ref="N2:O2"/>
    <mergeCell ref="I3:J3"/>
    <mergeCell ref="N3:O3"/>
    <mergeCell ref="F3:G3"/>
    <mergeCell ref="F2:G2"/>
    <mergeCell ref="E5:F5"/>
    <mergeCell ref="A2:B2"/>
    <mergeCell ref="A3:B3"/>
    <mergeCell ref="C5:D5"/>
    <mergeCell ref="C2:D2"/>
    <mergeCell ref="C3:D3"/>
    <mergeCell ref="K2:L2"/>
    <mergeCell ref="K3:L3"/>
    <mergeCell ref="F4:G4"/>
    <mergeCell ref="A1:B1"/>
    <mergeCell ref="C1:E1"/>
    <mergeCell ref="L5:N5"/>
    <mergeCell ref="V38:AB53"/>
    <mergeCell ref="V37:AB37"/>
    <mergeCell ref="F36:G36"/>
    <mergeCell ref="F26:G26"/>
    <mergeCell ref="F28:G28"/>
    <mergeCell ref="F30:G30"/>
    <mergeCell ref="F32:G32"/>
    <mergeCell ref="F34:G34"/>
    <mergeCell ref="F6:G6"/>
    <mergeCell ref="F24:G24"/>
    <mergeCell ref="F42:G42"/>
    <mergeCell ref="F44:G44"/>
    <mergeCell ref="F46:G46"/>
    <mergeCell ref="F48:G48"/>
    <mergeCell ref="L7:N7"/>
    <mergeCell ref="L9:N9"/>
    <mergeCell ref="L11:N11"/>
    <mergeCell ref="L13:N13"/>
    <mergeCell ref="L15:N15"/>
    <mergeCell ref="L17:N17"/>
    <mergeCell ref="L19:N19"/>
    <mergeCell ref="L21:N21"/>
    <mergeCell ref="L23:N23"/>
    <mergeCell ref="L25:N25"/>
    <mergeCell ref="C7:D7"/>
    <mergeCell ref="E7:F7"/>
    <mergeCell ref="C9:D9"/>
    <mergeCell ref="E9:F9"/>
    <mergeCell ref="C11:D11"/>
    <mergeCell ref="E11:F11"/>
    <mergeCell ref="F66:G66"/>
    <mergeCell ref="F68:G68"/>
    <mergeCell ref="F70:G70"/>
    <mergeCell ref="F54:G54"/>
    <mergeCell ref="F56:G56"/>
    <mergeCell ref="F58:G58"/>
    <mergeCell ref="F60:G60"/>
    <mergeCell ref="F62:G62"/>
    <mergeCell ref="F8:G8"/>
    <mergeCell ref="F10:G10"/>
    <mergeCell ref="F12:G12"/>
    <mergeCell ref="F14:G14"/>
    <mergeCell ref="F16:G16"/>
    <mergeCell ref="F18:G18"/>
    <mergeCell ref="C19:D19"/>
    <mergeCell ref="E19:F19"/>
    <mergeCell ref="C21:D21"/>
    <mergeCell ref="E21:F21"/>
    <mergeCell ref="C23:D23"/>
    <mergeCell ref="E23:F23"/>
    <mergeCell ref="C13:D13"/>
    <mergeCell ref="E13:F13"/>
    <mergeCell ref="C15:D15"/>
    <mergeCell ref="E15:F15"/>
    <mergeCell ref="C17:D17"/>
    <mergeCell ref="E17:F17"/>
    <mergeCell ref="F20:G20"/>
    <mergeCell ref="F22:G22"/>
    <mergeCell ref="C31:D31"/>
    <mergeCell ref="E31:F31"/>
    <mergeCell ref="C33:D33"/>
    <mergeCell ref="E33:F33"/>
    <mergeCell ref="C35:D35"/>
    <mergeCell ref="E35:F35"/>
    <mergeCell ref="C25:D25"/>
    <mergeCell ref="E25:F25"/>
    <mergeCell ref="C27:D27"/>
    <mergeCell ref="E27:F27"/>
    <mergeCell ref="C29:D29"/>
    <mergeCell ref="E29:F29"/>
    <mergeCell ref="C43:D43"/>
    <mergeCell ref="E43:F43"/>
    <mergeCell ref="C45:D45"/>
    <mergeCell ref="E45:F45"/>
    <mergeCell ref="C47:D47"/>
    <mergeCell ref="E47:F47"/>
    <mergeCell ref="F50:G50"/>
    <mergeCell ref="F52:G52"/>
    <mergeCell ref="C37:D37"/>
    <mergeCell ref="E37:F37"/>
    <mergeCell ref="C39:D39"/>
    <mergeCell ref="E39:F39"/>
    <mergeCell ref="C41:D41"/>
    <mergeCell ref="E41:F41"/>
    <mergeCell ref="F38:G38"/>
    <mergeCell ref="F40:G40"/>
    <mergeCell ref="C49:D49"/>
    <mergeCell ref="E49:F49"/>
    <mergeCell ref="C51:D51"/>
    <mergeCell ref="E51:F51"/>
    <mergeCell ref="A73:A74"/>
    <mergeCell ref="B73:G75"/>
    <mergeCell ref="I73:I74"/>
    <mergeCell ref="J73:O75"/>
    <mergeCell ref="A76:A77"/>
    <mergeCell ref="B76:G78"/>
    <mergeCell ref="I76:I77"/>
    <mergeCell ref="J76:O78"/>
    <mergeCell ref="C53:D53"/>
    <mergeCell ref="E53:F53"/>
    <mergeCell ref="L63:N63"/>
    <mergeCell ref="L65:N65"/>
    <mergeCell ref="L67:N67"/>
    <mergeCell ref="L69:N69"/>
    <mergeCell ref="L71:N71"/>
    <mergeCell ref="E57:F57"/>
    <mergeCell ref="C59:D59"/>
    <mergeCell ref="E59:F59"/>
    <mergeCell ref="F64:G64"/>
    <mergeCell ref="A72:O72"/>
    <mergeCell ref="A79:A80"/>
    <mergeCell ref="B79:G81"/>
    <mergeCell ref="I79:I80"/>
    <mergeCell ref="J79:O81"/>
    <mergeCell ref="A82:A83"/>
    <mergeCell ref="B82:G84"/>
    <mergeCell ref="I82:I83"/>
    <mergeCell ref="J82:O84"/>
    <mergeCell ref="S3:T4"/>
    <mergeCell ref="C67:D67"/>
    <mergeCell ref="E67:F67"/>
    <mergeCell ref="C69:D69"/>
    <mergeCell ref="E69:F69"/>
    <mergeCell ref="C71:D71"/>
    <mergeCell ref="E71:F71"/>
    <mergeCell ref="C61:D61"/>
    <mergeCell ref="E61:F61"/>
    <mergeCell ref="C63:D63"/>
    <mergeCell ref="E63:F63"/>
    <mergeCell ref="C65:D65"/>
    <mergeCell ref="E65:F65"/>
    <mergeCell ref="C55:D55"/>
    <mergeCell ref="E55:F55"/>
    <mergeCell ref="C57:D57"/>
  </mergeCells>
  <conditionalFormatting sqref="O6">
    <cfRule type="expression" dxfId="98" priority="97">
      <formula>O6="Unachiev"</formula>
    </cfRule>
    <cfRule type="expression" dxfId="97" priority="98">
      <formula>OR(O6="ZONE",O6="LAR")</formula>
    </cfRule>
    <cfRule type="expression" dxfId="96" priority="99">
      <formula>O6="RANGE"</formula>
    </cfRule>
  </conditionalFormatting>
  <conditionalFormatting sqref="O8">
    <cfRule type="expression" dxfId="95" priority="94">
      <formula>O8="Unachiev"</formula>
    </cfRule>
    <cfRule type="expression" dxfId="94" priority="95">
      <formula>OR(O8="ZONE",O8="LAR")</formula>
    </cfRule>
    <cfRule type="expression" dxfId="93" priority="96">
      <formula>O8="RANGE"</formula>
    </cfRule>
  </conditionalFormatting>
  <conditionalFormatting sqref="O10">
    <cfRule type="expression" dxfId="92" priority="91">
      <formula>O10="Unachiev"</formula>
    </cfRule>
    <cfRule type="expression" dxfId="91" priority="92">
      <formula>OR(O10="ZONE",O10="LAR")</formula>
    </cfRule>
    <cfRule type="expression" dxfId="90" priority="93">
      <formula>O10="RANGE"</formula>
    </cfRule>
  </conditionalFormatting>
  <conditionalFormatting sqref="O12">
    <cfRule type="expression" dxfId="89" priority="88">
      <formula>O12="Unachiev"</formula>
    </cfRule>
    <cfRule type="expression" dxfId="88" priority="89">
      <formula>OR(O12="ZONE",O12="LAR")</formula>
    </cfRule>
    <cfRule type="expression" dxfId="87" priority="90">
      <formula>O12="RANGE"</formula>
    </cfRule>
  </conditionalFormatting>
  <conditionalFormatting sqref="O14">
    <cfRule type="expression" dxfId="86" priority="85">
      <formula>O14="Unachiev"</formula>
    </cfRule>
    <cfRule type="expression" dxfId="85" priority="86">
      <formula>OR(O14="ZONE",O14="LAR")</formula>
    </cfRule>
    <cfRule type="expression" dxfId="84" priority="87">
      <formula>O14="RANGE"</formula>
    </cfRule>
  </conditionalFormatting>
  <conditionalFormatting sqref="O16">
    <cfRule type="expression" dxfId="83" priority="82">
      <formula>O16="Unachiev"</formula>
    </cfRule>
    <cfRule type="expression" dxfId="82" priority="83">
      <formula>OR(O16="ZONE",O16="LAR")</formula>
    </cfRule>
    <cfRule type="expression" dxfId="81" priority="84">
      <formula>O16="RANGE"</formula>
    </cfRule>
  </conditionalFormatting>
  <conditionalFormatting sqref="O18">
    <cfRule type="expression" dxfId="80" priority="79">
      <formula>O18="Unachiev"</formula>
    </cfRule>
    <cfRule type="expression" dxfId="79" priority="80">
      <formula>OR(O18="ZONE",O18="LAR")</formula>
    </cfRule>
    <cfRule type="expression" dxfId="78" priority="81">
      <formula>O18="RANGE"</formula>
    </cfRule>
  </conditionalFormatting>
  <conditionalFormatting sqref="O20">
    <cfRule type="expression" dxfId="77" priority="76">
      <formula>O20="Unachiev"</formula>
    </cfRule>
    <cfRule type="expression" dxfId="76" priority="77">
      <formula>OR(O20="ZONE",O20="LAR")</formula>
    </cfRule>
    <cfRule type="expression" dxfId="75" priority="78">
      <formula>O20="RANGE"</formula>
    </cfRule>
  </conditionalFormatting>
  <conditionalFormatting sqref="O22">
    <cfRule type="expression" dxfId="74" priority="73">
      <formula>O22="Unachiev"</formula>
    </cfRule>
    <cfRule type="expression" dxfId="73" priority="74">
      <formula>OR(O22="ZONE",O22="LAR")</formula>
    </cfRule>
    <cfRule type="expression" dxfId="72" priority="75">
      <formula>O22="RANGE"</formula>
    </cfRule>
  </conditionalFormatting>
  <conditionalFormatting sqref="O24">
    <cfRule type="expression" dxfId="71" priority="70">
      <formula>O24="Unachiev"</formula>
    </cfRule>
    <cfRule type="expression" dxfId="70" priority="71">
      <formula>OR(O24="ZONE",O24="LAR")</formula>
    </cfRule>
    <cfRule type="expression" dxfId="69" priority="72">
      <formula>O24="RANGE"</formula>
    </cfRule>
  </conditionalFormatting>
  <conditionalFormatting sqref="O26">
    <cfRule type="expression" dxfId="68" priority="67">
      <formula>O26="Unachiev"</formula>
    </cfRule>
    <cfRule type="expression" dxfId="67" priority="68">
      <formula>OR(O26="ZONE",O26="LAR")</formula>
    </cfRule>
    <cfRule type="expression" dxfId="66" priority="69">
      <formula>O26="RANGE"</formula>
    </cfRule>
  </conditionalFormatting>
  <conditionalFormatting sqref="O28">
    <cfRule type="expression" dxfId="65" priority="64">
      <formula>O28="Unachiev"</formula>
    </cfRule>
    <cfRule type="expression" dxfId="64" priority="65">
      <formula>OR(O28="ZONE",O28="LAR")</formula>
    </cfRule>
    <cfRule type="expression" dxfId="63" priority="66">
      <formula>O28="RANGE"</formula>
    </cfRule>
  </conditionalFormatting>
  <conditionalFormatting sqref="O30">
    <cfRule type="expression" dxfId="62" priority="61">
      <formula>O30="Unachiev"</formula>
    </cfRule>
    <cfRule type="expression" dxfId="61" priority="62">
      <formula>OR(O30="ZONE",O30="LAR")</formula>
    </cfRule>
    <cfRule type="expression" dxfId="60" priority="63">
      <formula>O30="RANGE"</formula>
    </cfRule>
  </conditionalFormatting>
  <conditionalFormatting sqref="O32">
    <cfRule type="expression" dxfId="59" priority="58">
      <formula>O32="Unachiev"</formula>
    </cfRule>
    <cfRule type="expression" dxfId="58" priority="59">
      <formula>OR(O32="ZONE",O32="LAR")</formula>
    </cfRule>
    <cfRule type="expression" dxfId="57" priority="60">
      <formula>O32="RANGE"</formula>
    </cfRule>
  </conditionalFormatting>
  <conditionalFormatting sqref="O34">
    <cfRule type="expression" dxfId="56" priority="55">
      <formula>O34="Unachiev"</formula>
    </cfRule>
    <cfRule type="expression" dxfId="55" priority="56">
      <formula>OR(O34="ZONE",O34="LAR")</formula>
    </cfRule>
    <cfRule type="expression" dxfId="54" priority="57">
      <formula>O34="RANGE"</formula>
    </cfRule>
  </conditionalFormatting>
  <conditionalFormatting sqref="O36">
    <cfRule type="expression" dxfId="53" priority="52">
      <formula>O36="Unachiev"</formula>
    </cfRule>
    <cfRule type="expression" dxfId="52" priority="53">
      <formula>OR(O36="ZONE",O36="LAR")</formula>
    </cfRule>
    <cfRule type="expression" dxfId="51" priority="54">
      <formula>O36="RANGE"</formula>
    </cfRule>
  </conditionalFormatting>
  <conditionalFormatting sqref="O38">
    <cfRule type="expression" dxfId="50" priority="49">
      <formula>O38="Unachiev"</formula>
    </cfRule>
    <cfRule type="expression" dxfId="49" priority="50">
      <formula>OR(O38="ZONE",O38="LAR")</formula>
    </cfRule>
    <cfRule type="expression" dxfId="48" priority="51">
      <formula>O38="RANGE"</formula>
    </cfRule>
  </conditionalFormatting>
  <conditionalFormatting sqref="O40">
    <cfRule type="expression" dxfId="47" priority="46">
      <formula>O40="Unachiev"</formula>
    </cfRule>
    <cfRule type="expression" dxfId="46" priority="47">
      <formula>OR(O40="ZONE",O40="LAR")</formula>
    </cfRule>
    <cfRule type="expression" dxfId="45" priority="48">
      <formula>O40="RANGE"</formula>
    </cfRule>
  </conditionalFormatting>
  <conditionalFormatting sqref="O42">
    <cfRule type="expression" dxfId="44" priority="43">
      <formula>O42="Unachiev"</formula>
    </cfRule>
    <cfRule type="expression" dxfId="43" priority="44">
      <formula>OR(O42="ZONE",O42="LAR")</formula>
    </cfRule>
    <cfRule type="expression" dxfId="42" priority="45">
      <formula>O42="RANGE"</formula>
    </cfRule>
  </conditionalFormatting>
  <conditionalFormatting sqref="O44">
    <cfRule type="expression" dxfId="41" priority="40">
      <formula>O44="Unachiev"</formula>
    </cfRule>
    <cfRule type="expression" dxfId="40" priority="41">
      <formula>OR(O44="ZONE",O44="LAR")</formula>
    </cfRule>
    <cfRule type="expression" dxfId="39" priority="42">
      <formula>O44="RANGE"</formula>
    </cfRule>
  </conditionalFormatting>
  <conditionalFormatting sqref="O46">
    <cfRule type="expression" dxfId="38" priority="37">
      <formula>O46="Unachiev"</formula>
    </cfRule>
    <cfRule type="expression" dxfId="37" priority="38">
      <formula>OR(O46="ZONE",O46="LAR")</formula>
    </cfRule>
    <cfRule type="expression" dxfId="36" priority="39">
      <formula>O46="RANGE"</formula>
    </cfRule>
  </conditionalFormatting>
  <conditionalFormatting sqref="O48">
    <cfRule type="expression" dxfId="35" priority="34">
      <formula>O48="Unachiev"</formula>
    </cfRule>
    <cfRule type="expression" dxfId="34" priority="35">
      <formula>OR(O48="ZONE",O48="LAR")</formula>
    </cfRule>
    <cfRule type="expression" dxfId="33" priority="36">
      <formula>O48="RANGE"</formula>
    </cfRule>
  </conditionalFormatting>
  <conditionalFormatting sqref="O50">
    <cfRule type="expression" dxfId="32" priority="31">
      <formula>O50="Unachiev"</formula>
    </cfRule>
    <cfRule type="expression" dxfId="31" priority="32">
      <formula>OR(O50="ZONE",O50="LAR")</formula>
    </cfRule>
    <cfRule type="expression" dxfId="30" priority="33">
      <formula>O50="RANGE"</formula>
    </cfRule>
  </conditionalFormatting>
  <conditionalFormatting sqref="O52">
    <cfRule type="expression" dxfId="29" priority="28">
      <formula>O52="Unachiev"</formula>
    </cfRule>
    <cfRule type="expression" dxfId="28" priority="29">
      <formula>OR(O52="ZONE",O52="LAR")</formula>
    </cfRule>
    <cfRule type="expression" dxfId="27" priority="30">
      <formula>O52="RANGE"</formula>
    </cfRule>
  </conditionalFormatting>
  <conditionalFormatting sqref="O54">
    <cfRule type="expression" dxfId="26" priority="25">
      <formula>O54="Unachiev"</formula>
    </cfRule>
    <cfRule type="expression" dxfId="25" priority="26">
      <formula>OR(O54="ZONE",O54="LAR")</formula>
    </cfRule>
    <cfRule type="expression" dxfId="24" priority="27">
      <formula>O54="RANGE"</formula>
    </cfRule>
  </conditionalFormatting>
  <conditionalFormatting sqref="O56">
    <cfRule type="expression" dxfId="23" priority="22">
      <formula>O56="Unachiev"</formula>
    </cfRule>
    <cfRule type="expression" dxfId="22" priority="23">
      <formula>OR(O56="ZONE",O56="LAR")</formula>
    </cfRule>
    <cfRule type="expression" dxfId="21" priority="24">
      <formula>O56="RANGE"</formula>
    </cfRule>
  </conditionalFormatting>
  <conditionalFormatting sqref="O58">
    <cfRule type="expression" dxfId="20" priority="19">
      <formula>O58="Unachiev"</formula>
    </cfRule>
    <cfRule type="expression" dxfId="19" priority="20">
      <formula>OR(O58="ZONE",O58="LAR")</formula>
    </cfRule>
    <cfRule type="expression" dxfId="18" priority="21">
      <formula>O58="RANGE"</formula>
    </cfRule>
  </conditionalFormatting>
  <conditionalFormatting sqref="O60">
    <cfRule type="expression" dxfId="17" priority="16">
      <formula>O60="Unachiev"</formula>
    </cfRule>
    <cfRule type="expression" dxfId="16" priority="17">
      <formula>OR(O60="ZONE",O60="LAR")</formula>
    </cfRule>
    <cfRule type="expression" dxfId="15" priority="18">
      <formula>O60="RANGE"</formula>
    </cfRule>
  </conditionalFormatting>
  <conditionalFormatting sqref="O62">
    <cfRule type="expression" dxfId="14" priority="13">
      <formula>O62="Unachiev"</formula>
    </cfRule>
    <cfRule type="expression" dxfId="13" priority="14">
      <formula>OR(O62="ZONE",O62="LAR")</formula>
    </cfRule>
    <cfRule type="expression" dxfId="12" priority="15">
      <formula>O62="RANGE"</formula>
    </cfRule>
  </conditionalFormatting>
  <conditionalFormatting sqref="O64">
    <cfRule type="expression" dxfId="11" priority="10">
      <formula>O64="Unachiev"</formula>
    </cfRule>
    <cfRule type="expression" dxfId="10" priority="11">
      <formula>OR(O64="ZONE",O64="LAR")</formula>
    </cfRule>
    <cfRule type="expression" dxfId="9" priority="12">
      <formula>O64="RANGE"</formula>
    </cfRule>
  </conditionalFormatting>
  <conditionalFormatting sqref="O66">
    <cfRule type="expression" dxfId="8" priority="7">
      <formula>O66="Unachiev"</formula>
    </cfRule>
    <cfRule type="expression" dxfId="7" priority="8">
      <formula>OR(O66="ZONE",O66="LAR")</formula>
    </cfRule>
    <cfRule type="expression" dxfId="6" priority="9">
      <formula>O66="RANGE"</formula>
    </cfRule>
  </conditionalFormatting>
  <conditionalFormatting sqref="O68">
    <cfRule type="expression" dxfId="5" priority="4">
      <formula>O68="Unachiev"</formula>
    </cfRule>
    <cfRule type="expression" dxfId="4" priority="5">
      <formula>OR(O68="ZONE",O68="LAR")</formula>
    </cfRule>
    <cfRule type="expression" dxfId="3" priority="6">
      <formula>O68="RANGE"</formula>
    </cfRule>
  </conditionalFormatting>
  <conditionalFormatting sqref="O70">
    <cfRule type="expression" dxfId="2" priority="1">
      <formula>O70="Unachiev"</formula>
    </cfRule>
    <cfRule type="expression" dxfId="1" priority="2">
      <formula>OR(O70="ZONE",O70="LAR")</formula>
    </cfRule>
    <cfRule type="expression" dxfId="0" priority="3">
      <formula>O70="RANGE"</formula>
    </cfRule>
  </conditionalFormatting>
  <pageMargins left="0.25" right="0.25" top="0.25" bottom="0.25" header="0.25" footer="0.05"/>
  <pageSetup scale="89"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G41"/>
  <sheetViews>
    <sheetView workbookViewId="0">
      <selection activeCell="A2" sqref="A2"/>
    </sheetView>
  </sheetViews>
  <sheetFormatPr defaultRowHeight="14.25" x14ac:dyDescent="0.45"/>
  <cols>
    <col min="1" max="1" width="16" style="63" customWidth="1"/>
    <col min="2" max="3" width="7" style="63" customWidth="1"/>
    <col min="4" max="4" width="10" style="63" customWidth="1"/>
    <col min="5" max="6" width="29" style="63" customWidth="1"/>
    <col min="7" max="7" width="10" style="63" customWidth="1"/>
    <col min="8" max="8" width="6" style="53" customWidth="1"/>
    <col min="9" max="10" width="11" style="63" customWidth="1"/>
    <col min="11" max="11" width="15" style="63" customWidth="1"/>
    <col min="12" max="12" width="16" style="63" customWidth="1"/>
    <col min="13" max="13" width="12" style="63" customWidth="1"/>
    <col min="14" max="14" width="11" style="63" customWidth="1"/>
    <col min="15" max="15" width="9" style="63" customWidth="1"/>
    <col min="16" max="16" width="17" style="63" bestFit="1" customWidth="1"/>
    <col min="17" max="17" width="12" style="63" customWidth="1"/>
    <col min="18" max="18" width="6" style="63" customWidth="1"/>
    <col min="19" max="19" width="8" style="63" customWidth="1"/>
    <col min="20" max="20" width="7" style="63" customWidth="1"/>
    <col min="21" max="21" width="6" style="63" customWidth="1"/>
    <col min="22" max="22" width="7" style="63" customWidth="1"/>
    <col min="23" max="23" width="6" style="63" customWidth="1"/>
    <col min="24" max="24" width="11" style="63" customWidth="1"/>
    <col min="25" max="25" width="6" style="63" customWidth="1"/>
    <col min="26" max="26" width="14" style="63" customWidth="1"/>
    <col min="27" max="27" width="12" style="63" customWidth="1"/>
    <col min="28" max="28" width="14" style="63" customWidth="1"/>
    <col min="29" max="29" width="8" style="63" customWidth="1"/>
    <col min="30" max="30" width="15" style="63" customWidth="1"/>
    <col min="31" max="31" width="16" style="63" customWidth="1"/>
    <col min="32" max="32" width="15" style="63" customWidth="1"/>
    <col min="33" max="33" width="9" style="63" customWidth="1"/>
  </cols>
  <sheetData>
    <row r="1" spans="1:33" s="1" customFormat="1" x14ac:dyDescent="0.45">
      <c r="A1" s="1" t="s">
        <v>116</v>
      </c>
      <c r="B1" s="11" t="s">
        <v>117</v>
      </c>
      <c r="C1" s="1" t="s">
        <v>118</v>
      </c>
      <c r="D1" s="1" t="s">
        <v>119</v>
      </c>
      <c r="E1" s="1" t="s">
        <v>13</v>
      </c>
      <c r="F1" s="1" t="s">
        <v>31</v>
      </c>
      <c r="G1" s="1" t="s">
        <v>120</v>
      </c>
      <c r="H1" s="52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36</v>
      </c>
      <c r="R1" s="1" t="s">
        <v>130</v>
      </c>
      <c r="S1" s="1" t="s">
        <v>37</v>
      </c>
      <c r="T1" s="1" t="s">
        <v>131</v>
      </c>
      <c r="U1" s="1" t="s">
        <v>132</v>
      </c>
      <c r="V1" s="1" t="s">
        <v>133</v>
      </c>
      <c r="W1" s="1" t="s">
        <v>134</v>
      </c>
      <c r="X1" s="1" t="s">
        <v>23</v>
      </c>
      <c r="Y1" s="1" t="s">
        <v>67</v>
      </c>
      <c r="Z1" s="1" t="s">
        <v>135</v>
      </c>
      <c r="AA1" s="1" t="s">
        <v>136</v>
      </c>
      <c r="AB1" s="1" t="s">
        <v>26</v>
      </c>
      <c r="AC1" s="1" t="s">
        <v>137</v>
      </c>
      <c r="AD1" s="1" t="s">
        <v>138</v>
      </c>
      <c r="AE1" s="1" t="s">
        <v>139</v>
      </c>
      <c r="AF1" s="1" t="s">
        <v>140</v>
      </c>
      <c r="AG1" s="1" t="s">
        <v>141</v>
      </c>
    </row>
    <row r="2" spans="1:33" x14ac:dyDescent="0.45">
      <c r="A2"/>
      <c r="B2"/>
      <c r="C2"/>
      <c r="D2"/>
      <c r="E2" s="75"/>
      <c r="F2" s="7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x14ac:dyDescent="0.45">
      <c r="A3"/>
      <c r="B3"/>
      <c r="C3"/>
      <c r="D3"/>
      <c r="E3" s="75"/>
      <c r="F3" s="75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/>
      <c r="B4"/>
      <c r="C4"/>
      <c r="D4"/>
      <c r="E4" s="75"/>
      <c r="F4" s="75"/>
      <c r="G4"/>
      <c r="H4"/>
      <c r="I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x14ac:dyDescent="0.45">
      <c r="A5"/>
      <c r="B5"/>
      <c r="C5"/>
      <c r="D5"/>
      <c r="E5" s="75"/>
      <c r="F5" s="75"/>
      <c r="G5"/>
      <c r="H5"/>
      <c r="I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B5"/>
      <c r="AC5"/>
      <c r="AD5"/>
      <c r="AE5"/>
      <c r="AF5"/>
      <c r="AG5"/>
    </row>
    <row r="6" spans="1:33" x14ac:dyDescent="0.45">
      <c r="A6"/>
      <c r="B6"/>
      <c r="C6"/>
      <c r="D6"/>
      <c r="E6" s="75"/>
      <c r="F6" s="75"/>
      <c r="G6"/>
      <c r="H6"/>
      <c r="I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B6"/>
      <c r="AC6"/>
      <c r="AD6"/>
      <c r="AE6"/>
      <c r="AF6"/>
      <c r="AG6"/>
    </row>
    <row r="7" spans="1:33" x14ac:dyDescent="0.45">
      <c r="A7"/>
      <c r="B7"/>
      <c r="C7"/>
      <c r="D7"/>
      <c r="E7" s="75"/>
      <c r="F7" s="75"/>
      <c r="G7"/>
      <c r="H7"/>
      <c r="I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B7"/>
      <c r="AC7"/>
      <c r="AD7"/>
      <c r="AE7"/>
      <c r="AF7"/>
      <c r="AG7"/>
    </row>
    <row r="8" spans="1:33" x14ac:dyDescent="0.45">
      <c r="A8"/>
      <c r="B8"/>
      <c r="C8"/>
      <c r="D8"/>
      <c r="E8" s="75"/>
      <c r="F8" s="75"/>
      <c r="G8"/>
      <c r="H8"/>
      <c r="I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B8"/>
      <c r="AC8"/>
      <c r="AD8"/>
      <c r="AE8"/>
      <c r="AF8"/>
      <c r="AG8"/>
    </row>
    <row r="9" spans="1:33" x14ac:dyDescent="0.45">
      <c r="E9" s="74"/>
      <c r="F9" s="74"/>
    </row>
    <row r="10" spans="1:33" x14ac:dyDescent="0.45">
      <c r="E10" s="74"/>
      <c r="F10" s="74"/>
    </row>
    <row r="11" spans="1:33" x14ac:dyDescent="0.45">
      <c r="E11" s="74"/>
      <c r="F11" s="74"/>
    </row>
    <row r="12" spans="1:33" x14ac:dyDescent="0.45">
      <c r="E12" s="74"/>
      <c r="F12" s="74"/>
    </row>
    <row r="13" spans="1:33" x14ac:dyDescent="0.45">
      <c r="E13" s="74"/>
      <c r="F13" s="74"/>
    </row>
    <row r="14" spans="1:33" x14ac:dyDescent="0.45">
      <c r="E14" s="74"/>
      <c r="F14" s="74"/>
    </row>
    <row r="15" spans="1:33" x14ac:dyDescent="0.45">
      <c r="E15" s="74"/>
      <c r="F15" s="74"/>
    </row>
    <row r="16" spans="1:33" x14ac:dyDescent="0.45">
      <c r="E16" s="74"/>
      <c r="F16" s="74"/>
    </row>
    <row r="17" spans="5:6" x14ac:dyDescent="0.45">
      <c r="E17" s="74"/>
      <c r="F17" s="74"/>
    </row>
    <row r="18" spans="5:6" x14ac:dyDescent="0.45">
      <c r="E18" s="74"/>
      <c r="F18" s="74"/>
    </row>
    <row r="19" spans="5:6" x14ac:dyDescent="0.45">
      <c r="E19" s="74"/>
      <c r="F19" s="74"/>
    </row>
    <row r="20" spans="5:6" x14ac:dyDescent="0.45">
      <c r="E20" s="74"/>
      <c r="F20" s="74"/>
    </row>
    <row r="21" spans="5:6" x14ac:dyDescent="0.45">
      <c r="E21" s="74"/>
      <c r="F21" s="74"/>
    </row>
    <row r="22" spans="5:6" x14ac:dyDescent="0.45">
      <c r="E22" s="74"/>
      <c r="F22" s="74"/>
    </row>
    <row r="23" spans="5:6" x14ac:dyDescent="0.45">
      <c r="E23" s="74"/>
      <c r="F23" s="74"/>
    </row>
    <row r="24" spans="5:6" x14ac:dyDescent="0.45">
      <c r="E24" s="74"/>
      <c r="F24" s="74"/>
    </row>
    <row r="25" spans="5:6" x14ac:dyDescent="0.45">
      <c r="E25" s="74"/>
      <c r="F25" s="74"/>
    </row>
    <row r="26" spans="5:6" x14ac:dyDescent="0.45">
      <c r="E26" s="74"/>
      <c r="F26" s="74"/>
    </row>
    <row r="27" spans="5:6" x14ac:dyDescent="0.45">
      <c r="E27" s="74"/>
      <c r="F27" s="74"/>
    </row>
    <row r="28" spans="5:6" x14ac:dyDescent="0.45">
      <c r="E28" s="74"/>
      <c r="F28" s="74"/>
    </row>
    <row r="29" spans="5:6" x14ac:dyDescent="0.45">
      <c r="E29" s="74"/>
      <c r="F29" s="74"/>
    </row>
    <row r="30" spans="5:6" x14ac:dyDescent="0.45">
      <c r="E30" s="74"/>
      <c r="F30" s="74"/>
    </row>
    <row r="31" spans="5:6" x14ac:dyDescent="0.45">
      <c r="E31" s="74"/>
      <c r="F31" s="74"/>
    </row>
    <row r="32" spans="5:6" x14ac:dyDescent="0.45">
      <c r="E32" s="74"/>
      <c r="F32" s="74"/>
    </row>
    <row r="33" spans="5:6" x14ac:dyDescent="0.45">
      <c r="E33" s="74"/>
      <c r="F33" s="74"/>
    </row>
    <row r="34" spans="5:6" x14ac:dyDescent="0.45">
      <c r="E34" s="74"/>
      <c r="F34" s="74"/>
    </row>
    <row r="35" spans="5:6" x14ac:dyDescent="0.45">
      <c r="E35" s="74"/>
      <c r="F35" s="74"/>
    </row>
    <row r="36" spans="5:6" x14ac:dyDescent="0.45">
      <c r="E36" s="74"/>
      <c r="F36" s="74"/>
    </row>
    <row r="37" spans="5:6" x14ac:dyDescent="0.45">
      <c r="E37" s="74"/>
      <c r="F37" s="74"/>
    </row>
    <row r="38" spans="5:6" x14ac:dyDescent="0.45">
      <c r="E38" s="74"/>
      <c r="F38" s="74"/>
    </row>
    <row r="39" spans="5:6" x14ac:dyDescent="0.45">
      <c r="E39" s="74"/>
      <c r="F39" s="74"/>
    </row>
    <row r="40" spans="5:6" x14ac:dyDescent="0.45">
      <c r="E40" s="74"/>
      <c r="F40" s="74"/>
    </row>
    <row r="41" spans="5:6" x14ac:dyDescent="0.45">
      <c r="E41" s="74"/>
      <c r="F41" s="74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I4"/>
  <sheetViews>
    <sheetView workbookViewId="0">
      <selection activeCell="A2" sqref="A2"/>
    </sheetView>
  </sheetViews>
  <sheetFormatPr defaultRowHeight="14.25" x14ac:dyDescent="0.45"/>
  <cols>
    <col min="1" max="1" width="16" style="63" customWidth="1"/>
    <col min="2" max="2" width="17" style="63" customWidth="1"/>
    <col min="3" max="3" width="14" style="63" customWidth="1"/>
    <col min="4" max="4" width="17" style="63" customWidth="1"/>
    <col min="5" max="5" width="14" style="63" customWidth="1"/>
    <col min="6" max="6" width="29" style="63" customWidth="1"/>
    <col min="7" max="7" width="21" style="63" customWidth="1"/>
    <col min="8" max="8" width="14" style="63" customWidth="1"/>
    <col min="9" max="9" width="12" style="63" customWidth="1"/>
    <col min="10" max="10" width="11" style="63" customWidth="1"/>
    <col min="11" max="12" width="9" style="63" customWidth="1"/>
    <col min="13" max="13" width="20" style="63" customWidth="1"/>
    <col min="14" max="14" width="18" style="63" customWidth="1"/>
    <col min="15" max="15" width="9" style="63" customWidth="1"/>
    <col min="16" max="16" width="19" style="63" customWidth="1"/>
    <col min="17" max="18" width="22" style="63" customWidth="1"/>
    <col min="19" max="19" width="24" style="63" customWidth="1"/>
    <col min="20" max="20" width="18" style="63" customWidth="1"/>
    <col min="21" max="21" width="19" style="63" customWidth="1"/>
    <col min="22" max="22" width="26" style="63" customWidth="1"/>
    <col min="23" max="23" width="27" style="63" customWidth="1"/>
    <col min="24" max="24" width="33" style="63" customWidth="1"/>
    <col min="25" max="25" width="22" style="63" customWidth="1"/>
    <col min="26" max="26" width="14" style="63" customWidth="1"/>
    <col min="27" max="27" width="10" style="63" customWidth="1"/>
    <col min="28" max="28" width="12" style="63" customWidth="1"/>
    <col min="29" max="29" width="24" style="63" customWidth="1"/>
    <col min="30" max="30" width="10" style="63" customWidth="1"/>
    <col min="31" max="31" width="8" style="63" customWidth="1"/>
    <col min="32" max="32" width="20" style="63" customWidth="1"/>
    <col min="33" max="34" width="21" style="63" customWidth="1"/>
    <col min="35" max="35" width="22" style="63" customWidth="1"/>
    <col min="36" max="40" width="21" style="63" customWidth="1"/>
    <col min="41" max="44" width="22" style="63" customWidth="1"/>
    <col min="45" max="46" width="24" style="63" customWidth="1"/>
    <col min="47" max="48" width="17" style="63" customWidth="1"/>
    <col min="49" max="49" width="19" style="63" customWidth="1"/>
    <col min="50" max="50" width="22" style="63" customWidth="1"/>
    <col min="51" max="52" width="14" style="63" customWidth="1"/>
    <col min="53" max="53" width="23" style="63" customWidth="1"/>
    <col min="54" max="54" width="20" style="63" customWidth="1"/>
    <col min="55" max="55" width="19" style="63" customWidth="1"/>
    <col min="56" max="56" width="18" style="63" customWidth="1"/>
    <col min="57" max="57" width="17" style="63" customWidth="1"/>
    <col min="58" max="59" width="15" style="63" customWidth="1"/>
    <col min="60" max="60" width="12" style="63" customWidth="1"/>
    <col min="61" max="61" width="11" style="63" customWidth="1"/>
    <col min="62" max="62" width="15" style="63" customWidth="1"/>
    <col min="63" max="63" width="18" style="63" customWidth="1"/>
    <col min="64" max="64" width="19" style="63" customWidth="1"/>
    <col min="65" max="65" width="18" style="63" customWidth="1"/>
    <col min="66" max="66" width="22" style="63" customWidth="1"/>
    <col min="67" max="68" width="13" style="63" customWidth="1"/>
    <col min="69" max="69" width="17" style="63" customWidth="1"/>
    <col min="70" max="72" width="19" style="63" customWidth="1"/>
    <col min="73" max="73" width="23" style="63" customWidth="1"/>
    <col min="74" max="74" width="15" style="63" customWidth="1"/>
    <col min="75" max="75" width="17" style="63" customWidth="1"/>
    <col min="76" max="76" width="13" style="63" customWidth="1"/>
    <col min="77" max="77" width="16" style="63" customWidth="1"/>
    <col min="78" max="78" width="12" style="63" customWidth="1"/>
    <col min="79" max="79" width="11" style="63" customWidth="1"/>
    <col min="80" max="80" width="24" style="63" customWidth="1"/>
    <col min="81" max="81" width="20" style="63" customWidth="1"/>
    <col min="82" max="82" width="19" style="63" customWidth="1"/>
    <col min="83" max="83" width="13" style="63" customWidth="1"/>
    <col min="84" max="84" width="16" style="63" customWidth="1"/>
    <col min="85" max="85" width="11" style="63" customWidth="1"/>
    <col min="86" max="86" width="19" style="63" customWidth="1"/>
    <col min="87" max="87" width="14" style="63" customWidth="1"/>
    <col min="88" max="88" width="8" style="63" customWidth="1"/>
    <col min="89" max="89" width="21" style="63" customWidth="1"/>
    <col min="90" max="90" width="13" style="63" customWidth="1"/>
    <col min="91" max="91" width="18" style="63" customWidth="1"/>
    <col min="92" max="92" width="25" style="63" customWidth="1"/>
    <col min="93" max="93" width="24" style="63" customWidth="1"/>
    <col min="94" max="95" width="23" style="63" customWidth="1"/>
    <col min="96" max="97" width="12" style="63" customWidth="1"/>
    <col min="98" max="98" width="27" style="63" customWidth="1"/>
    <col min="99" max="99" width="13" style="63" customWidth="1"/>
    <col min="100" max="100" width="22" style="63" customWidth="1"/>
    <col min="101" max="101" width="17" style="63" customWidth="1"/>
    <col min="102" max="102" width="13" style="63" customWidth="1"/>
    <col min="103" max="103" width="14" style="63" customWidth="1"/>
    <col min="104" max="104" width="21" style="63" customWidth="1"/>
    <col min="105" max="105" width="23" style="63" customWidth="1"/>
    <col min="106" max="106" width="19" style="63" customWidth="1"/>
    <col min="107" max="107" width="12" style="63" customWidth="1"/>
    <col min="108" max="108" width="15" style="63" customWidth="1"/>
    <col min="109" max="109" width="16" style="63" customWidth="1"/>
    <col min="110" max="110" width="17" style="63" customWidth="1"/>
    <col min="111" max="111" width="11" style="63" customWidth="1"/>
    <col min="112" max="112" width="10" style="63" customWidth="1"/>
    <col min="113" max="113" width="11" style="63" customWidth="1"/>
    <col min="114" max="114" width="10" style="63" customWidth="1"/>
    <col min="115" max="115" width="11" style="63" customWidth="1"/>
    <col min="116" max="116" width="14" style="63" customWidth="1"/>
    <col min="117" max="117" width="10" style="63" customWidth="1"/>
    <col min="118" max="118" width="14" style="63" customWidth="1"/>
    <col min="119" max="120" width="17" style="63" customWidth="1"/>
    <col min="121" max="121" width="18" style="63" customWidth="1"/>
    <col min="122" max="122" width="8" style="63" customWidth="1"/>
    <col min="123" max="123" width="16" style="63" customWidth="1"/>
    <col min="124" max="124" width="18" style="63" customWidth="1"/>
    <col min="125" max="125" width="19" style="63" customWidth="1"/>
    <col min="126" max="126" width="21" style="63" customWidth="1"/>
    <col min="127" max="127" width="28" style="63" customWidth="1"/>
    <col min="128" max="128" width="22" style="63" customWidth="1"/>
    <col min="129" max="129" width="16" style="63" customWidth="1"/>
    <col min="130" max="130" width="18" style="63" customWidth="1"/>
    <col min="131" max="131" width="14" style="63" customWidth="1"/>
    <col min="132" max="132" width="17" style="63" customWidth="1"/>
    <col min="133" max="133" width="8" style="63" customWidth="1"/>
    <col min="134" max="134" width="17" style="63" customWidth="1"/>
    <col min="135" max="135" width="18" style="63" customWidth="1"/>
    <col min="136" max="136" width="22" style="63" customWidth="1"/>
    <col min="137" max="137" width="20" style="63" customWidth="1"/>
    <col min="138" max="138" width="24" style="63" customWidth="1"/>
    <col min="139" max="139" width="26" style="63" customWidth="1"/>
    <col min="140" max="141" width="25" style="63" customWidth="1"/>
    <col min="142" max="142" width="17" style="63" customWidth="1"/>
    <col min="143" max="143" width="30" style="63" customWidth="1"/>
    <col min="144" max="144" width="25" style="63" customWidth="1"/>
    <col min="145" max="145" width="24" style="63" customWidth="1"/>
    <col min="146" max="146" width="22" style="63" customWidth="1"/>
    <col min="147" max="147" width="20" style="63" customWidth="1"/>
    <col min="148" max="148" width="14" style="63" customWidth="1"/>
    <col min="149" max="149" width="21" style="63" customWidth="1"/>
    <col min="150" max="150" width="27" style="63" customWidth="1"/>
    <col min="151" max="151" width="14" style="63" customWidth="1"/>
    <col min="152" max="152" width="22" style="63" customWidth="1"/>
    <col min="153" max="153" width="14" style="63" customWidth="1"/>
    <col min="154" max="154" width="21" style="63" customWidth="1"/>
    <col min="155" max="155" width="23" style="63" customWidth="1"/>
    <col min="156" max="156" width="17" style="63" customWidth="1"/>
    <col min="157" max="157" width="26" style="63" customWidth="1"/>
    <col min="158" max="158" width="17" style="63" customWidth="1"/>
    <col min="159" max="159" width="19" style="63" customWidth="1"/>
    <col min="160" max="160" width="22" style="63" customWidth="1"/>
    <col min="161" max="161" width="23" style="63" customWidth="1"/>
    <col min="162" max="162" width="24" style="63" customWidth="1"/>
    <col min="163" max="164" width="15" style="63" customWidth="1"/>
    <col min="165" max="165" width="14" style="63" customWidth="1"/>
    <col min="166" max="166" width="20" style="63" customWidth="1"/>
    <col min="167" max="167" width="26" style="63" customWidth="1"/>
    <col min="168" max="168" width="21" style="63" customWidth="1"/>
    <col min="169" max="169" width="17" style="63" customWidth="1"/>
    <col min="170" max="170" width="18" style="63" customWidth="1"/>
    <col min="171" max="171" width="17" style="63" customWidth="1"/>
    <col min="172" max="172" width="21" style="63" customWidth="1"/>
    <col min="173" max="173" width="23" style="63" customWidth="1"/>
    <col min="174" max="174" width="27" style="63" customWidth="1"/>
    <col min="175" max="175" width="24" style="63" customWidth="1"/>
    <col min="176" max="176" width="22" style="63" customWidth="1"/>
    <col min="177" max="177" width="23" style="63" customWidth="1"/>
    <col min="178" max="185" width="13" style="63" customWidth="1"/>
    <col min="186" max="186" width="29" style="63" customWidth="1"/>
    <col min="187" max="187" width="28" style="63" customWidth="1"/>
    <col min="188" max="188" width="31" style="63" customWidth="1"/>
    <col min="189" max="189" width="21" style="63" customWidth="1"/>
    <col min="190" max="191" width="11" style="63" customWidth="1"/>
    <col min="192" max="192" width="10" style="63" customWidth="1"/>
    <col min="193" max="193" width="14" style="63" customWidth="1"/>
    <col min="194" max="194" width="32" style="63" customWidth="1"/>
    <col min="195" max="195" width="14" style="63" customWidth="1"/>
    <col min="196" max="197" width="12" style="63" customWidth="1"/>
    <col min="198" max="198" width="13" style="63" customWidth="1"/>
    <col min="199" max="199" width="17" style="63" customWidth="1"/>
    <col min="200" max="200" width="13" style="63" customWidth="1"/>
    <col min="201" max="202" width="15" style="63" customWidth="1"/>
    <col min="203" max="203" width="19" style="63" customWidth="1"/>
    <col min="204" max="204" width="25" style="63" customWidth="1"/>
    <col min="205" max="205" width="23" style="63" customWidth="1"/>
    <col min="206" max="206" width="18" style="63" customWidth="1"/>
    <col min="207" max="207" width="26" style="63" customWidth="1"/>
    <col min="208" max="208" width="25" style="63" customWidth="1"/>
    <col min="209" max="209" width="18" style="63" customWidth="1"/>
    <col min="210" max="210" width="21" style="63" customWidth="1"/>
    <col min="211" max="211" width="20" style="63" customWidth="1"/>
    <col min="212" max="212" width="16" style="63" customWidth="1"/>
    <col min="213" max="213" width="13" style="63" customWidth="1"/>
    <col min="214" max="214" width="14" style="63" customWidth="1"/>
    <col min="215" max="215" width="20" style="63" customWidth="1"/>
    <col min="216" max="216" width="18" style="63" customWidth="1"/>
    <col min="217" max="217" width="22" style="63" customWidth="1"/>
    <col min="218" max="218" width="16" style="63" customWidth="1"/>
    <col min="219" max="219" width="11" style="63" customWidth="1"/>
    <col min="220" max="220" width="15" style="63" customWidth="1"/>
    <col min="221" max="221" width="16" style="63" customWidth="1"/>
    <col min="222" max="222" width="21" style="63" customWidth="1"/>
    <col min="223" max="223" width="22" style="63" customWidth="1"/>
    <col min="224" max="224" width="26" style="63" customWidth="1"/>
    <col min="225" max="225" width="17" style="63" customWidth="1"/>
    <col min="226" max="226" width="15" style="63" customWidth="1"/>
    <col min="227" max="228" width="25" style="63" customWidth="1"/>
    <col min="229" max="229" width="13" style="63" customWidth="1"/>
    <col min="230" max="233" width="15" style="63" customWidth="1"/>
    <col min="234" max="234" width="13" style="63" customWidth="1"/>
    <col min="235" max="235" width="24" style="63" customWidth="1"/>
    <col min="236" max="236" width="16" style="63" customWidth="1"/>
    <col min="237" max="237" width="17" style="63" customWidth="1"/>
    <col min="238" max="238" width="25" style="63" customWidth="1"/>
    <col min="239" max="241" width="20" style="63" customWidth="1"/>
    <col min="242" max="242" width="19" style="63" customWidth="1"/>
    <col min="243" max="245" width="15" style="63" customWidth="1"/>
    <col min="246" max="246" width="19" style="63" customWidth="1"/>
    <col min="247" max="247" width="15" style="63" customWidth="1"/>
    <col min="248" max="248" width="22" style="63" customWidth="1"/>
    <col min="249" max="249" width="13" style="63" customWidth="1"/>
    <col min="250" max="250" width="15" style="63" customWidth="1"/>
    <col min="251" max="251" width="23" style="63" customWidth="1"/>
    <col min="252" max="260" width="17" style="63" customWidth="1"/>
    <col min="261" max="267" width="18" style="63" customWidth="1"/>
    <col min="268" max="268" width="23" style="63" customWidth="1"/>
    <col min="269" max="282" width="18" style="63" customWidth="1"/>
    <col min="283" max="283" width="12" style="63" customWidth="1"/>
    <col min="284" max="284" width="22" style="63" customWidth="1"/>
    <col min="285" max="285" width="17" style="63" customWidth="1"/>
    <col min="286" max="286" width="26" style="63" customWidth="1"/>
    <col min="287" max="288" width="20" style="63" customWidth="1"/>
    <col min="289" max="289" width="13" style="63" customWidth="1"/>
    <col min="290" max="290" width="19" style="63" customWidth="1"/>
    <col min="291" max="291" width="11" style="63" customWidth="1"/>
    <col min="292" max="292" width="19" style="63" customWidth="1"/>
    <col min="293" max="293" width="25" style="63" customWidth="1"/>
    <col min="294" max="295" width="14" style="63" customWidth="1"/>
    <col min="296" max="297" width="21" style="63" customWidth="1"/>
    <col min="298" max="298" width="18" style="63" customWidth="1"/>
    <col min="299" max="300" width="21" style="63" customWidth="1"/>
    <col min="301" max="301" width="18" style="63" customWidth="1"/>
    <col min="302" max="302" width="24" style="63" customWidth="1"/>
    <col min="303" max="303" width="25" style="63" customWidth="1"/>
    <col min="304" max="304" width="21" style="63" customWidth="1"/>
    <col min="305" max="306" width="22" style="63" customWidth="1"/>
    <col min="307" max="312" width="23" style="63" customWidth="1"/>
    <col min="313" max="313" width="24" style="63" customWidth="1"/>
    <col min="314" max="314" width="25" style="63" customWidth="1"/>
    <col min="315" max="315" width="21" style="63" customWidth="1"/>
    <col min="316" max="317" width="22" style="63" customWidth="1"/>
    <col min="318" max="323" width="23" style="63" customWidth="1"/>
    <col min="324" max="324" width="20" style="63" customWidth="1"/>
    <col min="325" max="325" width="24" style="63" customWidth="1"/>
    <col min="326" max="326" width="23" style="63" customWidth="1"/>
    <col min="327" max="327" width="22" style="63" customWidth="1"/>
    <col min="328" max="328" width="17" style="63" customWidth="1"/>
    <col min="329" max="329" width="30" style="63" customWidth="1"/>
    <col min="330" max="330" width="31" style="63" customWidth="1"/>
    <col min="331" max="331" width="18" style="63" customWidth="1"/>
    <col min="332" max="332" width="10" style="63" customWidth="1"/>
    <col min="333" max="333" width="19" style="63" customWidth="1"/>
    <col min="334" max="334" width="12" style="63" customWidth="1"/>
    <col min="335" max="335" width="18" style="63" customWidth="1"/>
    <col min="336" max="336" width="17" style="63" customWidth="1"/>
    <col min="337" max="337" width="16" style="63" customWidth="1"/>
    <col min="338" max="338" width="29" style="63" customWidth="1"/>
    <col min="339" max="339" width="20" style="63" customWidth="1"/>
    <col min="340" max="340" width="24" style="63" customWidth="1"/>
    <col min="341" max="341" width="30" style="63" customWidth="1"/>
    <col min="342" max="342" width="31" style="63" customWidth="1"/>
    <col min="343" max="343" width="26" style="63" customWidth="1"/>
    <col min="344" max="344" width="19" style="63" customWidth="1"/>
    <col min="345" max="345" width="11" style="63" customWidth="1"/>
    <col min="346" max="346" width="13" style="63" customWidth="1"/>
    <col min="347" max="348" width="22" style="63" customWidth="1"/>
    <col min="349" max="349" width="24" style="63" customWidth="1"/>
    <col min="350" max="350" width="19" style="63" customWidth="1"/>
    <col min="351" max="351" width="21" style="63" customWidth="1"/>
    <col min="352" max="352" width="25" style="63" customWidth="1"/>
    <col min="353" max="353" width="34" style="63" customWidth="1"/>
    <col min="354" max="354" width="30" style="63" customWidth="1"/>
    <col min="355" max="355" width="18" style="63" customWidth="1"/>
    <col min="356" max="356" width="20" style="63" customWidth="1"/>
    <col min="357" max="357" width="21" style="63" customWidth="1"/>
    <col min="358" max="358" width="20" style="63" customWidth="1"/>
    <col min="359" max="359" width="18" style="63" customWidth="1"/>
    <col min="360" max="360" width="10" style="63" customWidth="1"/>
    <col min="361" max="362" width="19" style="63" customWidth="1"/>
    <col min="363" max="364" width="27" style="63" customWidth="1"/>
    <col min="365" max="365" width="30" style="63" customWidth="1"/>
    <col min="366" max="366" width="7" style="63" customWidth="1"/>
    <col min="367" max="367" width="10" style="63" customWidth="1"/>
    <col min="368" max="368" width="29" style="63" customWidth="1"/>
    <col min="369" max="369" width="12" style="63" customWidth="1"/>
    <col min="370" max="370" width="6" style="63" customWidth="1"/>
    <col min="371" max="371" width="29" style="63" customWidth="1"/>
    <col min="372" max="372" width="8" style="63" customWidth="1"/>
    <col min="373" max="373" width="15" style="63" customWidth="1"/>
    <col min="374" max="374" width="16" style="63" customWidth="1"/>
    <col min="375" max="375" width="10" style="63" customWidth="1"/>
    <col min="376" max="376" width="12" style="63" customWidth="1"/>
    <col min="377" max="377" width="10" style="63" customWidth="1"/>
    <col min="378" max="378" width="7" style="63" customWidth="1"/>
    <col min="379" max="379" width="5" style="63" customWidth="1"/>
    <col min="380" max="380" width="11" style="63" customWidth="1"/>
    <col min="381" max="381" width="6" style="63" customWidth="1"/>
    <col min="382" max="382" width="12" style="63" customWidth="1"/>
    <col min="383" max="383" width="7" style="63" customWidth="1"/>
    <col min="384" max="384" width="29" style="63" customWidth="1"/>
    <col min="385" max="385" width="15" style="63" customWidth="1"/>
    <col min="386" max="386" width="8" style="63" customWidth="1"/>
    <col min="387" max="387" width="11" style="63" customWidth="1"/>
    <col min="388" max="388" width="17" style="63" customWidth="1"/>
    <col min="389" max="390" width="6" style="63" customWidth="1"/>
    <col min="391" max="391" width="7" style="63" customWidth="1"/>
    <col min="392" max="392" width="9" style="63" customWidth="1"/>
    <col min="393" max="393" width="8" style="63" customWidth="1"/>
    <col min="394" max="394" width="7" style="63" customWidth="1"/>
    <col min="395" max="395" width="9" style="63" customWidth="1"/>
    <col min="396" max="396" width="10" style="63" customWidth="1"/>
    <col min="397" max="398" width="12" style="63" customWidth="1"/>
    <col min="399" max="399" width="6" style="63" customWidth="1"/>
  </cols>
  <sheetData>
    <row r="1" spans="1:399" x14ac:dyDescent="0.45">
      <c r="A1" s="76" t="s">
        <v>116</v>
      </c>
      <c r="B1" s="76" t="s">
        <v>162</v>
      </c>
      <c r="C1" s="76" t="s">
        <v>163</v>
      </c>
      <c r="D1" s="76" t="s">
        <v>164</v>
      </c>
      <c r="E1" s="76" t="s">
        <v>165</v>
      </c>
      <c r="F1" s="76" t="s">
        <v>166</v>
      </c>
      <c r="G1" s="76" t="s">
        <v>167</v>
      </c>
      <c r="H1" s="76" t="s">
        <v>3</v>
      </c>
      <c r="I1" s="76" t="s">
        <v>168</v>
      </c>
      <c r="J1" s="76" t="s">
        <v>41</v>
      </c>
      <c r="K1" s="76" t="s">
        <v>97</v>
      </c>
      <c r="L1" s="76" t="s">
        <v>89</v>
      </c>
      <c r="M1" s="76" t="s">
        <v>169</v>
      </c>
      <c r="N1" s="76" t="s">
        <v>170</v>
      </c>
      <c r="O1" s="76" t="s">
        <v>171</v>
      </c>
      <c r="P1" s="76" t="s">
        <v>172</v>
      </c>
      <c r="Q1" s="76" t="s">
        <v>173</v>
      </c>
      <c r="R1" s="76" t="s">
        <v>174</v>
      </c>
      <c r="S1" s="76" t="s">
        <v>175</v>
      </c>
      <c r="T1" s="76" t="s">
        <v>176</v>
      </c>
      <c r="U1" s="76" t="s">
        <v>177</v>
      </c>
      <c r="V1" s="76" t="s">
        <v>178</v>
      </c>
      <c r="W1" s="76" t="s">
        <v>179</v>
      </c>
      <c r="X1" s="76" t="s">
        <v>180</v>
      </c>
      <c r="Y1" s="76" t="s">
        <v>181</v>
      </c>
      <c r="Z1" s="76" t="s">
        <v>182</v>
      </c>
      <c r="AA1" s="76" t="s">
        <v>183</v>
      </c>
      <c r="AB1" s="76" t="s">
        <v>184</v>
      </c>
      <c r="AC1" s="76" t="s">
        <v>185</v>
      </c>
      <c r="AD1" s="76" t="s">
        <v>186</v>
      </c>
      <c r="AE1" s="76" t="s">
        <v>187</v>
      </c>
      <c r="AF1" s="76" t="s">
        <v>188</v>
      </c>
      <c r="AG1" s="76" t="s">
        <v>189</v>
      </c>
      <c r="AH1" s="76" t="s">
        <v>190</v>
      </c>
      <c r="AI1" s="76" t="s">
        <v>191</v>
      </c>
      <c r="AJ1" s="76" t="s">
        <v>192</v>
      </c>
      <c r="AK1" s="76" t="s">
        <v>193</v>
      </c>
      <c r="AL1" s="76" t="s">
        <v>194</v>
      </c>
      <c r="AM1" s="76" t="s">
        <v>195</v>
      </c>
      <c r="AN1" s="76" t="s">
        <v>196</v>
      </c>
      <c r="AO1" s="76" t="s">
        <v>197</v>
      </c>
      <c r="AP1" s="76" t="s">
        <v>198</v>
      </c>
      <c r="AQ1" s="76" t="s">
        <v>199</v>
      </c>
      <c r="AR1" s="76" t="s">
        <v>200</v>
      </c>
      <c r="AS1" s="76" t="s">
        <v>201</v>
      </c>
      <c r="AT1" s="76" t="s">
        <v>202</v>
      </c>
      <c r="AU1" s="76" t="s">
        <v>203</v>
      </c>
      <c r="AV1" s="76" t="s">
        <v>204</v>
      </c>
      <c r="AW1" s="76" t="s">
        <v>205</v>
      </c>
      <c r="AX1" s="76" t="s">
        <v>206</v>
      </c>
      <c r="AY1" s="76" t="s">
        <v>207</v>
      </c>
      <c r="AZ1" s="76" t="s">
        <v>208</v>
      </c>
      <c r="BA1" s="76" t="s">
        <v>209</v>
      </c>
      <c r="BB1" s="76" t="s">
        <v>210</v>
      </c>
      <c r="BC1" s="76" t="s">
        <v>211</v>
      </c>
      <c r="BD1" s="76" t="s">
        <v>212</v>
      </c>
      <c r="BE1" s="76" t="s">
        <v>213</v>
      </c>
      <c r="BF1" s="76" t="s">
        <v>214</v>
      </c>
      <c r="BG1" s="76" t="s">
        <v>215</v>
      </c>
      <c r="BH1" s="76" t="s">
        <v>216</v>
      </c>
      <c r="BI1" s="76" t="s">
        <v>217</v>
      </c>
      <c r="BJ1" s="76" t="s">
        <v>218</v>
      </c>
      <c r="BK1" s="76" t="s">
        <v>219</v>
      </c>
      <c r="BL1" s="76" t="s">
        <v>220</v>
      </c>
      <c r="BM1" s="76" t="s">
        <v>221</v>
      </c>
      <c r="BN1" s="76" t="s">
        <v>222</v>
      </c>
      <c r="BO1" s="76" t="s">
        <v>223</v>
      </c>
      <c r="BP1" s="76" t="s">
        <v>224</v>
      </c>
      <c r="BQ1" s="76" t="s">
        <v>225</v>
      </c>
      <c r="BR1" s="76" t="s">
        <v>226</v>
      </c>
      <c r="BS1" s="76" t="s">
        <v>227</v>
      </c>
      <c r="BT1" s="76" t="s">
        <v>228</v>
      </c>
      <c r="BU1" s="76" t="s">
        <v>229</v>
      </c>
      <c r="BV1" s="76" t="s">
        <v>230</v>
      </c>
      <c r="BW1" s="76" t="s">
        <v>231</v>
      </c>
      <c r="BX1" s="76" t="s">
        <v>232</v>
      </c>
      <c r="BY1" s="76" t="s">
        <v>233</v>
      </c>
      <c r="BZ1" s="76" t="s">
        <v>234</v>
      </c>
      <c r="CA1" s="76" t="s">
        <v>235</v>
      </c>
      <c r="CB1" s="76" t="s">
        <v>236</v>
      </c>
      <c r="CC1" s="76" t="s">
        <v>237</v>
      </c>
      <c r="CD1" s="76" t="s">
        <v>238</v>
      </c>
      <c r="CE1" s="76" t="s">
        <v>239</v>
      </c>
      <c r="CF1" s="76" t="s">
        <v>240</v>
      </c>
      <c r="CG1" s="76" t="s">
        <v>122</v>
      </c>
      <c r="CH1" s="76" t="s">
        <v>241</v>
      </c>
      <c r="CI1" s="76" t="s">
        <v>242</v>
      </c>
      <c r="CJ1" s="76" t="s">
        <v>243</v>
      </c>
      <c r="CK1" s="76" t="s">
        <v>244</v>
      </c>
      <c r="CL1" s="76" t="s">
        <v>245</v>
      </c>
      <c r="CM1" s="76" t="s">
        <v>246</v>
      </c>
      <c r="CN1" s="76" t="s">
        <v>247</v>
      </c>
      <c r="CO1" s="76" t="s">
        <v>248</v>
      </c>
      <c r="CP1" s="76" t="s">
        <v>249</v>
      </c>
      <c r="CQ1" s="76" t="s">
        <v>250</v>
      </c>
      <c r="CR1" s="76" t="s">
        <v>94</v>
      </c>
      <c r="CS1" s="76" t="s">
        <v>95</v>
      </c>
      <c r="CT1" s="76" t="s">
        <v>251</v>
      </c>
      <c r="CU1" s="76" t="s">
        <v>91</v>
      </c>
      <c r="CV1" s="76" t="s">
        <v>252</v>
      </c>
      <c r="CW1" s="76" t="s">
        <v>253</v>
      </c>
      <c r="CX1" s="76" t="s">
        <v>254</v>
      </c>
      <c r="CY1" s="76" t="s">
        <v>255</v>
      </c>
      <c r="CZ1" s="76" t="s">
        <v>256</v>
      </c>
      <c r="DA1" s="76" t="s">
        <v>257</v>
      </c>
      <c r="DB1" s="76" t="s">
        <v>258</v>
      </c>
      <c r="DC1" s="76" t="s">
        <v>259</v>
      </c>
      <c r="DD1" s="76" t="s">
        <v>260</v>
      </c>
      <c r="DE1" s="76" t="s">
        <v>261</v>
      </c>
      <c r="DF1" s="76" t="s">
        <v>262</v>
      </c>
      <c r="DG1" s="76" t="s">
        <v>263</v>
      </c>
      <c r="DH1" s="76" t="s">
        <v>264</v>
      </c>
      <c r="DI1" s="76" t="s">
        <v>265</v>
      </c>
      <c r="DJ1" s="76" t="s">
        <v>266</v>
      </c>
      <c r="DK1" s="76" t="s">
        <v>267</v>
      </c>
      <c r="DL1" s="76" t="s">
        <v>268</v>
      </c>
      <c r="DM1" s="76" t="s">
        <v>269</v>
      </c>
      <c r="DN1" s="76" t="s">
        <v>270</v>
      </c>
      <c r="DO1" s="76" t="s">
        <v>271</v>
      </c>
      <c r="DP1" s="76" t="s">
        <v>272</v>
      </c>
      <c r="DQ1" s="76" t="s">
        <v>273</v>
      </c>
      <c r="DR1" s="76" t="s">
        <v>274</v>
      </c>
      <c r="DS1" s="76" t="s">
        <v>275</v>
      </c>
      <c r="DT1" s="76" t="s">
        <v>276</v>
      </c>
      <c r="DU1" s="76" t="s">
        <v>277</v>
      </c>
      <c r="DV1" s="76" t="s">
        <v>278</v>
      </c>
      <c r="DW1" s="76" t="s">
        <v>279</v>
      </c>
      <c r="DX1" s="76" t="s">
        <v>280</v>
      </c>
      <c r="DY1" s="76" t="s">
        <v>281</v>
      </c>
      <c r="DZ1" s="76" t="s">
        <v>282</v>
      </c>
      <c r="EA1" s="76" t="s">
        <v>283</v>
      </c>
      <c r="EB1" s="76" t="s">
        <v>284</v>
      </c>
      <c r="EC1" s="76" t="s">
        <v>285</v>
      </c>
      <c r="ED1" s="76" t="s">
        <v>286</v>
      </c>
      <c r="EE1" s="76" t="s">
        <v>287</v>
      </c>
      <c r="EF1" s="76" t="s">
        <v>288</v>
      </c>
      <c r="EG1" s="76" t="s">
        <v>289</v>
      </c>
      <c r="EH1" s="76" t="s">
        <v>290</v>
      </c>
      <c r="EI1" s="76" t="s">
        <v>291</v>
      </c>
      <c r="EJ1" s="76" t="s">
        <v>292</v>
      </c>
      <c r="EK1" s="76" t="s">
        <v>293</v>
      </c>
      <c r="EL1" s="76" t="s">
        <v>294</v>
      </c>
      <c r="EM1" s="76" t="s">
        <v>295</v>
      </c>
      <c r="EN1" s="76" t="s">
        <v>296</v>
      </c>
      <c r="EO1" s="76" t="s">
        <v>297</v>
      </c>
      <c r="EP1" s="76" t="s">
        <v>298</v>
      </c>
      <c r="EQ1" s="76" t="s">
        <v>299</v>
      </c>
      <c r="ER1" s="76" t="s">
        <v>300</v>
      </c>
      <c r="ES1" s="76" t="s">
        <v>301</v>
      </c>
      <c r="ET1" s="76" t="s">
        <v>302</v>
      </c>
      <c r="EU1" s="76" t="s">
        <v>303</v>
      </c>
      <c r="EV1" s="76" t="s">
        <v>304</v>
      </c>
      <c r="EW1" s="76" t="s">
        <v>305</v>
      </c>
      <c r="EX1" s="76" t="s">
        <v>306</v>
      </c>
      <c r="EY1" s="76" t="s">
        <v>307</v>
      </c>
      <c r="EZ1" s="76" t="s">
        <v>308</v>
      </c>
      <c r="FA1" s="76" t="s">
        <v>309</v>
      </c>
      <c r="FB1" s="76" t="s">
        <v>310</v>
      </c>
      <c r="FC1" s="76" t="s">
        <v>311</v>
      </c>
      <c r="FD1" s="76" t="s">
        <v>312</v>
      </c>
      <c r="FE1" s="76" t="s">
        <v>313</v>
      </c>
      <c r="FF1" s="76" t="s">
        <v>314</v>
      </c>
      <c r="FG1" s="76" t="s">
        <v>315</v>
      </c>
      <c r="FH1" s="76" t="s">
        <v>316</v>
      </c>
      <c r="FI1" s="76" t="s">
        <v>317</v>
      </c>
      <c r="FJ1" s="76" t="s">
        <v>318</v>
      </c>
      <c r="FK1" s="76" t="s">
        <v>319</v>
      </c>
      <c r="FL1" s="76" t="s">
        <v>320</v>
      </c>
      <c r="FM1" s="76" t="s">
        <v>321</v>
      </c>
      <c r="FN1" s="76" t="s">
        <v>322</v>
      </c>
      <c r="FO1" s="76" t="s">
        <v>323</v>
      </c>
      <c r="FP1" s="76" t="s">
        <v>324</v>
      </c>
      <c r="FQ1" s="76" t="s">
        <v>325</v>
      </c>
      <c r="FR1" s="76" t="s">
        <v>326</v>
      </c>
      <c r="FS1" s="76" t="s">
        <v>327</v>
      </c>
      <c r="FT1" s="76" t="s">
        <v>328</v>
      </c>
      <c r="FU1" s="76" t="s">
        <v>329</v>
      </c>
      <c r="FV1" s="76" t="s">
        <v>330</v>
      </c>
      <c r="FW1" s="76" t="s">
        <v>331</v>
      </c>
      <c r="FX1" s="76" t="s">
        <v>332</v>
      </c>
      <c r="FY1" s="76" t="s">
        <v>333</v>
      </c>
      <c r="FZ1" s="76" t="s">
        <v>334</v>
      </c>
      <c r="GA1" s="76" t="s">
        <v>335</v>
      </c>
      <c r="GB1" s="76" t="s">
        <v>336</v>
      </c>
      <c r="GC1" s="76" t="s">
        <v>337</v>
      </c>
      <c r="GD1" s="76" t="s">
        <v>338</v>
      </c>
      <c r="GE1" s="76" t="s">
        <v>339</v>
      </c>
      <c r="GF1" s="76" t="s">
        <v>340</v>
      </c>
      <c r="GG1" s="76" t="s">
        <v>341</v>
      </c>
      <c r="GH1" s="76" t="s">
        <v>342</v>
      </c>
      <c r="GI1" s="76" t="s">
        <v>343</v>
      </c>
      <c r="GJ1" s="76" t="s">
        <v>344</v>
      </c>
      <c r="GK1" s="76" t="s">
        <v>345</v>
      </c>
      <c r="GL1" s="76" t="s">
        <v>346</v>
      </c>
      <c r="GM1" s="76" t="s">
        <v>347</v>
      </c>
      <c r="GN1" s="76" t="s">
        <v>348</v>
      </c>
      <c r="GO1" s="76" t="s">
        <v>349</v>
      </c>
      <c r="GP1" s="76" t="s">
        <v>350</v>
      </c>
      <c r="GQ1" s="76" t="s">
        <v>351</v>
      </c>
      <c r="GR1" s="76" t="s">
        <v>352</v>
      </c>
      <c r="GS1" s="76" t="s">
        <v>353</v>
      </c>
      <c r="GT1" s="76" t="s">
        <v>354</v>
      </c>
      <c r="GU1" s="76" t="s">
        <v>355</v>
      </c>
      <c r="GV1" s="76" t="s">
        <v>356</v>
      </c>
      <c r="GW1" s="76" t="s">
        <v>357</v>
      </c>
      <c r="GX1" s="76" t="s">
        <v>358</v>
      </c>
      <c r="GY1" s="76" t="s">
        <v>359</v>
      </c>
      <c r="GZ1" s="76" t="s">
        <v>360</v>
      </c>
      <c r="HA1" s="76" t="s">
        <v>361</v>
      </c>
      <c r="HB1" s="76" t="s">
        <v>362</v>
      </c>
      <c r="HC1" s="76" t="s">
        <v>363</v>
      </c>
      <c r="HD1" s="76" t="s">
        <v>364</v>
      </c>
      <c r="HE1" s="76" t="s">
        <v>365</v>
      </c>
      <c r="HF1" s="76" t="s">
        <v>47</v>
      </c>
      <c r="HG1" s="76" t="s">
        <v>366</v>
      </c>
      <c r="HH1" s="76" t="s">
        <v>367</v>
      </c>
      <c r="HI1" s="76" t="s">
        <v>368</v>
      </c>
      <c r="HJ1" s="76" t="s">
        <v>369</v>
      </c>
      <c r="HK1" s="76" t="s">
        <v>123</v>
      </c>
      <c r="HL1" s="76" t="s">
        <v>124</v>
      </c>
      <c r="HM1" s="76" t="s">
        <v>125</v>
      </c>
      <c r="HN1" s="76" t="s">
        <v>370</v>
      </c>
      <c r="HO1" s="76" t="s">
        <v>371</v>
      </c>
      <c r="HP1" s="76" t="s">
        <v>372</v>
      </c>
      <c r="HQ1" s="76" t="s">
        <v>55</v>
      </c>
      <c r="HR1" s="76" t="s">
        <v>59</v>
      </c>
      <c r="HS1" s="76" t="s">
        <v>373</v>
      </c>
      <c r="HT1" s="76" t="s">
        <v>374</v>
      </c>
      <c r="HU1" s="76" t="s">
        <v>61</v>
      </c>
      <c r="HV1" s="76" t="s">
        <v>375</v>
      </c>
      <c r="HW1" s="76" t="s">
        <v>376</v>
      </c>
      <c r="HX1" s="76" t="s">
        <v>377</v>
      </c>
      <c r="HY1" s="76" t="s">
        <v>378</v>
      </c>
      <c r="HZ1" s="76" t="s">
        <v>379</v>
      </c>
      <c r="IA1" s="76" t="s">
        <v>380</v>
      </c>
      <c r="IB1" s="76" t="s">
        <v>381</v>
      </c>
      <c r="IC1" s="76" t="s">
        <v>382</v>
      </c>
      <c r="ID1" s="76" t="s">
        <v>383</v>
      </c>
      <c r="IE1" s="76" t="s">
        <v>384</v>
      </c>
      <c r="IF1" s="76" t="s">
        <v>385</v>
      </c>
      <c r="IG1" s="76" t="s">
        <v>386</v>
      </c>
      <c r="IH1" s="76" t="s">
        <v>387</v>
      </c>
      <c r="II1" s="76" t="s">
        <v>388</v>
      </c>
      <c r="IJ1" s="76" t="s">
        <v>389</v>
      </c>
      <c r="IK1" s="76" t="s">
        <v>390</v>
      </c>
      <c r="IL1" s="76" t="s">
        <v>391</v>
      </c>
      <c r="IM1" s="76" t="s">
        <v>392</v>
      </c>
      <c r="IN1" s="76" t="s">
        <v>393</v>
      </c>
      <c r="IO1" s="76" t="s">
        <v>394</v>
      </c>
      <c r="IP1" s="76" t="s">
        <v>395</v>
      </c>
      <c r="IQ1" s="76" t="s">
        <v>396</v>
      </c>
      <c r="IR1" s="76" t="s">
        <v>397</v>
      </c>
      <c r="IS1" s="76" t="s">
        <v>398</v>
      </c>
      <c r="IT1" s="76" t="s">
        <v>399</v>
      </c>
      <c r="IU1" s="76" t="s">
        <v>400</v>
      </c>
      <c r="IV1" s="76" t="s">
        <v>401</v>
      </c>
      <c r="IW1" s="76" t="s">
        <v>402</v>
      </c>
      <c r="IX1" s="76" t="s">
        <v>403</v>
      </c>
      <c r="IY1" s="76" t="s">
        <v>404</v>
      </c>
      <c r="IZ1" s="76" t="s">
        <v>405</v>
      </c>
      <c r="JA1" s="76" t="s">
        <v>406</v>
      </c>
      <c r="JB1" s="76" t="s">
        <v>407</v>
      </c>
      <c r="JC1" s="76" t="s">
        <v>408</v>
      </c>
      <c r="JD1" s="76" t="s">
        <v>409</v>
      </c>
      <c r="JE1" s="76" t="s">
        <v>410</v>
      </c>
      <c r="JF1" s="76" t="s">
        <v>411</v>
      </c>
      <c r="JG1" s="76" t="s">
        <v>412</v>
      </c>
      <c r="JH1" s="76" t="s">
        <v>413</v>
      </c>
      <c r="JI1" s="76" t="s">
        <v>414</v>
      </c>
      <c r="JJ1" s="76" t="s">
        <v>415</v>
      </c>
      <c r="JK1" s="76" t="s">
        <v>416</v>
      </c>
      <c r="JL1" s="76" t="s">
        <v>417</v>
      </c>
      <c r="JM1" s="76" t="s">
        <v>418</v>
      </c>
      <c r="JN1" s="76" t="s">
        <v>419</v>
      </c>
      <c r="JO1" s="76" t="s">
        <v>420</v>
      </c>
      <c r="JP1" s="76" t="s">
        <v>421</v>
      </c>
      <c r="JQ1" s="76" t="s">
        <v>422</v>
      </c>
      <c r="JR1" s="76" t="s">
        <v>423</v>
      </c>
      <c r="JS1" s="76" t="s">
        <v>424</v>
      </c>
      <c r="JT1" s="76" t="s">
        <v>425</v>
      </c>
      <c r="JU1" s="76" t="s">
        <v>426</v>
      </c>
      <c r="JV1" s="76" t="s">
        <v>427</v>
      </c>
      <c r="JW1" s="76" t="s">
        <v>428</v>
      </c>
      <c r="JX1" s="76" t="s">
        <v>429</v>
      </c>
      <c r="JY1" s="76" t="s">
        <v>75</v>
      </c>
      <c r="JZ1" s="76" t="s">
        <v>79</v>
      </c>
      <c r="KA1" s="76" t="s">
        <v>83</v>
      </c>
      <c r="KB1" s="76" t="s">
        <v>430</v>
      </c>
      <c r="KC1" s="76" t="s">
        <v>431</v>
      </c>
      <c r="KD1" s="76" t="s">
        <v>432</v>
      </c>
      <c r="KE1" s="76" t="s">
        <v>433</v>
      </c>
      <c r="KF1" s="76" t="s">
        <v>434</v>
      </c>
      <c r="KG1" s="76" t="s">
        <v>435</v>
      </c>
      <c r="KH1" s="76" t="s">
        <v>87</v>
      </c>
      <c r="KI1" s="76" t="s">
        <v>436</v>
      </c>
      <c r="KJ1" s="76" t="s">
        <v>437</v>
      </c>
      <c r="KK1" s="76" t="s">
        <v>438</v>
      </c>
      <c r="KL1" s="76" t="s">
        <v>439</v>
      </c>
      <c r="KM1" s="76" t="s">
        <v>440</v>
      </c>
      <c r="KN1" s="76" t="s">
        <v>441</v>
      </c>
      <c r="KO1" s="76" t="s">
        <v>442</v>
      </c>
      <c r="KP1" s="76" t="s">
        <v>443</v>
      </c>
      <c r="KQ1" s="76" t="s">
        <v>444</v>
      </c>
      <c r="KR1" s="76" t="s">
        <v>445</v>
      </c>
      <c r="KS1" s="76" t="s">
        <v>446</v>
      </c>
      <c r="KT1" s="76" t="s">
        <v>447</v>
      </c>
      <c r="KU1" s="76" t="s">
        <v>448</v>
      </c>
      <c r="KV1" s="76" t="s">
        <v>449</v>
      </c>
      <c r="KW1" s="76" t="s">
        <v>450</v>
      </c>
      <c r="KX1" s="76" t="s">
        <v>451</v>
      </c>
      <c r="KY1" s="76" t="s">
        <v>452</v>
      </c>
      <c r="KZ1" s="76" t="s">
        <v>453</v>
      </c>
      <c r="LA1" s="76" t="s">
        <v>454</v>
      </c>
      <c r="LB1" s="76" t="s">
        <v>455</v>
      </c>
      <c r="LC1" s="76" t="s">
        <v>456</v>
      </c>
      <c r="LD1" s="76" t="s">
        <v>457</v>
      </c>
      <c r="LE1" s="76" t="s">
        <v>458</v>
      </c>
      <c r="LF1" s="76" t="s">
        <v>459</v>
      </c>
      <c r="LG1" s="76" t="s">
        <v>460</v>
      </c>
      <c r="LH1" s="76" t="s">
        <v>461</v>
      </c>
      <c r="LI1" s="76" t="s">
        <v>462</v>
      </c>
      <c r="LJ1" s="76" t="s">
        <v>463</v>
      </c>
      <c r="LK1" s="76" t="s">
        <v>464</v>
      </c>
      <c r="LL1" s="76" t="s">
        <v>465</v>
      </c>
      <c r="LM1" s="76" t="s">
        <v>466</v>
      </c>
      <c r="LN1" s="76" t="s">
        <v>467</v>
      </c>
      <c r="LO1" s="76" t="s">
        <v>468</v>
      </c>
      <c r="LP1" s="76" t="s">
        <v>469</v>
      </c>
      <c r="LQ1" s="76" t="s">
        <v>470</v>
      </c>
      <c r="LR1" s="76" t="s">
        <v>471</v>
      </c>
      <c r="LS1" s="76" t="s">
        <v>472</v>
      </c>
      <c r="LT1" s="76" t="s">
        <v>473</v>
      </c>
      <c r="LU1" s="76" t="s">
        <v>474</v>
      </c>
      <c r="LV1" s="76" t="s">
        <v>475</v>
      </c>
      <c r="LW1" s="76" t="s">
        <v>476</v>
      </c>
      <c r="LX1" s="76" t="s">
        <v>477</v>
      </c>
      <c r="LY1" s="76" t="s">
        <v>478</v>
      </c>
      <c r="LZ1" s="76" t="s">
        <v>479</v>
      </c>
      <c r="MA1" s="76" t="s">
        <v>93</v>
      </c>
      <c r="MB1" s="76" t="s">
        <v>480</v>
      </c>
      <c r="MC1" s="76" t="s">
        <v>481</v>
      </c>
      <c r="MD1" s="76" t="s">
        <v>482</v>
      </c>
      <c r="ME1" s="76" t="s">
        <v>483</v>
      </c>
      <c r="MF1" s="76" t="s">
        <v>484</v>
      </c>
      <c r="MG1" s="76" t="s">
        <v>98</v>
      </c>
      <c r="MH1" s="76" t="s">
        <v>485</v>
      </c>
      <c r="MI1" s="76" t="s">
        <v>486</v>
      </c>
      <c r="MJ1" s="76" t="s">
        <v>487</v>
      </c>
      <c r="MK1" s="76" t="s">
        <v>488</v>
      </c>
      <c r="ML1" s="76" t="s">
        <v>489</v>
      </c>
      <c r="MM1" s="76" t="s">
        <v>490</v>
      </c>
      <c r="MN1" s="76" t="s">
        <v>491</v>
      </c>
      <c r="MO1" s="76" t="s">
        <v>492</v>
      </c>
      <c r="MP1" s="76" t="s">
        <v>493</v>
      </c>
      <c r="MQ1" s="76" t="s">
        <v>494</v>
      </c>
      <c r="MR1" s="76" t="s">
        <v>495</v>
      </c>
      <c r="MS1" s="76" t="s">
        <v>496</v>
      </c>
      <c r="MT1" s="76" t="s">
        <v>497</v>
      </c>
      <c r="MU1" s="76" t="s">
        <v>498</v>
      </c>
      <c r="MV1" s="76" t="s">
        <v>499</v>
      </c>
      <c r="MW1" s="76" t="s">
        <v>500</v>
      </c>
      <c r="MX1" s="76" t="s">
        <v>88</v>
      </c>
      <c r="MY1" s="76" t="s">
        <v>501</v>
      </c>
      <c r="MZ1" s="76" t="s">
        <v>502</v>
      </c>
      <c r="NA1" s="76" t="s">
        <v>503</v>
      </c>
      <c r="NB1" s="76" t="s">
        <v>117</v>
      </c>
      <c r="NC1" s="76" t="s">
        <v>119</v>
      </c>
      <c r="ND1" s="76" t="s">
        <v>31</v>
      </c>
      <c r="NE1" s="76" t="s">
        <v>135</v>
      </c>
      <c r="NF1" s="76" t="s">
        <v>121</v>
      </c>
      <c r="NG1" s="76" t="s">
        <v>13</v>
      </c>
      <c r="NH1" s="76" t="s">
        <v>37</v>
      </c>
      <c r="NI1" s="76" t="s">
        <v>504</v>
      </c>
      <c r="NJ1" s="76" t="s">
        <v>505</v>
      </c>
      <c r="NK1" s="76" t="s">
        <v>506</v>
      </c>
      <c r="NL1" s="76" t="s">
        <v>126</v>
      </c>
      <c r="NM1" s="76" t="s">
        <v>120</v>
      </c>
      <c r="NN1" s="76" t="s">
        <v>131</v>
      </c>
      <c r="NO1" s="76" t="s">
        <v>23</v>
      </c>
      <c r="NP1" s="76" t="s">
        <v>507</v>
      </c>
      <c r="NQ1" s="76" t="s">
        <v>67</v>
      </c>
      <c r="NR1" s="76" t="s">
        <v>136</v>
      </c>
      <c r="NS1" s="76" t="s">
        <v>118</v>
      </c>
      <c r="NT1" s="76" t="s">
        <v>508</v>
      </c>
      <c r="NU1" s="76" t="s">
        <v>509</v>
      </c>
      <c r="NV1" s="76" t="s">
        <v>128</v>
      </c>
      <c r="NW1" s="76" t="s">
        <v>127</v>
      </c>
      <c r="NX1" s="76" t="s">
        <v>129</v>
      </c>
      <c r="NY1" s="76" t="s">
        <v>132</v>
      </c>
      <c r="NZ1" s="76" t="s">
        <v>134</v>
      </c>
      <c r="OA1" s="76" t="s">
        <v>133</v>
      </c>
      <c r="OB1" s="76" t="s">
        <v>26</v>
      </c>
      <c r="OC1" s="76" t="s">
        <v>137</v>
      </c>
      <c r="OD1" s="76" t="s">
        <v>510</v>
      </c>
      <c r="OE1" s="76" t="s">
        <v>141</v>
      </c>
      <c r="OF1" s="76" t="s">
        <v>511</v>
      </c>
      <c r="OG1" s="76" t="s">
        <v>512</v>
      </c>
      <c r="OH1" s="76" t="s">
        <v>36</v>
      </c>
      <c r="OI1" s="76" t="s">
        <v>130</v>
      </c>
    </row>
    <row r="2" spans="1:399" x14ac:dyDescent="0.45">
      <c r="A2"/>
      <c r="B2"/>
      <c r="C2"/>
      <c r="D2"/>
      <c r="E2"/>
      <c r="F2" s="7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 s="75"/>
      <c r="NE2"/>
      <c r="NF2"/>
      <c r="NG2" s="75"/>
      <c r="NH2"/>
      <c r="NI2"/>
      <c r="NJ2"/>
      <c r="NK2"/>
      <c r="NL2"/>
      <c r="NM2"/>
      <c r="NN2"/>
      <c r="NO2"/>
      <c r="NP2"/>
      <c r="NQ2"/>
      <c r="NR2"/>
      <c r="NS2"/>
      <c r="NT2" s="75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</row>
    <row r="3" spans="1:399" x14ac:dyDescent="0.45">
      <c r="A3"/>
      <c r="B3"/>
      <c r="C3"/>
      <c r="D3"/>
      <c r="E3"/>
      <c r="F3" s="75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 s="75"/>
      <c r="NE3"/>
      <c r="NF3"/>
      <c r="NG3" s="75"/>
      <c r="NH3"/>
      <c r="NI3"/>
      <c r="NJ3"/>
      <c r="NK3"/>
      <c r="NL3"/>
      <c r="NM3"/>
      <c r="NN3"/>
      <c r="NO3"/>
      <c r="NP3"/>
      <c r="NQ3"/>
      <c r="NR3"/>
      <c r="NS3"/>
      <c r="NT3" s="75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</row>
    <row r="4" spans="1:399" x14ac:dyDescent="0.45">
      <c r="A4"/>
      <c r="B4"/>
      <c r="C4"/>
      <c r="D4"/>
      <c r="E4"/>
      <c r="F4" s="7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 s="75"/>
      <c r="NE4"/>
      <c r="NF4"/>
      <c r="NG4" s="75"/>
      <c r="NH4"/>
      <c r="NI4"/>
      <c r="NJ4"/>
      <c r="NK4"/>
      <c r="NL4"/>
      <c r="NM4"/>
      <c r="NN4"/>
      <c r="NO4"/>
      <c r="NP4"/>
      <c r="NQ4"/>
      <c r="NR4"/>
      <c r="NS4"/>
      <c r="NT4" s="75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I5"/>
  <sheetViews>
    <sheetView workbookViewId="0">
      <selection activeCell="A2" sqref="A2"/>
    </sheetView>
  </sheetViews>
  <sheetFormatPr defaultRowHeight="14.25" x14ac:dyDescent="0.45"/>
  <cols>
    <col min="1" max="1" width="16" style="63" customWidth="1"/>
    <col min="2" max="2" width="17" style="63" customWidth="1"/>
    <col min="3" max="3" width="14" style="63" customWidth="1"/>
    <col min="4" max="4" width="17" style="63" customWidth="1"/>
    <col min="5" max="5" width="14" style="63" customWidth="1"/>
    <col min="6" max="6" width="29" style="63" customWidth="1"/>
    <col min="7" max="7" width="21" style="63" customWidth="1"/>
    <col min="8" max="8" width="14" style="63" customWidth="1"/>
    <col min="9" max="9" width="12" style="63" customWidth="1"/>
    <col min="10" max="10" width="11" style="63" customWidth="1"/>
    <col min="11" max="11" width="9" style="63" customWidth="1"/>
    <col min="12" max="12" width="19" style="63" customWidth="1"/>
    <col min="13" max="13" width="23" style="63" customWidth="1"/>
    <col min="14" max="16" width="22" style="63" customWidth="1"/>
    <col min="17" max="17" width="26" style="63" customWidth="1"/>
    <col min="18" max="18" width="19" style="63" customWidth="1"/>
    <col min="19" max="19" width="22" style="63" customWidth="1"/>
    <col min="20" max="21" width="24" style="63" customWidth="1"/>
    <col min="22" max="22" width="18" style="63" customWidth="1"/>
    <col min="23" max="23" width="19" style="63" customWidth="1"/>
    <col min="24" max="24" width="26" style="63" customWidth="1"/>
    <col min="25" max="25" width="27" style="63" customWidth="1"/>
    <col min="26" max="26" width="33" style="63" customWidth="1"/>
    <col min="27" max="27" width="28" style="63" customWidth="1"/>
    <col min="28" max="29" width="21" style="63" customWidth="1"/>
    <col min="30" max="30" width="20" style="63" customWidth="1"/>
    <col min="31" max="31" width="19" style="63" customWidth="1"/>
    <col min="32" max="32" width="28" style="63" customWidth="1"/>
    <col min="33" max="33" width="29" style="63" customWidth="1"/>
    <col min="34" max="35" width="21" style="63" customWidth="1"/>
    <col min="36" max="36" width="19" style="63" customWidth="1"/>
    <col min="37" max="37" width="29" style="63" customWidth="1"/>
    <col min="38" max="39" width="30" style="63" customWidth="1"/>
    <col min="40" max="40" width="29" style="63" customWidth="1"/>
    <col min="41" max="41" width="33" style="63" customWidth="1"/>
    <col min="42" max="42" width="34" style="63" customWidth="1"/>
    <col min="43" max="43" width="23" style="63" customWidth="1"/>
    <col min="44" max="44" width="22" style="63" customWidth="1"/>
    <col min="45" max="46" width="21" style="63" customWidth="1"/>
    <col min="47" max="47" width="20" style="63" customWidth="1"/>
    <col min="48" max="48" width="21" style="63" customWidth="1"/>
    <col min="49" max="49" width="25" style="63" customWidth="1"/>
    <col min="50" max="50" width="24" style="63" customWidth="1"/>
    <col min="51" max="51" width="23" style="63" customWidth="1"/>
    <col min="52" max="52" width="22" style="63" customWidth="1"/>
    <col min="53" max="53" width="18" style="63" customWidth="1"/>
    <col min="54" max="54" width="19" style="63" customWidth="1"/>
    <col min="55" max="58" width="33" style="63" customWidth="1"/>
    <col min="59" max="59" width="22" style="63" customWidth="1"/>
    <col min="60" max="60" width="28" style="63" customWidth="1"/>
    <col min="61" max="61" width="27" style="63" customWidth="1"/>
    <col min="62" max="62" width="19" style="63" customWidth="1"/>
    <col min="63" max="63" width="18" style="63" customWidth="1"/>
    <col min="64" max="64" width="23" style="63" customWidth="1"/>
    <col min="65" max="65" width="15" style="63" customWidth="1"/>
    <col min="66" max="66" width="31" style="63" customWidth="1"/>
    <col min="67" max="67" width="24" style="63" customWidth="1"/>
    <col min="68" max="68" width="23" style="63" customWidth="1"/>
    <col min="69" max="69" width="29" style="63" customWidth="1"/>
    <col min="70" max="70" width="19" style="63" customWidth="1"/>
    <col min="71" max="71" width="24" style="63" customWidth="1"/>
    <col min="72" max="72" width="25" style="63" customWidth="1"/>
    <col min="73" max="73" width="26" style="63" customWidth="1"/>
    <col min="74" max="74" width="28" style="63" customWidth="1"/>
    <col min="75" max="75" width="21" style="63" customWidth="1"/>
    <col min="76" max="76" width="23" style="63" customWidth="1"/>
    <col min="77" max="77" width="24" style="63" customWidth="1"/>
    <col min="78" max="78" width="28" style="63" customWidth="1"/>
    <col min="79" max="79" width="10" style="63" customWidth="1"/>
    <col min="80" max="80" width="14" style="63" customWidth="1"/>
    <col min="81" max="81" width="22" style="63" customWidth="1"/>
    <col min="82" max="82" width="20" style="63" customWidth="1"/>
    <col min="83" max="83" width="23" style="63" customWidth="1"/>
    <col min="84" max="84" width="33" style="63" customWidth="1"/>
    <col min="85" max="85" width="24" style="63" customWidth="1"/>
    <col min="86" max="86" width="19" style="63" customWidth="1"/>
    <col min="87" max="87" width="20" style="63" customWidth="1"/>
    <col min="88" max="88" width="43" style="63" customWidth="1"/>
    <col min="89" max="89" width="12" style="63" customWidth="1"/>
    <col min="90" max="91" width="26" style="63" customWidth="1"/>
    <col min="92" max="92" width="13" style="63" customWidth="1"/>
    <col min="93" max="93" width="17" style="63" customWidth="1"/>
    <col min="94" max="95" width="18" style="63" customWidth="1"/>
    <col min="96" max="96" width="27" style="63" customWidth="1"/>
    <col min="97" max="97" width="22" style="63" customWidth="1"/>
    <col min="98" max="98" width="16" style="63" customWidth="1"/>
    <col min="99" max="99" width="19" style="63" customWidth="1"/>
    <col min="100" max="101" width="21" style="63" customWidth="1"/>
    <col min="102" max="102" width="16" style="63" customWidth="1"/>
    <col min="103" max="103" width="21" style="63" customWidth="1"/>
    <col min="104" max="104" width="20" style="63" customWidth="1"/>
    <col min="105" max="105" width="18" style="63" customWidth="1"/>
    <col min="106" max="106" width="17" style="63" customWidth="1"/>
    <col min="107" max="108" width="18" style="63" customWidth="1"/>
    <col min="109" max="109" width="19" style="63" customWidth="1"/>
    <col min="110" max="110" width="21" style="63" customWidth="1"/>
    <col min="111" max="111" width="22" style="63" customWidth="1"/>
    <col min="112" max="112" width="20" style="63" customWidth="1"/>
    <col min="113" max="113" width="24" style="63" customWidth="1"/>
    <col min="114" max="118" width="33" style="63" customWidth="1"/>
    <col min="119" max="119" width="14" style="63" customWidth="1"/>
    <col min="120" max="120" width="24" style="63" customWidth="1"/>
    <col min="121" max="121" width="25" style="63" customWidth="1"/>
    <col min="122" max="122" width="26" style="63" customWidth="1"/>
    <col min="123" max="123" width="41" style="63" customWidth="1"/>
    <col min="124" max="124" width="23" style="63" customWidth="1"/>
    <col min="125" max="125" width="24" style="63" customWidth="1"/>
    <col min="126" max="126" width="11" style="63" customWidth="1"/>
    <col min="127" max="127" width="24" style="63" customWidth="1"/>
    <col min="128" max="128" width="38" style="63" customWidth="1"/>
    <col min="129" max="130" width="7" style="63" customWidth="1"/>
    <col min="131" max="131" width="29" style="63" customWidth="1"/>
    <col min="132" max="132" width="14" style="63" customWidth="1"/>
    <col min="133" max="133" width="6" style="63" customWidth="1"/>
    <col min="134" max="134" width="29" style="63" customWidth="1"/>
    <col min="135" max="135" width="11" style="63" customWidth="1"/>
    <col min="136" max="136" width="8" style="63" customWidth="1"/>
    <col min="137" max="137" width="15" style="63" customWidth="1"/>
    <col min="138" max="138" width="16" style="63" customWidth="1"/>
    <col min="139" max="139" width="10" style="63" customWidth="1"/>
    <col min="140" max="140" width="15" style="63" customWidth="1"/>
    <col min="141" max="141" width="16" style="63" customWidth="1"/>
    <col min="142" max="142" width="12" style="63" customWidth="1"/>
    <col min="143" max="143" width="11" style="63" customWidth="1"/>
    <col min="144" max="144" width="10" style="63" customWidth="1"/>
    <col min="145" max="145" width="7" style="63" customWidth="1"/>
    <col min="146" max="146" width="11" style="63" customWidth="1"/>
    <col min="147" max="147" width="14" style="63" customWidth="1"/>
    <col min="148" max="148" width="6" style="63" customWidth="1"/>
    <col min="149" max="149" width="8" style="63" customWidth="1"/>
    <col min="150" max="150" width="6" style="63" customWidth="1"/>
    <col min="151" max="151" width="11" style="63" customWidth="1"/>
    <col min="152" max="152" width="6" style="63" customWidth="1"/>
    <col min="153" max="153" width="29" style="63" customWidth="1"/>
    <col min="154" max="154" width="15" style="63" customWidth="1"/>
    <col min="155" max="155" width="9" style="63" customWidth="1"/>
    <col min="156" max="156" width="11" style="63" customWidth="1"/>
    <col min="157" max="157" width="17" style="63" customWidth="1"/>
    <col min="158" max="159" width="6" style="63" customWidth="1"/>
    <col min="160" max="160" width="7" style="63" customWidth="1"/>
    <col min="161" max="161" width="8" style="63" customWidth="1"/>
    <col min="162" max="162" width="7" style="63" customWidth="1"/>
    <col min="163" max="163" width="9" style="63" customWidth="1"/>
    <col min="164" max="164" width="10" style="63" customWidth="1"/>
    <col min="165" max="165" width="12" style="63" customWidth="1"/>
  </cols>
  <sheetData>
    <row r="1" spans="1:165" x14ac:dyDescent="0.45">
      <c r="A1" s="76" t="s">
        <v>116</v>
      </c>
      <c r="B1" s="76" t="s">
        <v>162</v>
      </c>
      <c r="C1" s="76" t="s">
        <v>163</v>
      </c>
      <c r="D1" s="76" t="s">
        <v>164</v>
      </c>
      <c r="E1" s="76" t="s">
        <v>165</v>
      </c>
      <c r="F1" s="76" t="s">
        <v>166</v>
      </c>
      <c r="G1" s="76" t="s">
        <v>167</v>
      </c>
      <c r="H1" s="76" t="s">
        <v>3</v>
      </c>
      <c r="I1" s="76" t="s">
        <v>168</v>
      </c>
      <c r="J1" s="76" t="s">
        <v>41</v>
      </c>
      <c r="K1" s="76" t="s">
        <v>97</v>
      </c>
      <c r="L1" s="76" t="s">
        <v>513</v>
      </c>
      <c r="M1" s="76" t="s">
        <v>514</v>
      </c>
      <c r="N1" s="76" t="s">
        <v>515</v>
      </c>
      <c r="O1" s="76" t="s">
        <v>516</v>
      </c>
      <c r="P1" s="76" t="s">
        <v>517</v>
      </c>
      <c r="Q1" s="76" t="s">
        <v>518</v>
      </c>
      <c r="R1" s="76" t="s">
        <v>519</v>
      </c>
      <c r="S1" s="76" t="s">
        <v>520</v>
      </c>
      <c r="T1" s="76" t="s">
        <v>521</v>
      </c>
      <c r="U1" s="76" t="s">
        <v>522</v>
      </c>
      <c r="V1" s="76" t="s">
        <v>176</v>
      </c>
      <c r="W1" s="76" t="s">
        <v>177</v>
      </c>
      <c r="X1" s="76" t="s">
        <v>178</v>
      </c>
      <c r="Y1" s="76" t="s">
        <v>179</v>
      </c>
      <c r="Z1" s="76" t="s">
        <v>180</v>
      </c>
      <c r="AA1" s="76" t="s">
        <v>523</v>
      </c>
      <c r="AB1" s="76" t="s">
        <v>524</v>
      </c>
      <c r="AC1" s="76" t="s">
        <v>525</v>
      </c>
      <c r="AD1" s="76" t="s">
        <v>526</v>
      </c>
      <c r="AE1" s="76" t="s">
        <v>527</v>
      </c>
      <c r="AF1" s="76" t="s">
        <v>528</v>
      </c>
      <c r="AG1" s="76" t="s">
        <v>529</v>
      </c>
      <c r="AH1" s="76" t="s">
        <v>530</v>
      </c>
      <c r="AI1" s="76" t="s">
        <v>531</v>
      </c>
      <c r="AJ1" s="76" t="s">
        <v>532</v>
      </c>
      <c r="AK1" s="76" t="s">
        <v>533</v>
      </c>
      <c r="AL1" s="76" t="s">
        <v>534</v>
      </c>
      <c r="AM1" s="76" t="s">
        <v>535</v>
      </c>
      <c r="AN1" s="76" t="s">
        <v>536</v>
      </c>
      <c r="AO1" s="76" t="s">
        <v>537</v>
      </c>
      <c r="AP1" s="76" t="s">
        <v>538</v>
      </c>
      <c r="AQ1" s="76" t="s">
        <v>201</v>
      </c>
      <c r="AR1" s="76" t="s">
        <v>202</v>
      </c>
      <c r="AS1" s="76" t="s">
        <v>539</v>
      </c>
      <c r="AT1" s="76" t="s">
        <v>540</v>
      </c>
      <c r="AU1" s="76" t="s">
        <v>541</v>
      </c>
      <c r="AV1" s="76" t="s">
        <v>542</v>
      </c>
      <c r="AW1" s="76" t="s">
        <v>543</v>
      </c>
      <c r="AX1" s="76" t="s">
        <v>544</v>
      </c>
      <c r="AY1" s="76" t="s">
        <v>545</v>
      </c>
      <c r="AZ1" s="76" t="s">
        <v>546</v>
      </c>
      <c r="BA1" s="76" t="s">
        <v>547</v>
      </c>
      <c r="BB1" s="76" t="s">
        <v>548</v>
      </c>
      <c r="BC1" s="76" t="s">
        <v>549</v>
      </c>
      <c r="BD1" s="76" t="s">
        <v>550</v>
      </c>
      <c r="BE1" s="76" t="s">
        <v>551</v>
      </c>
      <c r="BF1" s="76" t="s">
        <v>552</v>
      </c>
      <c r="BG1" s="76" t="s">
        <v>553</v>
      </c>
      <c r="BH1" s="76" t="s">
        <v>554</v>
      </c>
      <c r="BI1" s="76" t="s">
        <v>555</v>
      </c>
      <c r="BJ1" s="76" t="s">
        <v>556</v>
      </c>
      <c r="BK1" s="76" t="s">
        <v>557</v>
      </c>
      <c r="BL1" s="76" t="s">
        <v>558</v>
      </c>
      <c r="BM1" s="76" t="s">
        <v>559</v>
      </c>
      <c r="BN1" s="76" t="s">
        <v>560</v>
      </c>
      <c r="BO1" s="76" t="s">
        <v>561</v>
      </c>
      <c r="BP1" s="76" t="s">
        <v>562</v>
      </c>
      <c r="BQ1" s="76" t="s">
        <v>563</v>
      </c>
      <c r="BR1" s="76" t="s">
        <v>564</v>
      </c>
      <c r="BS1" s="76" t="s">
        <v>565</v>
      </c>
      <c r="BT1" s="76" t="s">
        <v>566</v>
      </c>
      <c r="BU1" s="76" t="s">
        <v>567</v>
      </c>
      <c r="BV1" s="76" t="s">
        <v>568</v>
      </c>
      <c r="BW1" s="76" t="s">
        <v>569</v>
      </c>
      <c r="BX1" s="76" t="s">
        <v>570</v>
      </c>
      <c r="BY1" s="76" t="s">
        <v>571</v>
      </c>
      <c r="BZ1" s="76" t="s">
        <v>572</v>
      </c>
      <c r="CA1" s="76" t="s">
        <v>88</v>
      </c>
      <c r="CB1" s="76" t="s">
        <v>573</v>
      </c>
      <c r="CC1" s="76" t="s">
        <v>574</v>
      </c>
      <c r="CD1" s="76" t="s">
        <v>575</v>
      </c>
      <c r="CE1" s="76" t="s">
        <v>576</v>
      </c>
      <c r="CF1" s="76" t="s">
        <v>577</v>
      </c>
      <c r="CG1" s="76" t="s">
        <v>578</v>
      </c>
      <c r="CH1" s="76" t="s">
        <v>579</v>
      </c>
      <c r="CI1" s="76" t="s">
        <v>580</v>
      </c>
      <c r="CJ1" s="76" t="s">
        <v>581</v>
      </c>
      <c r="CK1" s="76" t="s">
        <v>582</v>
      </c>
      <c r="CL1" s="76" t="s">
        <v>583</v>
      </c>
      <c r="CM1" s="76" t="s">
        <v>584</v>
      </c>
      <c r="CN1" s="76" t="s">
        <v>585</v>
      </c>
      <c r="CO1" s="76" t="s">
        <v>98</v>
      </c>
      <c r="CP1" s="76" t="s">
        <v>586</v>
      </c>
      <c r="CQ1" s="76" t="s">
        <v>587</v>
      </c>
      <c r="CR1" s="76" t="s">
        <v>588</v>
      </c>
      <c r="CS1" s="76" t="s">
        <v>589</v>
      </c>
      <c r="CT1" s="76" t="s">
        <v>590</v>
      </c>
      <c r="CU1" s="76" t="s">
        <v>591</v>
      </c>
      <c r="CV1" s="76" t="s">
        <v>592</v>
      </c>
      <c r="CW1" s="76" t="s">
        <v>593</v>
      </c>
      <c r="CX1" s="76" t="s">
        <v>594</v>
      </c>
      <c r="CY1" s="76" t="s">
        <v>595</v>
      </c>
      <c r="CZ1" s="76" t="s">
        <v>596</v>
      </c>
      <c r="DA1" s="76" t="s">
        <v>597</v>
      </c>
      <c r="DB1" s="76" t="s">
        <v>598</v>
      </c>
      <c r="DC1" s="76" t="s">
        <v>599</v>
      </c>
      <c r="DD1" s="76" t="s">
        <v>600</v>
      </c>
      <c r="DE1" s="76" t="s">
        <v>601</v>
      </c>
      <c r="DF1" s="76" t="s">
        <v>602</v>
      </c>
      <c r="DG1" s="76" t="s">
        <v>603</v>
      </c>
      <c r="DH1" s="76" t="s">
        <v>604</v>
      </c>
      <c r="DI1" s="76" t="s">
        <v>605</v>
      </c>
      <c r="DJ1" s="76" t="s">
        <v>606</v>
      </c>
      <c r="DK1" s="76" t="s">
        <v>607</v>
      </c>
      <c r="DL1" s="76" t="s">
        <v>608</v>
      </c>
      <c r="DM1" s="76" t="s">
        <v>609</v>
      </c>
      <c r="DN1" s="76" t="s">
        <v>610</v>
      </c>
      <c r="DO1" s="76" t="s">
        <v>611</v>
      </c>
      <c r="DP1" s="76" t="s">
        <v>612</v>
      </c>
      <c r="DQ1" s="76" t="s">
        <v>613</v>
      </c>
      <c r="DR1" s="76" t="s">
        <v>614</v>
      </c>
      <c r="DS1" s="76" t="s">
        <v>615</v>
      </c>
      <c r="DT1" s="76" t="s">
        <v>616</v>
      </c>
      <c r="DU1" s="76" t="s">
        <v>617</v>
      </c>
      <c r="DV1" s="76" t="s">
        <v>103</v>
      </c>
      <c r="DW1" s="76" t="s">
        <v>618</v>
      </c>
      <c r="DX1" s="76" t="s">
        <v>619</v>
      </c>
      <c r="DY1" s="76" t="s">
        <v>117</v>
      </c>
      <c r="DZ1" s="76" t="s">
        <v>119</v>
      </c>
      <c r="EA1" s="76" t="s">
        <v>31</v>
      </c>
      <c r="EB1" s="76" t="s">
        <v>135</v>
      </c>
      <c r="EC1" s="76" t="s">
        <v>121</v>
      </c>
      <c r="ED1" s="76" t="s">
        <v>13</v>
      </c>
      <c r="EE1" s="76" t="s">
        <v>122</v>
      </c>
      <c r="EF1" s="76" t="s">
        <v>37</v>
      </c>
      <c r="EG1" s="76" t="s">
        <v>504</v>
      </c>
      <c r="EH1" s="76" t="s">
        <v>505</v>
      </c>
      <c r="EI1" s="76" t="s">
        <v>506</v>
      </c>
      <c r="EJ1" s="76" t="s">
        <v>124</v>
      </c>
      <c r="EK1" s="76" t="s">
        <v>125</v>
      </c>
      <c r="EL1" s="76" t="s">
        <v>126</v>
      </c>
      <c r="EM1" s="76" t="s">
        <v>123</v>
      </c>
      <c r="EN1" s="76" t="s">
        <v>120</v>
      </c>
      <c r="EO1" s="76" t="s">
        <v>131</v>
      </c>
      <c r="EP1" s="76" t="s">
        <v>23</v>
      </c>
      <c r="EQ1" s="76" t="s">
        <v>26</v>
      </c>
      <c r="ER1" s="76" t="s">
        <v>67</v>
      </c>
      <c r="ES1" s="76" t="s">
        <v>136</v>
      </c>
      <c r="ET1" s="76" t="s">
        <v>130</v>
      </c>
      <c r="EU1" s="76" t="s">
        <v>36</v>
      </c>
      <c r="EV1" s="76" t="s">
        <v>118</v>
      </c>
      <c r="EW1" s="76" t="s">
        <v>508</v>
      </c>
      <c r="EX1" s="76" t="s">
        <v>509</v>
      </c>
      <c r="EY1" s="76" t="s">
        <v>128</v>
      </c>
      <c r="EZ1" s="76" t="s">
        <v>127</v>
      </c>
      <c r="FA1" s="76" t="s">
        <v>129</v>
      </c>
      <c r="FB1" s="76" t="s">
        <v>132</v>
      </c>
      <c r="FC1" s="76" t="s">
        <v>134</v>
      </c>
      <c r="FD1" s="76" t="s">
        <v>133</v>
      </c>
      <c r="FE1" s="76" t="s">
        <v>137</v>
      </c>
      <c r="FF1" s="76" t="s">
        <v>510</v>
      </c>
      <c r="FG1" s="76" t="s">
        <v>141</v>
      </c>
      <c r="FH1" s="76" t="s">
        <v>511</v>
      </c>
      <c r="FI1" s="76" t="s">
        <v>512</v>
      </c>
    </row>
    <row r="2" spans="1:165" x14ac:dyDescent="0.45">
      <c r="A2"/>
      <c r="B2"/>
      <c r="C2"/>
      <c r="D2"/>
      <c r="E2"/>
      <c r="F2" s="7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 s="75"/>
      <c r="EB2"/>
      <c r="EC2"/>
      <c r="ED2" s="75"/>
      <c r="EE2"/>
      <c r="EF2"/>
      <c r="EG2"/>
      <c r="EH2"/>
      <c r="EI2"/>
      <c r="EJ2"/>
      <c r="EK2"/>
      <c r="EL2"/>
      <c r="EN2" t="s">
        <v>142</v>
      </c>
      <c r="EO2">
        <v>72</v>
      </c>
      <c r="EP2" t="s">
        <v>150</v>
      </c>
      <c r="EQ2" t="s">
        <v>151</v>
      </c>
      <c r="ER2">
        <v>402</v>
      </c>
      <c r="ET2" t="s">
        <v>146</v>
      </c>
      <c r="EU2" t="s">
        <v>149</v>
      </c>
      <c r="EV2" t="s">
        <v>148</v>
      </c>
      <c r="EW2" s="75">
        <v>44040.789528356479</v>
      </c>
      <c r="EX2" t="s">
        <v>620</v>
      </c>
      <c r="EY2" t="s">
        <v>144</v>
      </c>
      <c r="EZ2" t="s">
        <v>143</v>
      </c>
      <c r="FA2" t="s">
        <v>147</v>
      </c>
      <c r="FB2">
        <v>250</v>
      </c>
      <c r="FC2">
        <v>367</v>
      </c>
      <c r="FD2">
        <v>58</v>
      </c>
      <c r="FE2">
        <v>0.59199999999999997</v>
      </c>
      <c r="FF2">
        <v>-20</v>
      </c>
      <c r="FG2" t="s">
        <v>152</v>
      </c>
      <c r="FH2">
        <v>89</v>
      </c>
      <c r="FI2">
        <v>37</v>
      </c>
    </row>
    <row r="3" spans="1:165" x14ac:dyDescent="0.45">
      <c r="A3"/>
      <c r="B3"/>
      <c r="C3"/>
      <c r="D3"/>
      <c r="E3"/>
      <c r="F3" s="75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 s="75"/>
      <c r="EB3"/>
      <c r="EC3"/>
      <c r="ED3" s="75"/>
      <c r="EE3"/>
      <c r="EF3"/>
      <c r="EG3"/>
      <c r="EH3"/>
      <c r="EI3"/>
      <c r="EJ3"/>
      <c r="EK3"/>
      <c r="EL3"/>
      <c r="EN3" t="s">
        <v>142</v>
      </c>
      <c r="EO3">
        <v>70</v>
      </c>
      <c r="EP3" t="s">
        <v>150</v>
      </c>
      <c r="EQ3" t="s">
        <v>155</v>
      </c>
      <c r="ER3">
        <v>406</v>
      </c>
      <c r="ET3" t="s">
        <v>146</v>
      </c>
      <c r="EU3" t="s">
        <v>154</v>
      </c>
      <c r="EV3" t="s">
        <v>148</v>
      </c>
      <c r="EW3" s="75">
        <v>44040.800219907411</v>
      </c>
      <c r="EX3" t="s">
        <v>621</v>
      </c>
      <c r="EY3" t="s">
        <v>153</v>
      </c>
      <c r="EZ3" t="s">
        <v>143</v>
      </c>
      <c r="FA3" t="s">
        <v>145</v>
      </c>
      <c r="FB3">
        <v>252</v>
      </c>
      <c r="FC3">
        <v>371</v>
      </c>
      <c r="FD3">
        <v>56</v>
      </c>
      <c r="FE3">
        <v>0.59799999999999998</v>
      </c>
      <c r="FF3">
        <v>-20</v>
      </c>
      <c r="FG3" t="s">
        <v>156</v>
      </c>
      <c r="FH3">
        <v>86</v>
      </c>
      <c r="FI3">
        <v>38</v>
      </c>
    </row>
    <row r="4" spans="1:165" x14ac:dyDescent="0.45">
      <c r="A4"/>
      <c r="B4"/>
      <c r="C4"/>
      <c r="D4"/>
      <c r="E4"/>
      <c r="F4" s="7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 s="75"/>
      <c r="EB4"/>
      <c r="EC4"/>
      <c r="ED4" s="75"/>
      <c r="EE4"/>
      <c r="EF4"/>
      <c r="EG4"/>
      <c r="EH4"/>
      <c r="EI4"/>
      <c r="EJ4"/>
      <c r="EK4"/>
      <c r="EL4"/>
      <c r="EN4" t="s">
        <v>142</v>
      </c>
      <c r="EO4">
        <v>70</v>
      </c>
      <c r="EP4" t="s">
        <v>150</v>
      </c>
      <c r="EQ4" t="s">
        <v>157</v>
      </c>
      <c r="ER4">
        <v>404</v>
      </c>
      <c r="ET4" t="s">
        <v>146</v>
      </c>
      <c r="EU4" t="s">
        <v>149</v>
      </c>
      <c r="EV4" t="s">
        <v>148</v>
      </c>
      <c r="EW4" s="75">
        <v>44040.806216724537</v>
      </c>
      <c r="EX4" t="s">
        <v>622</v>
      </c>
      <c r="EY4" t="s">
        <v>144</v>
      </c>
      <c r="EZ4" t="s">
        <v>143</v>
      </c>
      <c r="FA4" t="s">
        <v>147</v>
      </c>
      <c r="FB4">
        <v>251</v>
      </c>
      <c r="FC4">
        <v>369</v>
      </c>
      <c r="FD4">
        <v>56</v>
      </c>
      <c r="FE4">
        <v>0.59499999999999997</v>
      </c>
      <c r="FF4">
        <v>-20</v>
      </c>
      <c r="FG4" t="s">
        <v>158</v>
      </c>
      <c r="FH4">
        <v>90</v>
      </c>
      <c r="FI4">
        <v>38</v>
      </c>
    </row>
    <row r="5" spans="1:165" x14ac:dyDescent="0.45">
      <c r="A5"/>
      <c r="B5"/>
      <c r="C5"/>
      <c r="D5"/>
      <c r="E5"/>
      <c r="F5" s="7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 s="75"/>
      <c r="EB5"/>
      <c r="EC5"/>
      <c r="ED5" s="75"/>
      <c r="EE5"/>
      <c r="EF5"/>
      <c r="EG5"/>
      <c r="EH5"/>
      <c r="EI5"/>
      <c r="EJ5"/>
      <c r="EK5"/>
      <c r="EL5"/>
      <c r="EN5" t="s">
        <v>142</v>
      </c>
      <c r="EO5">
        <v>73</v>
      </c>
      <c r="EP5" t="s">
        <v>159</v>
      </c>
      <c r="EQ5" t="s">
        <v>160</v>
      </c>
      <c r="ER5">
        <v>426</v>
      </c>
      <c r="ET5" t="s">
        <v>146</v>
      </c>
      <c r="EU5" t="s">
        <v>149</v>
      </c>
      <c r="EV5" t="s">
        <v>148</v>
      </c>
      <c r="EW5" s="75">
        <v>44040.816427951388</v>
      </c>
      <c r="EX5" t="s">
        <v>623</v>
      </c>
      <c r="EY5" t="s">
        <v>144</v>
      </c>
      <c r="EZ5" t="s">
        <v>143</v>
      </c>
      <c r="FA5" t="s">
        <v>147</v>
      </c>
      <c r="FB5">
        <v>266</v>
      </c>
      <c r="FC5">
        <v>389</v>
      </c>
      <c r="FD5">
        <v>60</v>
      </c>
      <c r="FE5">
        <v>0.628</v>
      </c>
      <c r="FF5">
        <v>-20</v>
      </c>
      <c r="FG5" t="s">
        <v>161</v>
      </c>
      <c r="FH5">
        <v>87</v>
      </c>
      <c r="FI5">
        <v>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736"/>
  <sheetViews>
    <sheetView workbookViewId="0">
      <selection activeCell="A2" sqref="A2"/>
    </sheetView>
  </sheetViews>
  <sheetFormatPr defaultRowHeight="14.25" x14ac:dyDescent="0.45"/>
  <cols>
    <col min="1" max="1" width="16" style="63" customWidth="1"/>
    <col min="2" max="2" width="14" style="63" customWidth="1"/>
    <col min="3" max="3" width="29" style="63" customWidth="1"/>
    <col min="4" max="4" width="21" style="63" customWidth="1"/>
    <col min="5" max="5" width="14" style="63" customWidth="1"/>
    <col min="6" max="6" width="12" style="63" customWidth="1"/>
    <col min="7" max="7" width="11" style="63" customWidth="1"/>
    <col min="8" max="8" width="7" style="63" customWidth="1"/>
    <col min="9" max="9" width="19" style="63" customWidth="1"/>
    <col min="10" max="10" width="20" style="63" customWidth="1"/>
    <col min="11" max="11" width="22" style="63" customWidth="1"/>
    <col min="12" max="12" width="21" style="63" customWidth="1"/>
    <col min="13" max="14" width="24" style="63" customWidth="1"/>
    <col min="15" max="16" width="23" style="63" customWidth="1"/>
    <col min="17" max="18" width="24" style="63" customWidth="1"/>
    <col min="19" max="19" width="21" style="63" customWidth="1"/>
    <col min="20" max="20" width="19" style="63" customWidth="1"/>
    <col min="21" max="21" width="21" style="63" customWidth="1"/>
    <col min="22" max="22" width="23" style="63" customWidth="1"/>
    <col min="23" max="23" width="24" style="63" customWidth="1"/>
    <col min="24" max="24" width="23" style="63" customWidth="1"/>
    <col min="25" max="25" width="24" style="63" customWidth="1"/>
    <col min="26" max="26" width="25" style="63" customWidth="1"/>
    <col min="27" max="28" width="26" style="63" customWidth="1"/>
    <col min="29" max="29" width="21" style="63" customWidth="1"/>
    <col min="30" max="30" width="24" style="63" customWidth="1"/>
    <col min="31" max="31" width="23" style="63" customWidth="1"/>
    <col min="32" max="33" width="25" style="63" customWidth="1"/>
    <col min="34" max="35" width="21" style="63" customWidth="1"/>
    <col min="36" max="36" width="24" style="63" customWidth="1"/>
    <col min="37" max="37" width="22" style="63" customWidth="1"/>
    <col min="38" max="38" width="17" style="63" customWidth="1"/>
    <col min="39" max="39" width="25" style="63" customWidth="1"/>
    <col min="40" max="40" width="16" style="63" customWidth="1"/>
    <col min="41" max="41" width="29" style="63" customWidth="1"/>
    <col min="42" max="42" width="20" style="63" customWidth="1"/>
    <col min="43" max="43" width="17" style="63" customWidth="1"/>
    <col min="44" max="44" width="20" style="63" customWidth="1"/>
    <col min="45" max="45" width="15" style="63" customWidth="1"/>
    <col min="46" max="47" width="21" style="63" customWidth="1"/>
    <col min="48" max="48" width="27" style="63" customWidth="1"/>
    <col min="49" max="50" width="23" style="63" customWidth="1"/>
    <col min="51" max="51" width="22" style="63" customWidth="1"/>
    <col min="52" max="52" width="13" style="63" customWidth="1"/>
    <col min="53" max="53" width="21" style="63" customWidth="1"/>
    <col min="54" max="54" width="24" style="63" customWidth="1"/>
    <col min="55" max="55" width="21" style="63" customWidth="1"/>
    <col min="56" max="56" width="24" style="63" customWidth="1"/>
    <col min="57" max="57" width="7" style="63" customWidth="1"/>
    <col min="58" max="58" width="15" style="63" customWidth="1"/>
    <col min="59" max="59" width="16" style="63" customWidth="1"/>
    <col min="60" max="60" width="8" style="63" customWidth="1"/>
    <col min="61" max="63" width="7" style="63" customWidth="1"/>
    <col min="64" max="64" width="10" style="63" customWidth="1"/>
    <col min="65" max="67" width="6" style="63" customWidth="1"/>
    <col min="68" max="68" width="8" style="63" customWidth="1"/>
    <col min="69" max="69" width="11" style="63" customWidth="1"/>
    <col min="70" max="70" width="17" style="63" customWidth="1"/>
    <col min="71" max="71" width="9" style="63" customWidth="1"/>
    <col min="72" max="72" width="7" style="63" customWidth="1"/>
    <col min="73" max="73" width="10" style="63" customWidth="1"/>
    <col min="74" max="74" width="12" style="63" customWidth="1"/>
    <col min="75" max="75" width="9" style="63" customWidth="1"/>
    <col min="76" max="76" width="13" style="63" customWidth="1"/>
  </cols>
  <sheetData>
    <row r="1" spans="1:76" x14ac:dyDescent="0.45">
      <c r="A1" s="76" t="s">
        <v>116</v>
      </c>
      <c r="B1" s="76" t="s">
        <v>165</v>
      </c>
      <c r="C1" s="76" t="s">
        <v>166</v>
      </c>
      <c r="D1" s="76" t="s">
        <v>167</v>
      </c>
      <c r="E1" s="76" t="s">
        <v>3</v>
      </c>
      <c r="F1" s="76" t="s">
        <v>168</v>
      </c>
      <c r="G1" s="76" t="s">
        <v>41</v>
      </c>
      <c r="H1" s="76" t="s">
        <v>97</v>
      </c>
      <c r="I1" s="76" t="s">
        <v>624</v>
      </c>
      <c r="J1" s="76" t="s">
        <v>625</v>
      </c>
      <c r="K1" s="76" t="s">
        <v>626</v>
      </c>
      <c r="L1" s="76" t="s">
        <v>627</v>
      </c>
      <c r="M1" s="76" t="s">
        <v>628</v>
      </c>
      <c r="N1" s="76" t="s">
        <v>629</v>
      </c>
      <c r="O1" s="76" t="s">
        <v>630</v>
      </c>
      <c r="P1" s="76" t="s">
        <v>631</v>
      </c>
      <c r="Q1" s="76" t="s">
        <v>632</v>
      </c>
      <c r="R1" s="76" t="s">
        <v>633</v>
      </c>
      <c r="S1" s="76" t="s">
        <v>634</v>
      </c>
      <c r="T1" s="76" t="s">
        <v>635</v>
      </c>
      <c r="U1" s="76" t="s">
        <v>636</v>
      </c>
      <c r="V1" s="76" t="s">
        <v>637</v>
      </c>
      <c r="W1" s="76" t="s">
        <v>638</v>
      </c>
      <c r="X1" s="76" t="s">
        <v>639</v>
      </c>
      <c r="Y1" s="76" t="s">
        <v>640</v>
      </c>
      <c r="Z1" s="76" t="s">
        <v>641</v>
      </c>
      <c r="AA1" s="76" t="s">
        <v>642</v>
      </c>
      <c r="AB1" s="76" t="s">
        <v>643</v>
      </c>
      <c r="AC1" s="76" t="s">
        <v>644</v>
      </c>
      <c r="AD1" s="76" t="s">
        <v>645</v>
      </c>
      <c r="AE1" s="76" t="s">
        <v>646</v>
      </c>
      <c r="AF1" s="76" t="s">
        <v>647</v>
      </c>
      <c r="AG1" s="76" t="s">
        <v>648</v>
      </c>
      <c r="AH1" s="76" t="s">
        <v>194</v>
      </c>
      <c r="AI1" s="76" t="s">
        <v>195</v>
      </c>
      <c r="AJ1" s="76" t="s">
        <v>649</v>
      </c>
      <c r="AK1" s="76" t="s">
        <v>650</v>
      </c>
      <c r="AL1" s="76" t="s">
        <v>465</v>
      </c>
      <c r="AM1" s="76" t="s">
        <v>651</v>
      </c>
      <c r="AN1" s="76" t="s">
        <v>652</v>
      </c>
      <c r="AO1" s="76" t="s">
        <v>653</v>
      </c>
      <c r="AP1" s="76" t="s">
        <v>654</v>
      </c>
      <c r="AQ1" s="76" t="s">
        <v>655</v>
      </c>
      <c r="AR1" s="76" t="s">
        <v>656</v>
      </c>
      <c r="AS1" s="76" t="s">
        <v>657</v>
      </c>
      <c r="AT1" s="76" t="s">
        <v>658</v>
      </c>
      <c r="AU1" s="76" t="s">
        <v>659</v>
      </c>
      <c r="AV1" s="76" t="s">
        <v>660</v>
      </c>
      <c r="AW1" s="76" t="s">
        <v>661</v>
      </c>
      <c r="AX1" s="76" t="s">
        <v>662</v>
      </c>
      <c r="AY1" s="76" t="s">
        <v>663</v>
      </c>
      <c r="AZ1" s="76" t="s">
        <v>664</v>
      </c>
      <c r="BA1" s="76" t="s">
        <v>665</v>
      </c>
      <c r="BB1" s="76" t="s">
        <v>666</v>
      </c>
      <c r="BC1" s="76" t="s">
        <v>667</v>
      </c>
      <c r="BD1" s="76" t="s">
        <v>668</v>
      </c>
      <c r="BE1" s="76" t="s">
        <v>117</v>
      </c>
      <c r="BF1" s="76" t="s">
        <v>504</v>
      </c>
      <c r="BG1" s="76" t="s">
        <v>505</v>
      </c>
      <c r="BH1" s="76" t="s">
        <v>37</v>
      </c>
      <c r="BI1" s="76" t="s">
        <v>133</v>
      </c>
      <c r="BJ1" s="76" t="s">
        <v>669</v>
      </c>
      <c r="BK1" s="76" t="s">
        <v>131</v>
      </c>
      <c r="BL1" s="76" t="s">
        <v>26</v>
      </c>
      <c r="BM1" s="76" t="s">
        <v>132</v>
      </c>
      <c r="BN1" s="76" t="s">
        <v>134</v>
      </c>
      <c r="BO1" s="76" t="s">
        <v>67</v>
      </c>
      <c r="BP1" s="76" t="s">
        <v>137</v>
      </c>
      <c r="BQ1" s="76" t="s">
        <v>127</v>
      </c>
      <c r="BR1" s="76" t="s">
        <v>129</v>
      </c>
      <c r="BS1" s="76" t="s">
        <v>128</v>
      </c>
      <c r="BT1" s="76" t="s">
        <v>510</v>
      </c>
      <c r="BU1" s="76" t="s">
        <v>511</v>
      </c>
      <c r="BV1" s="76" t="s">
        <v>512</v>
      </c>
      <c r="BW1" s="76" t="s">
        <v>141</v>
      </c>
      <c r="BX1" s="76" t="s">
        <v>36</v>
      </c>
    </row>
    <row r="2" spans="1:76" x14ac:dyDescent="0.45">
      <c r="A2"/>
      <c r="B2"/>
      <c r="C2" s="75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</row>
    <row r="3" spans="1:76" x14ac:dyDescent="0.45">
      <c r="A3"/>
      <c r="B3"/>
      <c r="C3" s="75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</row>
    <row r="4" spans="1:76" x14ac:dyDescent="0.45">
      <c r="A4"/>
      <c r="B4"/>
      <c r="C4" s="7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</row>
    <row r="5" spans="1:76" x14ac:dyDescent="0.45">
      <c r="A5"/>
      <c r="B5"/>
      <c r="C5" s="7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</row>
    <row r="6" spans="1:76" x14ac:dyDescent="0.45">
      <c r="A6"/>
      <c r="B6"/>
      <c r="C6" s="75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</row>
    <row r="7" spans="1:76" x14ac:dyDescent="0.45">
      <c r="A7"/>
      <c r="B7"/>
      <c r="C7" s="75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1:76" x14ac:dyDescent="0.45">
      <c r="A8"/>
      <c r="B8"/>
      <c r="C8" s="75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</row>
    <row r="9" spans="1:76" x14ac:dyDescent="0.45">
      <c r="A9"/>
      <c r="B9"/>
      <c r="C9" s="75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</row>
    <row r="10" spans="1:76" x14ac:dyDescent="0.45">
      <c r="A10"/>
      <c r="B10"/>
      <c r="C10" s="7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</row>
    <row r="11" spans="1:76" x14ac:dyDescent="0.45">
      <c r="A11"/>
      <c r="B11"/>
      <c r="C11" s="7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</row>
    <row r="12" spans="1:76" x14ac:dyDescent="0.45">
      <c r="A12"/>
      <c r="B12"/>
      <c r="C12" s="75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</row>
    <row r="13" spans="1:76" x14ac:dyDescent="0.45">
      <c r="A13"/>
      <c r="B13"/>
      <c r="C13" s="75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</row>
    <row r="14" spans="1:76" x14ac:dyDescent="0.45">
      <c r="A14"/>
      <c r="B14"/>
      <c r="C14" s="75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</row>
    <row r="15" spans="1:76" x14ac:dyDescent="0.45">
      <c r="A15"/>
      <c r="B15"/>
      <c r="C15" s="7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</row>
    <row r="16" spans="1:76" x14ac:dyDescent="0.45">
      <c r="A16"/>
      <c r="B16"/>
      <c r="C16" s="75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45">
      <c r="A17"/>
      <c r="B17"/>
      <c r="C17" s="75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45">
      <c r="A18"/>
      <c r="B18"/>
      <c r="C18" s="75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45">
      <c r="A19"/>
      <c r="B19"/>
      <c r="C19" s="75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x14ac:dyDescent="0.45">
      <c r="A20"/>
      <c r="B20"/>
      <c r="C20" s="75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x14ac:dyDescent="0.45">
      <c r="A21"/>
      <c r="B21"/>
      <c r="C21" s="75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x14ac:dyDescent="0.45">
      <c r="A22"/>
      <c r="B22"/>
      <c r="C22" s="7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x14ac:dyDescent="0.45">
      <c r="A23"/>
      <c r="B23"/>
      <c r="C23" s="75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x14ac:dyDescent="0.45">
      <c r="A24"/>
      <c r="B24"/>
      <c r="C24" s="75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x14ac:dyDescent="0.45">
      <c r="A25"/>
      <c r="B25"/>
      <c r="C25" s="7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45">
      <c r="A26"/>
      <c r="B26"/>
      <c r="C26" s="75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45">
      <c r="A27"/>
      <c r="B27"/>
      <c r="C27" s="75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45">
      <c r="A28"/>
      <c r="B28"/>
      <c r="C28" s="75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x14ac:dyDescent="0.45">
      <c r="A29"/>
      <c r="B29"/>
      <c r="C29" s="75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x14ac:dyDescent="0.45">
      <c r="A30"/>
      <c r="B30"/>
      <c r="C30" s="75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x14ac:dyDescent="0.45">
      <c r="A31"/>
      <c r="B31"/>
      <c r="C31" s="75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x14ac:dyDescent="0.45">
      <c r="A32"/>
      <c r="B32"/>
      <c r="C32" s="75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</row>
    <row r="33" spans="1:76" x14ac:dyDescent="0.45">
      <c r="A33"/>
      <c r="B33"/>
      <c r="C33" s="75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</row>
    <row r="34" spans="1:76" x14ac:dyDescent="0.45">
      <c r="A34"/>
      <c r="B34"/>
      <c r="C34" s="75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</row>
    <row r="35" spans="1:76" x14ac:dyDescent="0.45">
      <c r="A35"/>
      <c r="B35"/>
      <c r="C35" s="7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</row>
    <row r="36" spans="1:76" x14ac:dyDescent="0.45">
      <c r="A36"/>
      <c r="B36"/>
      <c r="C36" s="75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</row>
    <row r="37" spans="1:76" x14ac:dyDescent="0.45">
      <c r="A37"/>
      <c r="B37"/>
      <c r="C37" s="75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</row>
    <row r="38" spans="1:76" x14ac:dyDescent="0.45">
      <c r="A38"/>
      <c r="B38"/>
      <c r="C38" s="75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</row>
    <row r="39" spans="1:76" x14ac:dyDescent="0.45">
      <c r="A39"/>
      <c r="B39"/>
      <c r="C39" s="75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</row>
    <row r="40" spans="1:76" x14ac:dyDescent="0.45">
      <c r="A40"/>
      <c r="B40"/>
      <c r="C40" s="75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</row>
    <row r="41" spans="1:76" x14ac:dyDescent="0.45">
      <c r="A41"/>
      <c r="B41"/>
      <c r="C41" s="75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</row>
    <row r="42" spans="1:76" x14ac:dyDescent="0.45">
      <c r="A42"/>
      <c r="B42"/>
      <c r="C42" s="75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</row>
    <row r="43" spans="1:76" x14ac:dyDescent="0.45">
      <c r="A43"/>
      <c r="B43"/>
      <c r="C43" s="75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</row>
    <row r="44" spans="1:76" x14ac:dyDescent="0.45">
      <c r="A44"/>
      <c r="B44"/>
      <c r="C44" s="75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</row>
    <row r="45" spans="1:76" x14ac:dyDescent="0.45">
      <c r="A45"/>
      <c r="B45"/>
      <c r="C45" s="7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</row>
    <row r="46" spans="1:76" x14ac:dyDescent="0.45">
      <c r="A46"/>
      <c r="B46"/>
      <c r="C46" s="75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</row>
    <row r="47" spans="1:76" x14ac:dyDescent="0.45">
      <c r="A47"/>
      <c r="B47"/>
      <c r="C47" s="75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1:76" x14ac:dyDescent="0.45">
      <c r="A48"/>
      <c r="B48"/>
      <c r="C48" s="75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1:76" x14ac:dyDescent="0.45">
      <c r="A49"/>
      <c r="B49"/>
      <c r="C49" s="75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</row>
    <row r="50" spans="1:76" x14ac:dyDescent="0.45">
      <c r="A50"/>
      <c r="B50"/>
      <c r="C50" s="75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</row>
    <row r="51" spans="1:76" x14ac:dyDescent="0.45">
      <c r="A51"/>
      <c r="B51"/>
      <c r="C51" s="75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</row>
    <row r="52" spans="1:76" x14ac:dyDescent="0.45">
      <c r="A52"/>
      <c r="B52"/>
      <c r="C52" s="75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</row>
    <row r="53" spans="1:76" x14ac:dyDescent="0.45">
      <c r="A53"/>
      <c r="B53"/>
      <c r="C53" s="75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 x14ac:dyDescent="0.45">
      <c r="A54"/>
      <c r="B54"/>
      <c r="C54" s="75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</row>
    <row r="55" spans="1:76" x14ac:dyDescent="0.45">
      <c r="A55"/>
      <c r="B55"/>
      <c r="C55" s="7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</row>
    <row r="56" spans="1:76" x14ac:dyDescent="0.45">
      <c r="A56"/>
      <c r="B56"/>
      <c r="C56" s="75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</row>
    <row r="57" spans="1:76" x14ac:dyDescent="0.45">
      <c r="A57"/>
      <c r="B57"/>
      <c r="C57" s="75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</row>
    <row r="58" spans="1:76" x14ac:dyDescent="0.45">
      <c r="A58"/>
      <c r="B58"/>
      <c r="C58" s="75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</row>
    <row r="59" spans="1:76" x14ac:dyDescent="0.45">
      <c r="A59"/>
      <c r="B59"/>
      <c r="C59" s="75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 x14ac:dyDescent="0.45">
      <c r="A60"/>
      <c r="B60"/>
      <c r="C60" s="75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 x14ac:dyDescent="0.45">
      <c r="A61"/>
      <c r="B61"/>
      <c r="C61" s="75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 x14ac:dyDescent="0.45">
      <c r="A62"/>
      <c r="B62"/>
      <c r="C62" s="75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</row>
    <row r="63" spans="1:76" x14ac:dyDescent="0.45">
      <c r="A63"/>
      <c r="B63"/>
      <c r="C63" s="75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 x14ac:dyDescent="0.45">
      <c r="A64"/>
      <c r="B64"/>
      <c r="C64" s="75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</row>
    <row r="65" spans="1:76" x14ac:dyDescent="0.45">
      <c r="A65"/>
      <c r="B65"/>
      <c r="C65" s="7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 x14ac:dyDescent="0.45">
      <c r="A66"/>
      <c r="B66"/>
      <c r="C66" s="75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</row>
    <row r="67" spans="1:76" x14ac:dyDescent="0.45">
      <c r="A67"/>
      <c r="B67"/>
      <c r="C67" s="75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</row>
    <row r="68" spans="1:76" x14ac:dyDescent="0.45">
      <c r="A68"/>
      <c r="B68"/>
      <c r="C68" s="75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</row>
    <row r="69" spans="1:76" x14ac:dyDescent="0.45">
      <c r="A69"/>
      <c r="B69"/>
      <c r="C69" s="75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</row>
    <row r="70" spans="1:76" x14ac:dyDescent="0.45">
      <c r="A70"/>
      <c r="B70"/>
      <c r="C70" s="75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</row>
    <row r="71" spans="1:76" x14ac:dyDescent="0.45">
      <c r="A71"/>
      <c r="B71"/>
      <c r="C71" s="75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</row>
    <row r="72" spans="1:76" x14ac:dyDescent="0.45">
      <c r="A72"/>
      <c r="B72"/>
      <c r="C72" s="75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</row>
    <row r="73" spans="1:76" x14ac:dyDescent="0.45">
      <c r="A73"/>
      <c r="B73"/>
      <c r="C73" s="75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</row>
    <row r="74" spans="1:76" x14ac:dyDescent="0.45">
      <c r="A74"/>
      <c r="B74"/>
      <c r="C74" s="75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</row>
    <row r="75" spans="1:76" x14ac:dyDescent="0.45">
      <c r="A75"/>
      <c r="B75"/>
      <c r="C75" s="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</row>
    <row r="76" spans="1:76" x14ac:dyDescent="0.45">
      <c r="A76"/>
      <c r="B76"/>
      <c r="C76" s="75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</row>
    <row r="77" spans="1:76" x14ac:dyDescent="0.45">
      <c r="A77"/>
      <c r="B77"/>
      <c r="C77" s="75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</row>
    <row r="78" spans="1:76" x14ac:dyDescent="0.45">
      <c r="A78"/>
      <c r="B78"/>
      <c r="C78" s="75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</row>
    <row r="79" spans="1:76" x14ac:dyDescent="0.45">
      <c r="A79"/>
      <c r="B79"/>
      <c r="C79" s="75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</row>
    <row r="80" spans="1:76" x14ac:dyDescent="0.45">
      <c r="A80"/>
      <c r="B80"/>
      <c r="C80" s="75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</row>
    <row r="81" spans="1:76" x14ac:dyDescent="0.45">
      <c r="A81"/>
      <c r="B81"/>
      <c r="C81" s="75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</row>
    <row r="82" spans="1:76" x14ac:dyDescent="0.45">
      <c r="A82"/>
      <c r="B82"/>
      <c r="C82" s="75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</row>
    <row r="83" spans="1:76" x14ac:dyDescent="0.45">
      <c r="A83"/>
      <c r="B83"/>
      <c r="C83" s="75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</row>
    <row r="84" spans="1:76" x14ac:dyDescent="0.45">
      <c r="A84"/>
      <c r="B84"/>
      <c r="C84" s="75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</row>
    <row r="85" spans="1:76" x14ac:dyDescent="0.45">
      <c r="A85"/>
      <c r="B85"/>
      <c r="C85" s="7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</row>
    <row r="86" spans="1:76" x14ac:dyDescent="0.45">
      <c r="A86"/>
      <c r="B86"/>
      <c r="C86" s="75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</row>
    <row r="87" spans="1:76" x14ac:dyDescent="0.45">
      <c r="A87"/>
      <c r="B87"/>
      <c r="C87" s="75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</row>
    <row r="88" spans="1:76" x14ac:dyDescent="0.45">
      <c r="A88"/>
      <c r="B88"/>
      <c r="C88" s="75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</row>
    <row r="89" spans="1:76" x14ac:dyDescent="0.45">
      <c r="A89"/>
      <c r="B89"/>
      <c r="C89" s="75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</row>
    <row r="90" spans="1:76" x14ac:dyDescent="0.45">
      <c r="A90"/>
      <c r="B90"/>
      <c r="C90" s="75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</row>
    <row r="91" spans="1:76" x14ac:dyDescent="0.45">
      <c r="A91"/>
      <c r="B91"/>
      <c r="C91" s="75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</row>
    <row r="92" spans="1:76" x14ac:dyDescent="0.45">
      <c r="A92"/>
      <c r="B92"/>
      <c r="C92" s="75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</row>
    <row r="93" spans="1:76" x14ac:dyDescent="0.45">
      <c r="A93"/>
      <c r="B93"/>
      <c r="C93" s="75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</row>
    <row r="94" spans="1:76" x14ac:dyDescent="0.45">
      <c r="A94"/>
      <c r="B94"/>
      <c r="C94" s="75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</row>
    <row r="95" spans="1:76" x14ac:dyDescent="0.45">
      <c r="A95"/>
      <c r="B95"/>
      <c r="C95" s="7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</row>
    <row r="96" spans="1:76" x14ac:dyDescent="0.45">
      <c r="A96"/>
      <c r="B96"/>
      <c r="C96" s="75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</row>
    <row r="97" spans="1:76" x14ac:dyDescent="0.45">
      <c r="A97"/>
      <c r="B97"/>
      <c r="C97" s="75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</row>
    <row r="98" spans="1:76" x14ac:dyDescent="0.45">
      <c r="A98"/>
      <c r="B98"/>
      <c r="C98" s="75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</row>
    <row r="99" spans="1:76" x14ac:dyDescent="0.45">
      <c r="A99"/>
      <c r="B99"/>
      <c r="C99" s="75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</row>
    <row r="100" spans="1:76" x14ac:dyDescent="0.45">
      <c r="A100"/>
      <c r="B100"/>
      <c r="C100" s="75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</row>
    <row r="101" spans="1:76" x14ac:dyDescent="0.45">
      <c r="A101"/>
      <c r="B101"/>
      <c r="C101" s="75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</row>
    <row r="102" spans="1:76" x14ac:dyDescent="0.45">
      <c r="A102"/>
      <c r="B102"/>
      <c r="C102" s="75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</row>
    <row r="103" spans="1:76" x14ac:dyDescent="0.45">
      <c r="A103"/>
      <c r="B103"/>
      <c r="C103" s="75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</row>
    <row r="104" spans="1:76" x14ac:dyDescent="0.45">
      <c r="A104"/>
      <c r="B104"/>
      <c r="C104" s="75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</row>
    <row r="105" spans="1:76" x14ac:dyDescent="0.45">
      <c r="A105"/>
      <c r="B105"/>
      <c r="C105" s="7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</row>
    <row r="106" spans="1:76" x14ac:dyDescent="0.45">
      <c r="A106"/>
      <c r="B106"/>
      <c r="C106" s="75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</row>
    <row r="107" spans="1:76" x14ac:dyDescent="0.45">
      <c r="A107"/>
      <c r="B107"/>
      <c r="C107" s="75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</row>
    <row r="108" spans="1:76" x14ac:dyDescent="0.45">
      <c r="A108"/>
      <c r="B108"/>
      <c r="C108" s="75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</row>
    <row r="109" spans="1:76" x14ac:dyDescent="0.45">
      <c r="A109"/>
      <c r="B109"/>
      <c r="C109" s="75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</row>
    <row r="110" spans="1:76" x14ac:dyDescent="0.45">
      <c r="A110"/>
      <c r="B110"/>
      <c r="C110" s="75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</row>
    <row r="111" spans="1:76" x14ac:dyDescent="0.45">
      <c r="A111"/>
      <c r="B111"/>
      <c r="C111" s="75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</row>
    <row r="112" spans="1:76" x14ac:dyDescent="0.45">
      <c r="A112"/>
      <c r="B112"/>
      <c r="C112" s="75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</row>
    <row r="113" spans="1:76" x14ac:dyDescent="0.45">
      <c r="A113"/>
      <c r="B113"/>
      <c r="C113" s="75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</row>
    <row r="114" spans="1:76" x14ac:dyDescent="0.45">
      <c r="A114"/>
      <c r="B114"/>
      <c r="C114" s="75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</row>
    <row r="115" spans="1:76" x14ac:dyDescent="0.45">
      <c r="A115"/>
      <c r="B115"/>
      <c r="C115" s="7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</row>
    <row r="116" spans="1:76" x14ac:dyDescent="0.45">
      <c r="A116"/>
      <c r="B116"/>
      <c r="C116" s="75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</row>
    <row r="117" spans="1:76" x14ac:dyDescent="0.45">
      <c r="A117"/>
      <c r="B117"/>
      <c r="C117" s="75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</row>
    <row r="118" spans="1:76" x14ac:dyDescent="0.45">
      <c r="A118"/>
      <c r="B118"/>
      <c r="C118" s="75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</row>
    <row r="119" spans="1:76" x14ac:dyDescent="0.45">
      <c r="A119"/>
      <c r="B119"/>
      <c r="C119" s="75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</row>
    <row r="120" spans="1:76" x14ac:dyDescent="0.45">
      <c r="A120"/>
      <c r="B120"/>
      <c r="C120" s="75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</row>
    <row r="121" spans="1:76" x14ac:dyDescent="0.45">
      <c r="A121"/>
      <c r="B121"/>
      <c r="C121" s="75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</row>
    <row r="122" spans="1:76" x14ac:dyDescent="0.45">
      <c r="A122"/>
      <c r="B122"/>
      <c r="C122" s="75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</row>
    <row r="123" spans="1:76" x14ac:dyDescent="0.45">
      <c r="A123"/>
      <c r="B123"/>
      <c r="C123" s="75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</row>
    <row r="124" spans="1:76" x14ac:dyDescent="0.45">
      <c r="A124"/>
      <c r="B124"/>
      <c r="C124" s="75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</row>
    <row r="125" spans="1:76" x14ac:dyDescent="0.45">
      <c r="A125"/>
      <c r="B125"/>
      <c r="C125" s="7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</row>
    <row r="126" spans="1:76" x14ac:dyDescent="0.45">
      <c r="A126"/>
      <c r="B126"/>
      <c r="C126" s="75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</row>
    <row r="127" spans="1:76" x14ac:dyDescent="0.45">
      <c r="A127"/>
      <c r="B127"/>
      <c r="C127" s="75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</row>
    <row r="128" spans="1:76" x14ac:dyDescent="0.45">
      <c r="A128"/>
      <c r="B128"/>
      <c r="C128" s="75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</row>
    <row r="129" spans="1:76" x14ac:dyDescent="0.45">
      <c r="A129"/>
      <c r="B129"/>
      <c r="C129" s="75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</row>
    <row r="130" spans="1:76" x14ac:dyDescent="0.45">
      <c r="A130"/>
      <c r="B130"/>
      <c r="C130" s="75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</row>
    <row r="131" spans="1:76" x14ac:dyDescent="0.45">
      <c r="A131"/>
      <c r="B131"/>
      <c r="C131" s="75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</row>
    <row r="132" spans="1:76" x14ac:dyDescent="0.45">
      <c r="A132"/>
      <c r="B132"/>
      <c r="C132" s="75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</row>
    <row r="133" spans="1:76" x14ac:dyDescent="0.45">
      <c r="A133"/>
      <c r="B133"/>
      <c r="C133" s="75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</row>
    <row r="134" spans="1:76" x14ac:dyDescent="0.45">
      <c r="A134"/>
      <c r="B134"/>
      <c r="C134" s="75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</row>
    <row r="135" spans="1:76" x14ac:dyDescent="0.45">
      <c r="A135"/>
      <c r="B135"/>
      <c r="C135" s="7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</row>
    <row r="136" spans="1:76" x14ac:dyDescent="0.45">
      <c r="A136"/>
      <c r="B136"/>
      <c r="C136" s="75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</row>
    <row r="137" spans="1:76" x14ac:dyDescent="0.45">
      <c r="A137"/>
      <c r="B137"/>
      <c r="C137" s="75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</row>
    <row r="138" spans="1:76" x14ac:dyDescent="0.45">
      <c r="A138"/>
      <c r="B138"/>
      <c r="C138" s="75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</row>
    <row r="139" spans="1:76" x14ac:dyDescent="0.45">
      <c r="A139"/>
      <c r="B139"/>
      <c r="C139" s="75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</row>
    <row r="140" spans="1:76" x14ac:dyDescent="0.45">
      <c r="A140"/>
      <c r="B140"/>
      <c r="C140" s="75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</row>
    <row r="141" spans="1:76" x14ac:dyDescent="0.45">
      <c r="A141"/>
      <c r="B141"/>
      <c r="C141" s="75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</row>
    <row r="142" spans="1:76" x14ac:dyDescent="0.45">
      <c r="A142"/>
      <c r="B142"/>
      <c r="C142" s="75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</row>
    <row r="143" spans="1:76" x14ac:dyDescent="0.45">
      <c r="A143"/>
      <c r="B143"/>
      <c r="C143" s="75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</row>
    <row r="144" spans="1:76" x14ac:dyDescent="0.45">
      <c r="A144"/>
      <c r="B144"/>
      <c r="C144" s="75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</row>
    <row r="145" spans="1:76" x14ac:dyDescent="0.45">
      <c r="A145"/>
      <c r="B145"/>
      <c r="C145" s="7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</row>
    <row r="146" spans="1:76" x14ac:dyDescent="0.45">
      <c r="A146"/>
      <c r="B146"/>
      <c r="C146" s="75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</row>
    <row r="147" spans="1:76" x14ac:dyDescent="0.45">
      <c r="A147"/>
      <c r="B147"/>
      <c r="C147" s="75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</row>
    <row r="148" spans="1:76" x14ac:dyDescent="0.45">
      <c r="A148"/>
      <c r="B148"/>
      <c r="C148" s="75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</row>
    <row r="149" spans="1:76" x14ac:dyDescent="0.45">
      <c r="A149"/>
      <c r="B149"/>
      <c r="C149" s="75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</row>
    <row r="150" spans="1:76" x14ac:dyDescent="0.45">
      <c r="A150"/>
      <c r="B150"/>
      <c r="C150" s="75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</row>
    <row r="151" spans="1:76" x14ac:dyDescent="0.45">
      <c r="A151"/>
      <c r="B151"/>
      <c r="C151" s="75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</row>
    <row r="152" spans="1:76" x14ac:dyDescent="0.45">
      <c r="A152"/>
      <c r="B152"/>
      <c r="C152" s="75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</row>
    <row r="153" spans="1:76" x14ac:dyDescent="0.45">
      <c r="A153"/>
      <c r="B153"/>
      <c r="C153" s="75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</row>
    <row r="154" spans="1:76" x14ac:dyDescent="0.45">
      <c r="A154"/>
      <c r="B154"/>
      <c r="C154" s="75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</row>
    <row r="155" spans="1:76" x14ac:dyDescent="0.45">
      <c r="A155"/>
      <c r="B155"/>
      <c r="C155" s="7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</row>
    <row r="156" spans="1:76" x14ac:dyDescent="0.45">
      <c r="A156"/>
      <c r="B156"/>
      <c r="C156" s="75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</row>
    <row r="157" spans="1:76" x14ac:dyDescent="0.45">
      <c r="A157"/>
      <c r="B157"/>
      <c r="C157" s="75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</row>
    <row r="158" spans="1:76" x14ac:dyDescent="0.45">
      <c r="A158"/>
      <c r="B158"/>
      <c r="C158" s="75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</row>
    <row r="159" spans="1:76" x14ac:dyDescent="0.45">
      <c r="A159"/>
      <c r="B159"/>
      <c r="C159" s="75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</row>
    <row r="160" spans="1:76" x14ac:dyDescent="0.45">
      <c r="A160"/>
      <c r="B160"/>
      <c r="C160" s="75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</row>
    <row r="161" spans="1:76" x14ac:dyDescent="0.45">
      <c r="A161"/>
      <c r="B161"/>
      <c r="C161" s="75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</row>
    <row r="162" spans="1:76" x14ac:dyDescent="0.45">
      <c r="A162"/>
      <c r="B162"/>
      <c r="C162" s="75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</row>
    <row r="163" spans="1:76" x14ac:dyDescent="0.45">
      <c r="A163"/>
      <c r="B163"/>
      <c r="C163" s="75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</row>
    <row r="164" spans="1:76" x14ac:dyDescent="0.45">
      <c r="A164"/>
      <c r="B164"/>
      <c r="C164" s="75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</row>
    <row r="165" spans="1:76" x14ac:dyDescent="0.45">
      <c r="A165"/>
      <c r="B165"/>
      <c r="C165" s="7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</row>
    <row r="166" spans="1:76" x14ac:dyDescent="0.45">
      <c r="A166"/>
      <c r="B166"/>
      <c r="C166" s="75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</row>
    <row r="167" spans="1:76" x14ac:dyDescent="0.45">
      <c r="A167"/>
      <c r="B167"/>
      <c r="C167" s="75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</row>
    <row r="168" spans="1:76" x14ac:dyDescent="0.45">
      <c r="A168"/>
      <c r="B168"/>
      <c r="C168" s="75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</row>
    <row r="169" spans="1:76" x14ac:dyDescent="0.45">
      <c r="A169"/>
      <c r="B169"/>
      <c r="C169" s="75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</row>
    <row r="170" spans="1:76" x14ac:dyDescent="0.45">
      <c r="A170"/>
      <c r="B170"/>
      <c r="C170" s="75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</row>
    <row r="171" spans="1:76" x14ac:dyDescent="0.45">
      <c r="A171"/>
      <c r="B171"/>
      <c r="C171" s="75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</row>
    <row r="172" spans="1:76" x14ac:dyDescent="0.45">
      <c r="A172"/>
      <c r="B172"/>
      <c r="C172" s="75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</row>
    <row r="173" spans="1:76" x14ac:dyDescent="0.45">
      <c r="A173"/>
      <c r="B173"/>
      <c r="C173" s="75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</row>
    <row r="174" spans="1:76" x14ac:dyDescent="0.45">
      <c r="A174"/>
      <c r="B174"/>
      <c r="C174" s="75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</row>
    <row r="175" spans="1:76" x14ac:dyDescent="0.45">
      <c r="A175"/>
      <c r="B175"/>
      <c r="C175" s="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</row>
    <row r="176" spans="1:76" x14ac:dyDescent="0.45">
      <c r="A176"/>
      <c r="B176"/>
      <c r="C176" s="75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</row>
    <row r="177" spans="1:76" x14ac:dyDescent="0.45">
      <c r="A177"/>
      <c r="B177"/>
      <c r="C177" s="75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</row>
    <row r="178" spans="1:76" x14ac:dyDescent="0.45">
      <c r="A178"/>
      <c r="B178"/>
      <c r="C178" s="75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</row>
    <row r="179" spans="1:76" x14ac:dyDescent="0.45">
      <c r="A179"/>
      <c r="B179"/>
      <c r="C179" s="75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</row>
    <row r="180" spans="1:76" x14ac:dyDescent="0.45">
      <c r="A180"/>
      <c r="B180"/>
      <c r="C180" s="75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</row>
    <row r="181" spans="1:76" x14ac:dyDescent="0.45">
      <c r="A181"/>
      <c r="B181"/>
      <c r="C181" s="75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</row>
    <row r="182" spans="1:76" x14ac:dyDescent="0.45">
      <c r="A182"/>
      <c r="B182"/>
      <c r="C182" s="75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</row>
    <row r="183" spans="1:76" x14ac:dyDescent="0.45">
      <c r="A183"/>
      <c r="B183"/>
      <c r="C183" s="75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</row>
    <row r="184" spans="1:76" x14ac:dyDescent="0.45">
      <c r="A184"/>
      <c r="B184"/>
      <c r="C184" s="75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</row>
    <row r="185" spans="1:76" x14ac:dyDescent="0.45">
      <c r="A185"/>
      <c r="B185"/>
      <c r="C185" s="7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</row>
    <row r="186" spans="1:76" x14ac:dyDescent="0.45">
      <c r="A186"/>
      <c r="B186"/>
      <c r="C186" s="75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</row>
    <row r="187" spans="1:76" x14ac:dyDescent="0.45">
      <c r="A187"/>
      <c r="B187"/>
      <c r="C187" s="75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</row>
    <row r="188" spans="1:76" x14ac:dyDescent="0.45">
      <c r="A188"/>
      <c r="B188"/>
      <c r="C188" s="75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</row>
    <row r="189" spans="1:76" x14ac:dyDescent="0.45">
      <c r="A189"/>
      <c r="B189"/>
      <c r="C189" s="75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</row>
    <row r="190" spans="1:76" x14ac:dyDescent="0.45">
      <c r="A190"/>
      <c r="B190"/>
      <c r="C190" s="75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</row>
    <row r="191" spans="1:76" x14ac:dyDescent="0.45">
      <c r="A191"/>
      <c r="B191"/>
      <c r="C191" s="75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</row>
    <row r="192" spans="1:76" x14ac:dyDescent="0.45">
      <c r="A192"/>
      <c r="B192"/>
      <c r="C192" s="75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</row>
    <row r="193" spans="1:76" x14ac:dyDescent="0.45">
      <c r="A193"/>
      <c r="B193"/>
      <c r="C193" s="75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</row>
    <row r="194" spans="1:76" x14ac:dyDescent="0.45">
      <c r="A194"/>
      <c r="B194"/>
      <c r="C194" s="75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</row>
    <row r="195" spans="1:76" x14ac:dyDescent="0.45">
      <c r="A195"/>
      <c r="B195"/>
      <c r="C195" s="7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</row>
    <row r="196" spans="1:76" x14ac:dyDescent="0.45">
      <c r="A196"/>
      <c r="B196"/>
      <c r="C196" s="75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</row>
    <row r="197" spans="1:76" x14ac:dyDescent="0.45">
      <c r="A197"/>
      <c r="B197"/>
      <c r="C197" s="75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</row>
    <row r="198" spans="1:76" x14ac:dyDescent="0.45">
      <c r="A198"/>
      <c r="B198"/>
      <c r="C198" s="75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</row>
    <row r="199" spans="1:76" x14ac:dyDescent="0.45">
      <c r="A199"/>
      <c r="B199"/>
      <c r="C199" s="75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</row>
    <row r="200" spans="1:76" x14ac:dyDescent="0.45">
      <c r="A200"/>
      <c r="B200"/>
      <c r="C200" s="75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</row>
    <row r="201" spans="1:76" x14ac:dyDescent="0.45">
      <c r="A201"/>
      <c r="B201"/>
      <c r="C201" s="75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</row>
    <row r="202" spans="1:76" x14ac:dyDescent="0.45">
      <c r="A202"/>
      <c r="B202"/>
      <c r="C202" s="75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</row>
    <row r="203" spans="1:76" x14ac:dyDescent="0.45">
      <c r="A203"/>
      <c r="B203"/>
      <c r="C203" s="75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</row>
    <row r="204" spans="1:76" x14ac:dyDescent="0.45">
      <c r="A204"/>
      <c r="B204"/>
      <c r="C204" s="75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</row>
    <row r="205" spans="1:76" x14ac:dyDescent="0.45">
      <c r="A205"/>
      <c r="B205"/>
      <c r="C205" s="7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</row>
    <row r="206" spans="1:76" x14ac:dyDescent="0.45">
      <c r="A206"/>
      <c r="B206"/>
      <c r="C206" s="75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</row>
    <row r="207" spans="1:76" x14ac:dyDescent="0.45">
      <c r="A207"/>
      <c r="B207"/>
      <c r="C207" s="75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</row>
    <row r="208" spans="1:76" x14ac:dyDescent="0.45">
      <c r="A208"/>
      <c r="B208"/>
      <c r="C208" s="75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</row>
    <row r="209" spans="1:76" x14ac:dyDescent="0.45">
      <c r="A209"/>
      <c r="B209"/>
      <c r="C209" s="75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</row>
    <row r="210" spans="1:76" x14ac:dyDescent="0.45">
      <c r="A210"/>
      <c r="B210"/>
      <c r="C210" s="75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</row>
    <row r="211" spans="1:76" x14ac:dyDescent="0.45">
      <c r="A211"/>
      <c r="B211"/>
      <c r="C211" s="75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</row>
    <row r="212" spans="1:76" x14ac:dyDescent="0.45">
      <c r="A212"/>
      <c r="B212"/>
      <c r="C212" s="75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</row>
    <row r="213" spans="1:76" x14ac:dyDescent="0.45">
      <c r="A213"/>
      <c r="B213"/>
      <c r="C213" s="75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</row>
    <row r="214" spans="1:76" x14ac:dyDescent="0.45">
      <c r="A214"/>
      <c r="B214"/>
      <c r="C214" s="75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</row>
    <row r="215" spans="1:76" x14ac:dyDescent="0.45">
      <c r="A215"/>
      <c r="B215"/>
      <c r="C215" s="7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</row>
    <row r="216" spans="1:76" x14ac:dyDescent="0.45">
      <c r="A216"/>
      <c r="B216"/>
      <c r="C216" s="75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</row>
    <row r="217" spans="1:76" x14ac:dyDescent="0.45">
      <c r="A217"/>
      <c r="B217"/>
      <c r="C217" s="75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</row>
    <row r="218" spans="1:76" x14ac:dyDescent="0.45">
      <c r="A218"/>
      <c r="B218"/>
      <c r="C218" s="75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</row>
    <row r="219" spans="1:76" x14ac:dyDescent="0.45">
      <c r="A219"/>
      <c r="B219"/>
      <c r="C219" s="75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</row>
    <row r="220" spans="1:76" x14ac:dyDescent="0.45">
      <c r="A220"/>
      <c r="B220"/>
      <c r="C220" s="75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</row>
    <row r="221" spans="1:76" x14ac:dyDescent="0.45">
      <c r="A221"/>
      <c r="B221"/>
      <c r="C221" s="75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</row>
    <row r="222" spans="1:76" x14ac:dyDescent="0.45">
      <c r="A222"/>
      <c r="B222"/>
      <c r="C222" s="75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</row>
    <row r="223" spans="1:76" x14ac:dyDescent="0.45">
      <c r="A223"/>
      <c r="B223"/>
      <c r="C223" s="75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</row>
    <row r="224" spans="1:76" x14ac:dyDescent="0.45">
      <c r="A224"/>
      <c r="B224"/>
      <c r="C224" s="75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</row>
    <row r="225" spans="1:76" x14ac:dyDescent="0.45">
      <c r="A225"/>
      <c r="B225"/>
      <c r="C225" s="7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</row>
    <row r="226" spans="1:76" x14ac:dyDescent="0.45">
      <c r="A226"/>
      <c r="B226"/>
      <c r="C226" s="75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</row>
    <row r="227" spans="1:76" x14ac:dyDescent="0.45">
      <c r="A227"/>
      <c r="B227"/>
      <c r="C227" s="75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</row>
    <row r="228" spans="1:76" x14ac:dyDescent="0.45">
      <c r="A228"/>
      <c r="B228"/>
      <c r="C228" s="75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</row>
    <row r="229" spans="1:76" x14ac:dyDescent="0.45">
      <c r="A229"/>
      <c r="B229"/>
      <c r="C229" s="75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</row>
    <row r="230" spans="1:76" x14ac:dyDescent="0.45">
      <c r="A230"/>
      <c r="B230"/>
      <c r="C230" s="75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</row>
    <row r="231" spans="1:76" x14ac:dyDescent="0.45">
      <c r="A231"/>
      <c r="B231"/>
      <c r="C231" s="75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</row>
    <row r="232" spans="1:76" x14ac:dyDescent="0.45">
      <c r="A232"/>
      <c r="B232"/>
      <c r="C232" s="75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</row>
    <row r="233" spans="1:76" x14ac:dyDescent="0.45">
      <c r="A233"/>
      <c r="B233"/>
      <c r="C233" s="75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</row>
    <row r="234" spans="1:76" x14ac:dyDescent="0.45">
      <c r="A234"/>
      <c r="B234"/>
      <c r="C234" s="75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</row>
    <row r="235" spans="1:76" x14ac:dyDescent="0.45">
      <c r="A235"/>
      <c r="B235"/>
      <c r="C235" s="7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</row>
    <row r="236" spans="1:76" x14ac:dyDescent="0.45">
      <c r="A236"/>
      <c r="B236"/>
      <c r="C236" s="75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</row>
    <row r="237" spans="1:76" x14ac:dyDescent="0.45">
      <c r="A237"/>
      <c r="B237"/>
      <c r="C237" s="75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</row>
    <row r="238" spans="1:76" x14ac:dyDescent="0.45">
      <c r="A238"/>
      <c r="B238"/>
      <c r="C238" s="75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</row>
    <row r="239" spans="1:76" x14ac:dyDescent="0.45">
      <c r="A239"/>
      <c r="B239"/>
      <c r="C239" s="75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</row>
    <row r="240" spans="1:76" x14ac:dyDescent="0.45">
      <c r="A240"/>
      <c r="B240"/>
      <c r="C240" s="75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</row>
    <row r="241" spans="1:76" x14ac:dyDescent="0.45">
      <c r="A241"/>
      <c r="B241"/>
      <c r="C241" s="75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</row>
    <row r="242" spans="1:76" x14ac:dyDescent="0.45">
      <c r="A242"/>
      <c r="B242"/>
      <c r="C242" s="75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</row>
    <row r="243" spans="1:76" x14ac:dyDescent="0.45">
      <c r="A243"/>
      <c r="B243"/>
      <c r="C243" s="75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</row>
    <row r="244" spans="1:76" x14ac:dyDescent="0.45">
      <c r="A244"/>
      <c r="B244"/>
      <c r="C244" s="75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</row>
    <row r="245" spans="1:76" x14ac:dyDescent="0.45">
      <c r="A245"/>
      <c r="B245"/>
      <c r="C245" s="7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</row>
    <row r="246" spans="1:76" x14ac:dyDescent="0.45">
      <c r="A246"/>
      <c r="B246"/>
      <c r="C246" s="75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</row>
    <row r="247" spans="1:76" x14ac:dyDescent="0.45">
      <c r="A247"/>
      <c r="B247"/>
      <c r="C247" s="75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</row>
    <row r="248" spans="1:76" x14ac:dyDescent="0.45">
      <c r="A248"/>
      <c r="B248"/>
      <c r="C248" s="75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</row>
    <row r="249" spans="1:76" x14ac:dyDescent="0.45">
      <c r="A249"/>
      <c r="B249"/>
      <c r="C249" s="75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</row>
    <row r="250" spans="1:76" x14ac:dyDescent="0.45">
      <c r="A250"/>
      <c r="B250"/>
      <c r="C250" s="75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</row>
    <row r="251" spans="1:76" x14ac:dyDescent="0.45">
      <c r="A251"/>
      <c r="B251"/>
      <c r="C251" s="75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</row>
    <row r="252" spans="1:76" x14ac:dyDescent="0.45">
      <c r="A252"/>
      <c r="B252"/>
      <c r="C252" s="75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</row>
    <row r="253" spans="1:76" x14ac:dyDescent="0.45">
      <c r="A253"/>
      <c r="B253"/>
      <c r="C253" s="75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</row>
    <row r="254" spans="1:76" x14ac:dyDescent="0.45">
      <c r="A254"/>
      <c r="B254"/>
      <c r="C254" s="75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</row>
    <row r="255" spans="1:76" x14ac:dyDescent="0.45">
      <c r="A255"/>
      <c r="B255"/>
      <c r="C255" s="7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</row>
    <row r="256" spans="1:76" x14ac:dyDescent="0.45">
      <c r="A256"/>
      <c r="B256"/>
      <c r="C256" s="75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</row>
    <row r="257" spans="1:76" x14ac:dyDescent="0.45">
      <c r="A257"/>
      <c r="B257"/>
      <c r="C257" s="75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</row>
    <row r="258" spans="1:76" x14ac:dyDescent="0.45">
      <c r="A258"/>
      <c r="B258"/>
      <c r="C258" s="75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</row>
    <row r="259" spans="1:76" x14ac:dyDescent="0.45">
      <c r="A259"/>
      <c r="B259"/>
      <c r="C259" s="75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</row>
    <row r="260" spans="1:76" x14ac:dyDescent="0.45">
      <c r="A260"/>
      <c r="B260"/>
      <c r="C260" s="75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</row>
    <row r="261" spans="1:76" x14ac:dyDescent="0.45">
      <c r="A261"/>
      <c r="B261"/>
      <c r="C261" s="75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</row>
    <row r="262" spans="1:76" x14ac:dyDescent="0.45">
      <c r="A262"/>
      <c r="B262"/>
      <c r="C262" s="75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</row>
    <row r="263" spans="1:76" x14ac:dyDescent="0.45">
      <c r="A263"/>
      <c r="B263"/>
      <c r="C263" s="75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</row>
    <row r="264" spans="1:76" x14ac:dyDescent="0.45">
      <c r="A264"/>
      <c r="B264"/>
      <c r="C264" s="75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</row>
    <row r="265" spans="1:76" x14ac:dyDescent="0.45">
      <c r="A265"/>
      <c r="B265"/>
      <c r="C265" s="7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</row>
    <row r="266" spans="1:76" x14ac:dyDescent="0.45">
      <c r="A266"/>
      <c r="B266"/>
      <c r="C266" s="75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</row>
    <row r="267" spans="1:76" x14ac:dyDescent="0.45">
      <c r="A267"/>
      <c r="B267"/>
      <c r="C267" s="75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</row>
    <row r="268" spans="1:76" x14ac:dyDescent="0.45">
      <c r="A268"/>
      <c r="B268"/>
      <c r="C268" s="75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</row>
    <row r="269" spans="1:76" x14ac:dyDescent="0.45">
      <c r="A269"/>
      <c r="B269"/>
      <c r="C269" s="75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</row>
    <row r="270" spans="1:76" x14ac:dyDescent="0.45">
      <c r="A270"/>
      <c r="B270"/>
      <c r="C270" s="75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</row>
    <row r="271" spans="1:76" x14ac:dyDescent="0.45">
      <c r="A271"/>
      <c r="B271"/>
      <c r="C271" s="75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</row>
    <row r="272" spans="1:76" x14ac:dyDescent="0.45">
      <c r="A272"/>
      <c r="B272"/>
      <c r="C272" s="75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</row>
    <row r="273" spans="1:76" x14ac:dyDescent="0.45">
      <c r="A273"/>
      <c r="B273"/>
      <c r="C273" s="75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</row>
    <row r="274" spans="1:76" x14ac:dyDescent="0.45">
      <c r="A274"/>
      <c r="B274"/>
      <c r="C274" s="75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</row>
    <row r="275" spans="1:76" x14ac:dyDescent="0.45">
      <c r="A275"/>
      <c r="B275"/>
      <c r="C275" s="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</row>
    <row r="276" spans="1:76" x14ac:dyDescent="0.45">
      <c r="A276"/>
      <c r="B276"/>
      <c r="C276" s="75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</row>
    <row r="277" spans="1:76" x14ac:dyDescent="0.45">
      <c r="A277"/>
      <c r="B277"/>
      <c r="C277" s="75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</row>
    <row r="278" spans="1:76" x14ac:dyDescent="0.45">
      <c r="A278"/>
      <c r="B278"/>
      <c r="C278" s="75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</row>
    <row r="279" spans="1:76" x14ac:dyDescent="0.45">
      <c r="A279"/>
      <c r="B279"/>
      <c r="C279" s="75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</row>
    <row r="280" spans="1:76" x14ac:dyDescent="0.45">
      <c r="A280"/>
      <c r="B280"/>
      <c r="C280" s="75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</row>
    <row r="281" spans="1:76" x14ac:dyDescent="0.45">
      <c r="A281"/>
      <c r="B281"/>
      <c r="C281" s="75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</row>
    <row r="282" spans="1:76" x14ac:dyDescent="0.45">
      <c r="A282"/>
      <c r="B282"/>
      <c r="C282" s="75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</row>
    <row r="283" spans="1:76" x14ac:dyDescent="0.45">
      <c r="A283"/>
      <c r="B283"/>
      <c r="C283" s="75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</row>
    <row r="284" spans="1:76" x14ac:dyDescent="0.45">
      <c r="A284"/>
      <c r="B284"/>
      <c r="C284" s="75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</row>
    <row r="285" spans="1:76" x14ac:dyDescent="0.45">
      <c r="A285"/>
      <c r="B285"/>
      <c r="C285" s="7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</row>
    <row r="286" spans="1:76" x14ac:dyDescent="0.45">
      <c r="A286"/>
      <c r="B286"/>
      <c r="C286" s="75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</row>
    <row r="287" spans="1:76" x14ac:dyDescent="0.45">
      <c r="A287"/>
      <c r="B287"/>
      <c r="C287" s="75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</row>
    <row r="288" spans="1:76" x14ac:dyDescent="0.45">
      <c r="A288"/>
      <c r="B288"/>
      <c r="C288" s="75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</row>
    <row r="289" spans="1:76" x14ac:dyDescent="0.45">
      <c r="A289"/>
      <c r="B289"/>
      <c r="C289" s="75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</row>
    <row r="290" spans="1:76" x14ac:dyDescent="0.45">
      <c r="A290"/>
      <c r="B290"/>
      <c r="C290" s="75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</row>
    <row r="291" spans="1:76" x14ac:dyDescent="0.45">
      <c r="A291"/>
      <c r="B291"/>
      <c r="C291" s="75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</row>
    <row r="292" spans="1:76" x14ac:dyDescent="0.45">
      <c r="A292"/>
      <c r="B292"/>
      <c r="C292" s="75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</row>
    <row r="293" spans="1:76" x14ac:dyDescent="0.45">
      <c r="A293"/>
      <c r="B293"/>
      <c r="C293" s="75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</row>
    <row r="294" spans="1:76" x14ac:dyDescent="0.45">
      <c r="A294"/>
      <c r="B294"/>
      <c r="C294" s="75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</row>
    <row r="295" spans="1:76" x14ac:dyDescent="0.45">
      <c r="A295"/>
      <c r="B295"/>
      <c r="C295" s="7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</row>
    <row r="296" spans="1:76" x14ac:dyDescent="0.45">
      <c r="A296"/>
      <c r="B296"/>
      <c r="C296" s="75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</row>
    <row r="297" spans="1:76" x14ac:dyDescent="0.45">
      <c r="A297"/>
      <c r="B297"/>
      <c r="C297" s="75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</row>
    <row r="298" spans="1:76" x14ac:dyDescent="0.45">
      <c r="A298"/>
      <c r="B298"/>
      <c r="C298" s="75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</row>
    <row r="299" spans="1:76" x14ac:dyDescent="0.45">
      <c r="A299"/>
      <c r="B299"/>
      <c r="C299" s="75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</row>
    <row r="300" spans="1:76" x14ac:dyDescent="0.45">
      <c r="A300"/>
      <c r="B300"/>
      <c r="C300" s="75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</row>
    <row r="301" spans="1:76" x14ac:dyDescent="0.45">
      <c r="A301"/>
      <c r="B301"/>
      <c r="C301" s="75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</row>
    <row r="302" spans="1:76" x14ac:dyDescent="0.45">
      <c r="A302"/>
      <c r="B302"/>
      <c r="C302" s="75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</row>
    <row r="303" spans="1:76" x14ac:dyDescent="0.45">
      <c r="A303"/>
      <c r="B303"/>
      <c r="C303" s="75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</row>
    <row r="304" spans="1:76" x14ac:dyDescent="0.45">
      <c r="A304"/>
      <c r="B304"/>
      <c r="C304" s="75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</row>
    <row r="305" spans="1:76" x14ac:dyDescent="0.45">
      <c r="A305"/>
      <c r="B305"/>
      <c r="C305" s="7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</row>
    <row r="306" spans="1:76" x14ac:dyDescent="0.45">
      <c r="A306"/>
      <c r="B306"/>
      <c r="C306" s="75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</row>
    <row r="307" spans="1:76" x14ac:dyDescent="0.45">
      <c r="A307"/>
      <c r="B307"/>
      <c r="C307" s="75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</row>
    <row r="308" spans="1:76" x14ac:dyDescent="0.45">
      <c r="A308"/>
      <c r="B308"/>
      <c r="C308" s="75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</row>
    <row r="309" spans="1:76" x14ac:dyDescent="0.45">
      <c r="A309"/>
      <c r="B309"/>
      <c r="C309" s="75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</row>
    <row r="310" spans="1:76" x14ac:dyDescent="0.45">
      <c r="A310"/>
      <c r="B310"/>
      <c r="C310" s="75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</row>
    <row r="311" spans="1:76" x14ac:dyDescent="0.45">
      <c r="A311"/>
      <c r="B311"/>
      <c r="C311" s="75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</row>
    <row r="312" spans="1:76" x14ac:dyDescent="0.45">
      <c r="A312"/>
      <c r="B312"/>
      <c r="C312" s="75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</row>
    <row r="313" spans="1:76" x14ac:dyDescent="0.45">
      <c r="A313"/>
      <c r="B313"/>
      <c r="C313" s="75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</row>
    <row r="314" spans="1:76" x14ac:dyDescent="0.45">
      <c r="A314"/>
      <c r="B314"/>
      <c r="C314" s="75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</row>
    <row r="315" spans="1:76" x14ac:dyDescent="0.45">
      <c r="A315"/>
      <c r="B315"/>
      <c r="C315" s="7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</row>
    <row r="316" spans="1:76" x14ac:dyDescent="0.45">
      <c r="A316"/>
      <c r="B316"/>
      <c r="C316" s="75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</row>
    <row r="317" spans="1:76" x14ac:dyDescent="0.45">
      <c r="A317"/>
      <c r="B317"/>
      <c r="C317" s="75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</row>
    <row r="318" spans="1:76" x14ac:dyDescent="0.45">
      <c r="A318"/>
      <c r="B318"/>
      <c r="C318" s="75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</row>
    <row r="319" spans="1:76" x14ac:dyDescent="0.45">
      <c r="A319"/>
      <c r="B319"/>
      <c r="C319" s="75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</row>
    <row r="320" spans="1:76" x14ac:dyDescent="0.45">
      <c r="A320"/>
      <c r="B320"/>
      <c r="C320" s="75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</row>
    <row r="321" spans="1:76" x14ac:dyDescent="0.45">
      <c r="A321"/>
      <c r="B321"/>
      <c r="C321" s="75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</row>
    <row r="322" spans="1:76" x14ac:dyDescent="0.45">
      <c r="A322"/>
      <c r="B322"/>
      <c r="C322" s="75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</row>
    <row r="323" spans="1:76" x14ac:dyDescent="0.45">
      <c r="A323"/>
      <c r="B323"/>
      <c r="C323" s="75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</row>
    <row r="324" spans="1:76" x14ac:dyDescent="0.45">
      <c r="A324"/>
      <c r="B324"/>
      <c r="C324" s="75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</row>
    <row r="325" spans="1:76" x14ac:dyDescent="0.45">
      <c r="A325"/>
      <c r="B325"/>
      <c r="C325" s="7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</row>
    <row r="326" spans="1:76" x14ac:dyDescent="0.45">
      <c r="A326"/>
      <c r="B326"/>
      <c r="C326" s="75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</row>
    <row r="327" spans="1:76" x14ac:dyDescent="0.45">
      <c r="A327"/>
      <c r="B327"/>
      <c r="C327" s="75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</row>
    <row r="328" spans="1:76" x14ac:dyDescent="0.45">
      <c r="A328"/>
      <c r="B328"/>
      <c r="C328" s="75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</row>
    <row r="329" spans="1:76" x14ac:dyDescent="0.45">
      <c r="A329"/>
      <c r="B329"/>
      <c r="C329" s="75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</row>
    <row r="330" spans="1:76" x14ac:dyDescent="0.45">
      <c r="A330"/>
      <c r="B330"/>
      <c r="C330" s="75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</row>
    <row r="331" spans="1:76" x14ac:dyDescent="0.45">
      <c r="A331"/>
      <c r="B331"/>
      <c r="C331" s="75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</row>
    <row r="332" spans="1:76" x14ac:dyDescent="0.45">
      <c r="A332"/>
      <c r="B332"/>
      <c r="C332" s="75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</row>
    <row r="333" spans="1:76" x14ac:dyDescent="0.45">
      <c r="A333"/>
      <c r="B333"/>
      <c r="C333" s="75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</row>
    <row r="334" spans="1:76" x14ac:dyDescent="0.45">
      <c r="A334"/>
      <c r="B334"/>
      <c r="C334" s="75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</row>
    <row r="335" spans="1:76" x14ac:dyDescent="0.45">
      <c r="A335"/>
      <c r="B335"/>
      <c r="C335" s="7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</row>
    <row r="336" spans="1:76" x14ac:dyDescent="0.45">
      <c r="A336"/>
      <c r="B336"/>
      <c r="C336" s="75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</row>
    <row r="337" spans="1:76" x14ac:dyDescent="0.45">
      <c r="A337"/>
      <c r="B337"/>
      <c r="C337" s="75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</row>
    <row r="338" spans="1:76" x14ac:dyDescent="0.45">
      <c r="A338"/>
      <c r="B338"/>
      <c r="C338" s="75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</row>
    <row r="339" spans="1:76" x14ac:dyDescent="0.45">
      <c r="A339"/>
      <c r="B339"/>
      <c r="C339" s="75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</row>
    <row r="340" spans="1:76" x14ac:dyDescent="0.45">
      <c r="A340"/>
      <c r="B340"/>
      <c r="C340" s="75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</row>
    <row r="341" spans="1:76" x14ac:dyDescent="0.45">
      <c r="A341"/>
      <c r="B341"/>
      <c r="C341" s="75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</row>
    <row r="342" spans="1:76" x14ac:dyDescent="0.45">
      <c r="A342"/>
      <c r="B342"/>
      <c r="C342" s="75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</row>
    <row r="343" spans="1:76" x14ac:dyDescent="0.45">
      <c r="A343"/>
      <c r="B343"/>
      <c r="C343" s="75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</row>
    <row r="344" spans="1:76" x14ac:dyDescent="0.45">
      <c r="A344"/>
      <c r="B344"/>
      <c r="C344" s="75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</row>
    <row r="345" spans="1:76" x14ac:dyDescent="0.45">
      <c r="A345"/>
      <c r="B345"/>
      <c r="C345" s="7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</row>
    <row r="346" spans="1:76" x14ac:dyDescent="0.45">
      <c r="A346"/>
      <c r="B346"/>
      <c r="C346" s="75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</row>
    <row r="347" spans="1:76" x14ac:dyDescent="0.45">
      <c r="A347"/>
      <c r="B347"/>
      <c r="C347" s="75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</row>
    <row r="348" spans="1:76" x14ac:dyDescent="0.45">
      <c r="A348"/>
      <c r="B348"/>
      <c r="C348" s="75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</row>
    <row r="349" spans="1:76" x14ac:dyDescent="0.45">
      <c r="A349"/>
      <c r="B349"/>
      <c r="C349" s="75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</row>
    <row r="350" spans="1:76" x14ac:dyDescent="0.45">
      <c r="A350"/>
      <c r="B350"/>
      <c r="C350" s="75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</row>
    <row r="351" spans="1:76" x14ac:dyDescent="0.45">
      <c r="A351"/>
      <c r="B351"/>
      <c r="C351" s="75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</row>
    <row r="352" spans="1:76" x14ac:dyDescent="0.45">
      <c r="A352"/>
      <c r="B352"/>
      <c r="C352" s="75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</row>
    <row r="353" spans="1:76" x14ac:dyDescent="0.45">
      <c r="A353"/>
      <c r="B353"/>
      <c r="C353" s="75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</row>
    <row r="354" spans="1:76" x14ac:dyDescent="0.45">
      <c r="A354"/>
      <c r="B354"/>
      <c r="C354" s="75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</row>
    <row r="355" spans="1:76" x14ac:dyDescent="0.45">
      <c r="A355"/>
      <c r="B355"/>
      <c r="C355" s="7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</row>
    <row r="356" spans="1:76" x14ac:dyDescent="0.45">
      <c r="A356"/>
      <c r="B356"/>
      <c r="C356" s="75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</row>
    <row r="357" spans="1:76" x14ac:dyDescent="0.45">
      <c r="A357"/>
      <c r="B357"/>
      <c r="C357" s="75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</row>
    <row r="358" spans="1:76" x14ac:dyDescent="0.45">
      <c r="A358"/>
      <c r="B358"/>
      <c r="C358" s="75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</row>
    <row r="359" spans="1:76" x14ac:dyDescent="0.45">
      <c r="A359"/>
      <c r="B359"/>
      <c r="C359" s="75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</row>
    <row r="360" spans="1:76" x14ac:dyDescent="0.45">
      <c r="A360"/>
      <c r="B360"/>
      <c r="C360" s="75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</row>
    <row r="361" spans="1:76" x14ac:dyDescent="0.45">
      <c r="A361"/>
      <c r="B361"/>
      <c r="C361" s="75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</row>
    <row r="362" spans="1:76" x14ac:dyDescent="0.45">
      <c r="A362"/>
      <c r="B362"/>
      <c r="C362" s="75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</row>
    <row r="363" spans="1:76" x14ac:dyDescent="0.45">
      <c r="A363"/>
      <c r="B363"/>
      <c r="C363" s="75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</row>
    <row r="364" spans="1:76" x14ac:dyDescent="0.45">
      <c r="A364"/>
      <c r="B364"/>
      <c r="C364" s="75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</row>
    <row r="365" spans="1:76" x14ac:dyDescent="0.45">
      <c r="A365"/>
      <c r="B365"/>
      <c r="C365" s="7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</row>
    <row r="366" spans="1:76" x14ac:dyDescent="0.45">
      <c r="A366"/>
      <c r="B366"/>
      <c r="C366" s="75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</row>
    <row r="367" spans="1:76" x14ac:dyDescent="0.45">
      <c r="A367"/>
      <c r="B367"/>
      <c r="C367" s="75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</row>
    <row r="368" spans="1:76" x14ac:dyDescent="0.45">
      <c r="A368"/>
      <c r="B368"/>
      <c r="C368" s="75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</row>
    <row r="369" spans="1:76" x14ac:dyDescent="0.45">
      <c r="A369"/>
      <c r="B369"/>
      <c r="C369" s="75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</row>
    <row r="370" spans="1:76" x14ac:dyDescent="0.45">
      <c r="A370"/>
      <c r="B370"/>
      <c r="C370" s="75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</row>
    <row r="371" spans="1:76" x14ac:dyDescent="0.45">
      <c r="A371"/>
      <c r="B371"/>
      <c r="C371" s="75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</row>
    <row r="372" spans="1:76" x14ac:dyDescent="0.45">
      <c r="A372"/>
      <c r="B372"/>
      <c r="C372" s="75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</row>
    <row r="373" spans="1:76" x14ac:dyDescent="0.45">
      <c r="A373"/>
      <c r="B373"/>
      <c r="C373" s="75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</row>
    <row r="374" spans="1:76" x14ac:dyDescent="0.45">
      <c r="A374"/>
      <c r="B374"/>
      <c r="C374" s="75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</row>
    <row r="375" spans="1:76" x14ac:dyDescent="0.45">
      <c r="A375"/>
      <c r="B375"/>
      <c r="C375" s="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</row>
    <row r="376" spans="1:76" x14ac:dyDescent="0.45">
      <c r="A376"/>
      <c r="B376"/>
      <c r="C376" s="75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</row>
    <row r="377" spans="1:76" x14ac:dyDescent="0.45">
      <c r="A377"/>
      <c r="B377"/>
      <c r="C377" s="75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</row>
    <row r="378" spans="1:76" x14ac:dyDescent="0.45">
      <c r="A378"/>
      <c r="B378"/>
      <c r="C378" s="75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</row>
    <row r="379" spans="1:76" x14ac:dyDescent="0.45">
      <c r="A379"/>
      <c r="B379"/>
      <c r="C379" s="75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</row>
    <row r="380" spans="1:76" x14ac:dyDescent="0.45">
      <c r="A380"/>
      <c r="B380"/>
      <c r="C380" s="75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</row>
    <row r="381" spans="1:76" x14ac:dyDescent="0.45">
      <c r="A381"/>
      <c r="B381"/>
      <c r="C381" s="75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</row>
    <row r="382" spans="1:76" x14ac:dyDescent="0.45">
      <c r="A382"/>
      <c r="B382"/>
      <c r="C382" s="75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</row>
    <row r="383" spans="1:76" x14ac:dyDescent="0.45">
      <c r="A383"/>
      <c r="B383"/>
      <c r="C383" s="75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</row>
    <row r="384" spans="1:76" x14ac:dyDescent="0.45">
      <c r="A384"/>
      <c r="B384"/>
      <c r="C384" s="75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</row>
    <row r="385" spans="1:76" x14ac:dyDescent="0.45">
      <c r="A385"/>
      <c r="B385"/>
      <c r="C385" s="7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</row>
    <row r="386" spans="1:76" x14ac:dyDescent="0.45">
      <c r="A386"/>
      <c r="B386"/>
      <c r="C386" s="75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</row>
    <row r="387" spans="1:76" x14ac:dyDescent="0.45">
      <c r="A387"/>
      <c r="B387"/>
      <c r="C387" s="75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</row>
    <row r="388" spans="1:76" x14ac:dyDescent="0.45">
      <c r="A388"/>
      <c r="B388"/>
      <c r="C388" s="75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</row>
    <row r="389" spans="1:76" x14ac:dyDescent="0.45">
      <c r="A389"/>
      <c r="B389"/>
      <c r="C389" s="75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</row>
    <row r="390" spans="1:76" x14ac:dyDescent="0.45">
      <c r="A390"/>
      <c r="B390"/>
      <c r="C390" s="75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</row>
    <row r="391" spans="1:76" x14ac:dyDescent="0.45">
      <c r="A391"/>
      <c r="B391"/>
      <c r="C391" s="75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</row>
    <row r="392" spans="1:76" x14ac:dyDescent="0.45">
      <c r="A392"/>
      <c r="B392"/>
      <c r="C392" s="75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</row>
    <row r="393" spans="1:76" x14ac:dyDescent="0.45">
      <c r="A393"/>
      <c r="B393"/>
      <c r="C393" s="75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</row>
    <row r="394" spans="1:76" x14ac:dyDescent="0.45">
      <c r="A394"/>
      <c r="B394"/>
      <c r="C394" s="75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</row>
    <row r="395" spans="1:76" x14ac:dyDescent="0.45">
      <c r="A395"/>
      <c r="B395"/>
      <c r="C395" s="7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</row>
    <row r="396" spans="1:76" x14ac:dyDescent="0.45">
      <c r="A396"/>
      <c r="B396"/>
      <c r="C396" s="75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</row>
    <row r="397" spans="1:76" x14ac:dyDescent="0.45">
      <c r="A397"/>
      <c r="B397"/>
      <c r="C397" s="75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</row>
    <row r="398" spans="1:76" x14ac:dyDescent="0.45">
      <c r="A398"/>
      <c r="B398"/>
      <c r="C398" s="75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</row>
    <row r="399" spans="1:76" x14ac:dyDescent="0.45">
      <c r="A399"/>
      <c r="B399"/>
      <c r="C399" s="75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</row>
    <row r="400" spans="1:76" x14ac:dyDescent="0.45">
      <c r="A400"/>
      <c r="B400"/>
      <c r="C400" s="75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</row>
    <row r="401" spans="1:76" x14ac:dyDescent="0.45">
      <c r="A401"/>
      <c r="B401"/>
      <c r="C401" s="75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</row>
    <row r="402" spans="1:76" x14ac:dyDescent="0.45">
      <c r="A402"/>
      <c r="B402"/>
      <c r="C402" s="75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</row>
    <row r="403" spans="1:76" x14ac:dyDescent="0.45">
      <c r="A403"/>
      <c r="B403"/>
      <c r="C403" s="75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</row>
    <row r="404" spans="1:76" x14ac:dyDescent="0.45">
      <c r="A404"/>
      <c r="B404"/>
      <c r="C404" s="75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</row>
    <row r="405" spans="1:76" x14ac:dyDescent="0.45">
      <c r="A405"/>
      <c r="B405"/>
      <c r="C405" s="7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</row>
    <row r="406" spans="1:76" x14ac:dyDescent="0.45">
      <c r="A406"/>
      <c r="B406"/>
      <c r="C406" s="75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</row>
    <row r="407" spans="1:76" x14ac:dyDescent="0.45">
      <c r="A407"/>
      <c r="B407"/>
      <c r="C407" s="75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</row>
    <row r="408" spans="1:76" x14ac:dyDescent="0.45">
      <c r="A408"/>
      <c r="B408"/>
      <c r="C408" s="75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</row>
    <row r="409" spans="1:76" x14ac:dyDescent="0.45">
      <c r="A409"/>
      <c r="B409"/>
      <c r="C409" s="75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</row>
    <row r="410" spans="1:76" x14ac:dyDescent="0.45">
      <c r="A410"/>
      <c r="B410"/>
      <c r="C410" s="75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</row>
    <row r="411" spans="1:76" x14ac:dyDescent="0.45">
      <c r="A411"/>
      <c r="B411"/>
      <c r="C411" s="75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</row>
    <row r="412" spans="1:76" x14ac:dyDescent="0.45">
      <c r="A412"/>
      <c r="B412"/>
      <c r="C412" s="75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</row>
    <row r="413" spans="1:76" x14ac:dyDescent="0.45">
      <c r="A413"/>
      <c r="B413"/>
      <c r="C413" s="75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</row>
    <row r="414" spans="1:76" x14ac:dyDescent="0.45">
      <c r="A414"/>
      <c r="B414"/>
      <c r="C414" s="75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</row>
    <row r="415" spans="1:76" x14ac:dyDescent="0.45">
      <c r="A415"/>
      <c r="B415"/>
      <c r="C415" s="7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</row>
    <row r="416" spans="1:76" x14ac:dyDescent="0.45">
      <c r="A416"/>
      <c r="B416"/>
      <c r="C416" s="75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</row>
    <row r="417" spans="1:76" x14ac:dyDescent="0.45">
      <c r="A417"/>
      <c r="B417"/>
      <c r="C417" s="75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</row>
    <row r="418" spans="1:76" x14ac:dyDescent="0.45">
      <c r="A418"/>
      <c r="B418"/>
      <c r="C418" s="75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</row>
    <row r="419" spans="1:76" x14ac:dyDescent="0.45">
      <c r="A419"/>
      <c r="B419"/>
      <c r="C419" s="75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</row>
    <row r="420" spans="1:76" x14ac:dyDescent="0.45">
      <c r="A420"/>
      <c r="B420"/>
      <c r="C420" s="75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</row>
    <row r="421" spans="1:76" x14ac:dyDescent="0.45">
      <c r="A421"/>
      <c r="B421"/>
      <c r="C421" s="75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</row>
    <row r="422" spans="1:76" x14ac:dyDescent="0.45">
      <c r="A422"/>
      <c r="B422"/>
      <c r="C422" s="75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</row>
    <row r="423" spans="1:76" x14ac:dyDescent="0.45">
      <c r="A423"/>
      <c r="B423"/>
      <c r="C423" s="75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</row>
    <row r="424" spans="1:76" x14ac:dyDescent="0.45">
      <c r="A424"/>
      <c r="B424"/>
      <c r="C424" s="75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</row>
    <row r="425" spans="1:76" x14ac:dyDescent="0.45">
      <c r="A425"/>
      <c r="B425"/>
      <c r="C425" s="7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</row>
    <row r="426" spans="1:76" x14ac:dyDescent="0.45">
      <c r="A426"/>
      <c r="B426"/>
      <c r="C426" s="75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</row>
    <row r="427" spans="1:76" x14ac:dyDescent="0.45">
      <c r="A427"/>
      <c r="B427"/>
      <c r="C427" s="75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</row>
    <row r="428" spans="1:76" x14ac:dyDescent="0.45">
      <c r="A428"/>
      <c r="B428"/>
      <c r="C428" s="75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</row>
    <row r="429" spans="1:76" x14ac:dyDescent="0.45">
      <c r="A429"/>
      <c r="B429"/>
      <c r="C429" s="75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</row>
    <row r="430" spans="1:76" x14ac:dyDescent="0.45">
      <c r="A430"/>
      <c r="B430"/>
      <c r="C430" s="75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</row>
    <row r="431" spans="1:76" x14ac:dyDescent="0.45">
      <c r="A431"/>
      <c r="B431"/>
      <c r="C431" s="75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</row>
    <row r="432" spans="1:76" x14ac:dyDescent="0.45">
      <c r="A432"/>
      <c r="B432"/>
      <c r="C432" s="75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</row>
    <row r="433" spans="1:76" x14ac:dyDescent="0.45">
      <c r="A433"/>
      <c r="B433"/>
      <c r="C433" s="75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</row>
    <row r="434" spans="1:76" x14ac:dyDescent="0.45">
      <c r="A434"/>
      <c r="B434"/>
      <c r="C434" s="75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</row>
    <row r="435" spans="1:76" x14ac:dyDescent="0.45">
      <c r="A435"/>
      <c r="B435"/>
      <c r="C435" s="7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</row>
    <row r="436" spans="1:76" x14ac:dyDescent="0.45">
      <c r="A436"/>
      <c r="B436"/>
      <c r="C436" s="75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</row>
    <row r="437" spans="1:76" x14ac:dyDescent="0.45">
      <c r="A437"/>
      <c r="B437"/>
      <c r="C437" s="75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</row>
    <row r="438" spans="1:76" x14ac:dyDescent="0.45">
      <c r="A438"/>
      <c r="B438"/>
      <c r="C438" s="75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</row>
    <row r="439" spans="1:76" x14ac:dyDescent="0.45">
      <c r="A439"/>
      <c r="B439"/>
      <c r="C439" s="75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</row>
    <row r="440" spans="1:76" x14ac:dyDescent="0.45">
      <c r="A440"/>
      <c r="B440"/>
      <c r="C440" s="75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</row>
    <row r="441" spans="1:76" x14ac:dyDescent="0.45">
      <c r="A441"/>
      <c r="B441"/>
      <c r="C441" s="75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</row>
    <row r="442" spans="1:76" x14ac:dyDescent="0.45">
      <c r="A442"/>
      <c r="B442"/>
      <c r="C442" s="75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</row>
    <row r="443" spans="1:76" x14ac:dyDescent="0.45">
      <c r="A443"/>
      <c r="B443"/>
      <c r="C443" s="75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</row>
    <row r="444" spans="1:76" x14ac:dyDescent="0.45">
      <c r="A444"/>
      <c r="B444"/>
      <c r="C444" s="75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</row>
    <row r="445" spans="1:76" x14ac:dyDescent="0.45">
      <c r="A445"/>
      <c r="B445"/>
      <c r="C445" s="7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</row>
    <row r="446" spans="1:76" x14ac:dyDescent="0.45">
      <c r="A446"/>
      <c r="B446"/>
      <c r="C446" s="75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</row>
    <row r="447" spans="1:76" x14ac:dyDescent="0.45">
      <c r="A447"/>
      <c r="B447"/>
      <c r="C447" s="75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</row>
    <row r="448" spans="1:76" x14ac:dyDescent="0.45">
      <c r="A448"/>
      <c r="B448"/>
      <c r="C448" s="75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</row>
    <row r="449" spans="1:76" x14ac:dyDescent="0.45">
      <c r="A449"/>
      <c r="B449"/>
      <c r="C449" s="75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</row>
    <row r="450" spans="1:76" x14ac:dyDescent="0.45">
      <c r="A450"/>
      <c r="B450"/>
      <c r="C450" s="75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</row>
    <row r="451" spans="1:76" x14ac:dyDescent="0.45">
      <c r="A451"/>
      <c r="B451"/>
      <c r="C451" s="75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</row>
    <row r="452" spans="1:76" x14ac:dyDescent="0.45">
      <c r="A452"/>
      <c r="B452"/>
      <c r="C452" s="75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</row>
    <row r="453" spans="1:76" x14ac:dyDescent="0.45">
      <c r="A453"/>
      <c r="B453"/>
      <c r="C453" s="75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</row>
    <row r="454" spans="1:76" x14ac:dyDescent="0.45">
      <c r="A454"/>
      <c r="B454"/>
      <c r="C454" s="75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</row>
    <row r="455" spans="1:76" x14ac:dyDescent="0.45">
      <c r="A455"/>
      <c r="B455"/>
      <c r="C455" s="7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</row>
    <row r="456" spans="1:76" x14ac:dyDescent="0.45">
      <c r="A456"/>
      <c r="B456"/>
      <c r="C456" s="75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</row>
    <row r="457" spans="1:76" x14ac:dyDescent="0.45">
      <c r="A457"/>
      <c r="B457"/>
      <c r="C457" s="75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</row>
    <row r="458" spans="1:76" x14ac:dyDescent="0.45">
      <c r="A458"/>
      <c r="B458"/>
      <c r="C458" s="75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</row>
    <row r="459" spans="1:76" x14ac:dyDescent="0.45">
      <c r="A459"/>
      <c r="B459"/>
      <c r="C459" s="75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</row>
    <row r="460" spans="1:76" x14ac:dyDescent="0.45">
      <c r="A460"/>
      <c r="B460"/>
      <c r="C460" s="75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</row>
    <row r="461" spans="1:76" x14ac:dyDescent="0.45">
      <c r="A461"/>
      <c r="B461"/>
      <c r="C461" s="75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</row>
    <row r="462" spans="1:76" x14ac:dyDescent="0.45">
      <c r="A462"/>
      <c r="B462"/>
      <c r="C462" s="75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</row>
    <row r="463" spans="1:76" x14ac:dyDescent="0.45">
      <c r="A463"/>
      <c r="B463"/>
      <c r="C463" s="75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</row>
    <row r="464" spans="1:76" x14ac:dyDescent="0.45">
      <c r="A464"/>
      <c r="B464"/>
      <c r="C464" s="75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</row>
    <row r="465" spans="1:76" x14ac:dyDescent="0.45">
      <c r="A465"/>
      <c r="B465"/>
      <c r="C465" s="7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</row>
    <row r="466" spans="1:76" x14ac:dyDescent="0.45">
      <c r="A466"/>
      <c r="B466"/>
      <c r="C466" s="75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</row>
    <row r="467" spans="1:76" x14ac:dyDescent="0.45">
      <c r="A467"/>
      <c r="B467"/>
      <c r="C467" s="75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</row>
    <row r="468" spans="1:76" x14ac:dyDescent="0.45">
      <c r="A468"/>
      <c r="B468"/>
      <c r="C468" s="75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</row>
    <row r="469" spans="1:76" x14ac:dyDescent="0.45">
      <c r="A469"/>
      <c r="B469"/>
      <c r="C469" s="75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</row>
    <row r="470" spans="1:76" x14ac:dyDescent="0.45">
      <c r="A470"/>
      <c r="B470"/>
      <c r="C470" s="75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</row>
    <row r="471" spans="1:76" x14ac:dyDescent="0.45">
      <c r="A471"/>
      <c r="B471"/>
      <c r="C471" s="75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</row>
    <row r="472" spans="1:76" x14ac:dyDescent="0.45">
      <c r="A472"/>
      <c r="B472"/>
      <c r="C472" s="75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</row>
    <row r="473" spans="1:76" x14ac:dyDescent="0.45">
      <c r="A473"/>
      <c r="B473"/>
      <c r="C473" s="75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</row>
    <row r="474" spans="1:76" x14ac:dyDescent="0.45">
      <c r="A474"/>
      <c r="B474"/>
      <c r="C474" s="75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</row>
    <row r="475" spans="1:76" x14ac:dyDescent="0.45">
      <c r="A475"/>
      <c r="B475"/>
      <c r="C475" s="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</row>
    <row r="476" spans="1:76" x14ac:dyDescent="0.45">
      <c r="A476"/>
      <c r="B476"/>
      <c r="C476" s="75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</row>
    <row r="477" spans="1:76" x14ac:dyDescent="0.45">
      <c r="A477"/>
      <c r="B477"/>
      <c r="C477" s="75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</row>
    <row r="478" spans="1:76" x14ac:dyDescent="0.45">
      <c r="A478"/>
      <c r="B478"/>
      <c r="C478" s="75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</row>
    <row r="479" spans="1:76" x14ac:dyDescent="0.45">
      <c r="A479"/>
      <c r="B479"/>
      <c r="C479" s="75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</row>
    <row r="480" spans="1:76" x14ac:dyDescent="0.45">
      <c r="A480"/>
      <c r="B480"/>
      <c r="C480" s="75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</row>
    <row r="481" spans="1:76" x14ac:dyDescent="0.45">
      <c r="A481"/>
      <c r="B481"/>
      <c r="C481" s="75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</row>
    <row r="482" spans="1:76" x14ac:dyDescent="0.45">
      <c r="A482"/>
      <c r="B482"/>
      <c r="C482" s="75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</row>
    <row r="483" spans="1:76" x14ac:dyDescent="0.45">
      <c r="A483"/>
      <c r="B483"/>
      <c r="C483" s="75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</row>
    <row r="484" spans="1:76" x14ac:dyDescent="0.45">
      <c r="A484"/>
      <c r="B484"/>
      <c r="C484" s="75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</row>
    <row r="485" spans="1:76" x14ac:dyDescent="0.45">
      <c r="A485"/>
      <c r="B485"/>
      <c r="C485" s="7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</row>
    <row r="486" spans="1:76" x14ac:dyDescent="0.45">
      <c r="A486"/>
      <c r="B486"/>
      <c r="C486" s="75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</row>
    <row r="487" spans="1:76" x14ac:dyDescent="0.45">
      <c r="A487"/>
      <c r="B487"/>
      <c r="C487" s="75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</row>
    <row r="488" spans="1:76" x14ac:dyDescent="0.45">
      <c r="A488"/>
      <c r="B488"/>
      <c r="C488" s="75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</row>
    <row r="489" spans="1:76" x14ac:dyDescent="0.45">
      <c r="A489"/>
      <c r="B489"/>
      <c r="C489" s="75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</row>
    <row r="490" spans="1:76" x14ac:dyDescent="0.45">
      <c r="A490"/>
      <c r="B490"/>
      <c r="C490" s="75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</row>
    <row r="491" spans="1:76" x14ac:dyDescent="0.45">
      <c r="A491"/>
      <c r="B491"/>
      <c r="C491" s="75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</row>
    <row r="492" spans="1:76" x14ac:dyDescent="0.45">
      <c r="A492"/>
      <c r="B492"/>
      <c r="C492" s="75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</row>
    <row r="493" spans="1:76" x14ac:dyDescent="0.45">
      <c r="A493"/>
      <c r="B493"/>
      <c r="C493" s="75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</row>
    <row r="494" spans="1:76" x14ac:dyDescent="0.45">
      <c r="A494"/>
      <c r="B494"/>
      <c r="C494" s="75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</row>
    <row r="495" spans="1:76" x14ac:dyDescent="0.45">
      <c r="A495"/>
      <c r="B495"/>
      <c r="C495" s="7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</row>
    <row r="496" spans="1:76" x14ac:dyDescent="0.45">
      <c r="A496"/>
      <c r="B496"/>
      <c r="C496" s="75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</row>
    <row r="497" spans="1:76" x14ac:dyDescent="0.45">
      <c r="A497"/>
      <c r="B497"/>
      <c r="C497" s="75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</row>
    <row r="498" spans="1:76" x14ac:dyDescent="0.45">
      <c r="A498"/>
      <c r="B498"/>
      <c r="C498" s="75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</row>
    <row r="499" spans="1:76" x14ac:dyDescent="0.45">
      <c r="A499"/>
      <c r="B499"/>
      <c r="C499" s="75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</row>
    <row r="500" spans="1:76" x14ac:dyDescent="0.45">
      <c r="A500"/>
      <c r="B500"/>
      <c r="C500" s="75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</row>
    <row r="501" spans="1:76" x14ac:dyDescent="0.45">
      <c r="A501"/>
      <c r="B501"/>
      <c r="C501" s="75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</row>
    <row r="502" spans="1:76" x14ac:dyDescent="0.45">
      <c r="A502"/>
      <c r="B502"/>
      <c r="C502" s="75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</row>
    <row r="503" spans="1:76" x14ac:dyDescent="0.45">
      <c r="A503"/>
      <c r="B503"/>
      <c r="C503" s="75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</row>
    <row r="504" spans="1:76" x14ac:dyDescent="0.45">
      <c r="A504"/>
      <c r="B504"/>
      <c r="C504" s="75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</row>
    <row r="505" spans="1:76" x14ac:dyDescent="0.45">
      <c r="A505"/>
      <c r="B505"/>
      <c r="C505" s="7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</row>
    <row r="506" spans="1:76" x14ac:dyDescent="0.45">
      <c r="A506"/>
      <c r="B506"/>
      <c r="C506" s="75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</row>
    <row r="507" spans="1:76" x14ac:dyDescent="0.45">
      <c r="A507"/>
      <c r="B507"/>
      <c r="C507" s="75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</row>
    <row r="508" spans="1:76" x14ac:dyDescent="0.45">
      <c r="A508"/>
      <c r="B508"/>
      <c r="C508" s="75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</row>
    <row r="509" spans="1:76" x14ac:dyDescent="0.45">
      <c r="A509"/>
      <c r="B509"/>
      <c r="C509" s="75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</row>
    <row r="510" spans="1:76" x14ac:dyDescent="0.45">
      <c r="A510"/>
      <c r="B510"/>
      <c r="C510" s="75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</row>
    <row r="511" spans="1:76" x14ac:dyDescent="0.45">
      <c r="A511"/>
      <c r="B511"/>
      <c r="C511" s="75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</row>
    <row r="512" spans="1:76" x14ac:dyDescent="0.45">
      <c r="A512"/>
      <c r="B512"/>
      <c r="C512" s="75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</row>
    <row r="513" spans="1:76" x14ac:dyDescent="0.45">
      <c r="A513"/>
      <c r="B513"/>
      <c r="C513" s="75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</row>
    <row r="514" spans="1:76" x14ac:dyDescent="0.45">
      <c r="A514"/>
      <c r="B514"/>
      <c r="C514" s="75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</row>
    <row r="515" spans="1:76" x14ac:dyDescent="0.45">
      <c r="A515"/>
      <c r="B515"/>
      <c r="C515" s="7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</row>
    <row r="516" spans="1:76" x14ac:dyDescent="0.45">
      <c r="A516"/>
      <c r="B516"/>
      <c r="C516" s="75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</row>
    <row r="517" spans="1:76" x14ac:dyDescent="0.45">
      <c r="A517"/>
      <c r="B517"/>
      <c r="C517" s="75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</row>
    <row r="518" spans="1:76" x14ac:dyDescent="0.45">
      <c r="A518"/>
      <c r="B518"/>
      <c r="C518" s="75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</row>
    <row r="519" spans="1:76" x14ac:dyDescent="0.45">
      <c r="A519"/>
      <c r="B519"/>
      <c r="C519" s="75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</row>
    <row r="520" spans="1:76" x14ac:dyDescent="0.45">
      <c r="A520"/>
      <c r="B520"/>
      <c r="C520" s="75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</row>
    <row r="521" spans="1:76" x14ac:dyDescent="0.45">
      <c r="A521"/>
      <c r="B521"/>
      <c r="C521" s="75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</row>
    <row r="522" spans="1:76" x14ac:dyDescent="0.45">
      <c r="A522"/>
      <c r="B522"/>
      <c r="C522" s="75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</row>
    <row r="523" spans="1:76" x14ac:dyDescent="0.45">
      <c r="A523"/>
      <c r="B523"/>
      <c r="C523" s="75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</row>
    <row r="524" spans="1:76" x14ac:dyDescent="0.45">
      <c r="A524"/>
      <c r="B524"/>
      <c r="C524" s="75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</row>
    <row r="525" spans="1:76" x14ac:dyDescent="0.45">
      <c r="A525"/>
      <c r="B525"/>
      <c r="C525" s="7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</row>
    <row r="526" spans="1:76" x14ac:dyDescent="0.45">
      <c r="A526"/>
      <c r="B526"/>
      <c r="C526" s="75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</row>
    <row r="527" spans="1:76" x14ac:dyDescent="0.45">
      <c r="A527"/>
      <c r="B527"/>
      <c r="C527" s="75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</row>
    <row r="528" spans="1:76" x14ac:dyDescent="0.45">
      <c r="A528"/>
      <c r="B528"/>
      <c r="C528" s="75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</row>
    <row r="529" spans="1:76" x14ac:dyDescent="0.45">
      <c r="A529"/>
      <c r="B529"/>
      <c r="C529" s="75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</row>
    <row r="530" spans="1:76" x14ac:dyDescent="0.45">
      <c r="A530"/>
      <c r="B530"/>
      <c r="C530" s="75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</row>
    <row r="531" spans="1:76" x14ac:dyDescent="0.45">
      <c r="A531"/>
      <c r="B531"/>
      <c r="C531" s="75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</row>
    <row r="532" spans="1:76" x14ac:dyDescent="0.45">
      <c r="A532"/>
      <c r="B532"/>
      <c r="C532" s="75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</row>
    <row r="533" spans="1:76" x14ac:dyDescent="0.45">
      <c r="A533"/>
      <c r="B533"/>
      <c r="C533" s="75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</row>
    <row r="534" spans="1:76" x14ac:dyDescent="0.45">
      <c r="A534"/>
      <c r="B534"/>
      <c r="C534" s="75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</row>
    <row r="535" spans="1:76" x14ac:dyDescent="0.45">
      <c r="A535"/>
      <c r="B535"/>
      <c r="C535" s="7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</row>
    <row r="536" spans="1:76" x14ac:dyDescent="0.45">
      <c r="A536"/>
      <c r="B536"/>
      <c r="C536" s="75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</row>
    <row r="537" spans="1:76" x14ac:dyDescent="0.45">
      <c r="A537"/>
      <c r="B537"/>
      <c r="C537" s="75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</row>
    <row r="538" spans="1:76" x14ac:dyDescent="0.45">
      <c r="A538"/>
      <c r="B538"/>
      <c r="C538" s="75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</row>
    <row r="539" spans="1:76" x14ac:dyDescent="0.45">
      <c r="A539"/>
      <c r="B539"/>
      <c r="C539" s="75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</row>
    <row r="540" spans="1:76" x14ac:dyDescent="0.45">
      <c r="A540"/>
      <c r="B540"/>
      <c r="C540" s="75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</row>
    <row r="541" spans="1:76" x14ac:dyDescent="0.45">
      <c r="A541"/>
      <c r="B541"/>
      <c r="C541" s="75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</row>
    <row r="542" spans="1:76" x14ac:dyDescent="0.45">
      <c r="A542"/>
      <c r="B542"/>
      <c r="C542" s="75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</row>
    <row r="543" spans="1:76" x14ac:dyDescent="0.45">
      <c r="A543"/>
      <c r="B543"/>
      <c r="C543" s="75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</row>
    <row r="544" spans="1:76" x14ac:dyDescent="0.45">
      <c r="A544"/>
      <c r="B544"/>
      <c r="C544" s="75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</row>
    <row r="545" spans="1:76" x14ac:dyDescent="0.45">
      <c r="A545"/>
      <c r="B545"/>
      <c r="C545" s="7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</row>
    <row r="546" spans="1:76" x14ac:dyDescent="0.45">
      <c r="A546"/>
      <c r="B546"/>
      <c r="C546" s="75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</row>
    <row r="547" spans="1:76" x14ac:dyDescent="0.45">
      <c r="A547"/>
      <c r="B547"/>
      <c r="C547" s="75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</row>
    <row r="548" spans="1:76" x14ac:dyDescent="0.45">
      <c r="A548"/>
      <c r="B548"/>
      <c r="C548" s="75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</row>
    <row r="549" spans="1:76" x14ac:dyDescent="0.45">
      <c r="A549"/>
      <c r="B549"/>
      <c r="C549" s="75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</row>
    <row r="550" spans="1:76" x14ac:dyDescent="0.45">
      <c r="A550"/>
      <c r="B550"/>
      <c r="C550" s="75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</row>
    <row r="551" spans="1:76" x14ac:dyDescent="0.45">
      <c r="A551"/>
      <c r="B551"/>
      <c r="C551" s="75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</row>
    <row r="552" spans="1:76" x14ac:dyDescent="0.45">
      <c r="A552"/>
      <c r="B552"/>
      <c r="C552" s="75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</row>
    <row r="553" spans="1:76" x14ac:dyDescent="0.45">
      <c r="A553"/>
      <c r="B553"/>
      <c r="C553" s="75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</row>
    <row r="554" spans="1:76" x14ac:dyDescent="0.45">
      <c r="A554"/>
      <c r="B554"/>
      <c r="C554" s="75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</row>
    <row r="555" spans="1:76" x14ac:dyDescent="0.45">
      <c r="A555"/>
      <c r="B555"/>
      <c r="C555" s="7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</row>
    <row r="556" spans="1:76" x14ac:dyDescent="0.45">
      <c r="A556"/>
      <c r="B556"/>
      <c r="C556" s="75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</row>
    <row r="557" spans="1:76" x14ac:dyDescent="0.45">
      <c r="A557"/>
      <c r="B557"/>
      <c r="C557" s="75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</row>
    <row r="558" spans="1:76" x14ac:dyDescent="0.45">
      <c r="A558"/>
      <c r="B558"/>
      <c r="C558" s="75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</row>
    <row r="559" spans="1:76" x14ac:dyDescent="0.45">
      <c r="A559"/>
      <c r="B559"/>
      <c r="C559" s="75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</row>
    <row r="560" spans="1:76" x14ac:dyDescent="0.45">
      <c r="A560"/>
      <c r="B560"/>
      <c r="C560" s="75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</row>
    <row r="561" spans="1:76" x14ac:dyDescent="0.45">
      <c r="A561"/>
      <c r="B561"/>
      <c r="C561" s="75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</row>
    <row r="562" spans="1:76" x14ac:dyDescent="0.45">
      <c r="A562"/>
      <c r="B562"/>
      <c r="C562" s="75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</row>
    <row r="563" spans="1:76" x14ac:dyDescent="0.45">
      <c r="A563"/>
      <c r="B563"/>
      <c r="C563" s="75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</row>
    <row r="564" spans="1:76" x14ac:dyDescent="0.45">
      <c r="A564"/>
      <c r="B564"/>
      <c r="C564" s="75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</row>
    <row r="565" spans="1:76" x14ac:dyDescent="0.45">
      <c r="A565"/>
      <c r="B565"/>
      <c r="C565" s="7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</row>
    <row r="566" spans="1:76" x14ac:dyDescent="0.45">
      <c r="A566"/>
      <c r="B566"/>
      <c r="C566" s="75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</row>
    <row r="567" spans="1:76" x14ac:dyDescent="0.45">
      <c r="A567"/>
      <c r="B567"/>
      <c r="C567" s="75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</row>
    <row r="568" spans="1:76" x14ac:dyDescent="0.45">
      <c r="A568"/>
      <c r="B568"/>
      <c r="C568" s="75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</row>
    <row r="569" spans="1:76" x14ac:dyDescent="0.45">
      <c r="A569"/>
      <c r="B569"/>
      <c r="C569" s="75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</row>
    <row r="570" spans="1:76" x14ac:dyDescent="0.45">
      <c r="A570"/>
      <c r="B570"/>
      <c r="C570" s="75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</row>
    <row r="571" spans="1:76" x14ac:dyDescent="0.45">
      <c r="A571"/>
      <c r="B571"/>
      <c r="C571" s="75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</row>
    <row r="572" spans="1:76" x14ac:dyDescent="0.45">
      <c r="A572"/>
      <c r="B572"/>
      <c r="C572" s="75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</row>
    <row r="573" spans="1:76" x14ac:dyDescent="0.45">
      <c r="A573"/>
      <c r="B573"/>
      <c r="C573" s="75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</row>
    <row r="574" spans="1:76" x14ac:dyDescent="0.45">
      <c r="A574"/>
      <c r="B574"/>
      <c r="C574" s="75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</row>
    <row r="575" spans="1:76" x14ac:dyDescent="0.45">
      <c r="A575"/>
      <c r="B575"/>
      <c r="C575" s="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</row>
    <row r="576" spans="1:76" x14ac:dyDescent="0.45">
      <c r="A576"/>
      <c r="B576"/>
      <c r="C576" s="75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</row>
    <row r="577" spans="1:76" x14ac:dyDescent="0.45">
      <c r="A577"/>
      <c r="B577"/>
      <c r="C577" s="75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</row>
    <row r="578" spans="1:76" x14ac:dyDescent="0.45">
      <c r="A578"/>
      <c r="B578"/>
      <c r="C578" s="75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</row>
    <row r="579" spans="1:76" x14ac:dyDescent="0.45">
      <c r="A579"/>
      <c r="B579"/>
      <c r="C579" s="75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</row>
    <row r="580" spans="1:76" x14ac:dyDescent="0.45">
      <c r="A580"/>
      <c r="B580"/>
      <c r="C580" s="75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</row>
    <row r="581" spans="1:76" x14ac:dyDescent="0.45">
      <c r="A581"/>
      <c r="B581"/>
      <c r="C581" s="75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</row>
    <row r="582" spans="1:76" x14ac:dyDescent="0.45">
      <c r="A582"/>
      <c r="B582"/>
      <c r="C582" s="75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</row>
    <row r="583" spans="1:76" x14ac:dyDescent="0.45">
      <c r="A583"/>
      <c r="B583"/>
      <c r="C583" s="75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</row>
    <row r="584" spans="1:76" x14ac:dyDescent="0.45">
      <c r="A584"/>
      <c r="B584"/>
      <c r="C584" s="75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</row>
    <row r="585" spans="1:76" x14ac:dyDescent="0.45">
      <c r="A585"/>
      <c r="B585"/>
      <c r="C585" s="7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</row>
    <row r="586" spans="1:76" x14ac:dyDescent="0.45">
      <c r="A586"/>
      <c r="B586"/>
      <c r="C586" s="75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</row>
    <row r="587" spans="1:76" x14ac:dyDescent="0.45">
      <c r="A587"/>
      <c r="B587"/>
      <c r="C587" s="75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</row>
    <row r="588" spans="1:76" x14ac:dyDescent="0.45">
      <c r="A588"/>
      <c r="B588"/>
      <c r="C588" s="75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</row>
    <row r="589" spans="1:76" x14ac:dyDescent="0.45">
      <c r="A589"/>
      <c r="B589"/>
      <c r="C589" s="75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</row>
    <row r="590" spans="1:76" x14ac:dyDescent="0.45">
      <c r="A590"/>
      <c r="B590"/>
      <c r="C590" s="75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</row>
    <row r="591" spans="1:76" x14ac:dyDescent="0.45">
      <c r="A591"/>
      <c r="B591"/>
      <c r="C591" s="75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</row>
    <row r="592" spans="1:76" x14ac:dyDescent="0.45">
      <c r="A592"/>
      <c r="B592"/>
      <c r="C592" s="75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</row>
    <row r="593" spans="1:76" x14ac:dyDescent="0.45">
      <c r="A593"/>
      <c r="B593"/>
      <c r="C593" s="75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</row>
    <row r="594" spans="1:76" x14ac:dyDescent="0.45">
      <c r="A594"/>
      <c r="B594"/>
      <c r="C594" s="75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</row>
    <row r="595" spans="1:76" x14ac:dyDescent="0.45">
      <c r="A595"/>
      <c r="B595"/>
      <c r="C595" s="7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</row>
    <row r="596" spans="1:76" x14ac:dyDescent="0.45">
      <c r="A596"/>
      <c r="B596"/>
      <c r="C596" s="75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</row>
    <row r="597" spans="1:76" x14ac:dyDescent="0.45">
      <c r="A597"/>
      <c r="B597"/>
      <c r="C597" s="75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</row>
    <row r="598" spans="1:76" x14ac:dyDescent="0.45">
      <c r="A598"/>
      <c r="B598"/>
      <c r="C598" s="75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</row>
    <row r="599" spans="1:76" x14ac:dyDescent="0.45">
      <c r="A599"/>
      <c r="B599"/>
      <c r="C599" s="75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</row>
    <row r="600" spans="1:76" x14ac:dyDescent="0.45">
      <c r="A600"/>
      <c r="B600"/>
      <c r="C600" s="75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</row>
    <row r="601" spans="1:76" x14ac:dyDescent="0.45">
      <c r="A601"/>
      <c r="B601"/>
      <c r="C601" s="75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</row>
    <row r="602" spans="1:76" x14ac:dyDescent="0.45">
      <c r="A602"/>
      <c r="B602"/>
      <c r="C602" s="75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</row>
    <row r="603" spans="1:76" x14ac:dyDescent="0.45">
      <c r="A603"/>
      <c r="B603"/>
      <c r="C603" s="75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</row>
    <row r="604" spans="1:76" x14ac:dyDescent="0.45">
      <c r="A604"/>
      <c r="B604"/>
      <c r="C604" s="75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</row>
    <row r="605" spans="1:76" x14ac:dyDescent="0.45">
      <c r="A605"/>
      <c r="B605"/>
      <c r="C605" s="7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</row>
    <row r="606" spans="1:76" x14ac:dyDescent="0.45">
      <c r="A606"/>
      <c r="B606"/>
      <c r="C606" s="75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</row>
    <row r="607" spans="1:76" x14ac:dyDescent="0.45">
      <c r="A607"/>
      <c r="B607"/>
      <c r="C607" s="75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</row>
    <row r="608" spans="1:76" x14ac:dyDescent="0.45">
      <c r="A608"/>
      <c r="B608"/>
      <c r="C608" s="75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</row>
    <row r="609" spans="1:76" x14ac:dyDescent="0.45">
      <c r="A609"/>
      <c r="B609"/>
      <c r="C609" s="75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</row>
    <row r="610" spans="1:76" x14ac:dyDescent="0.45">
      <c r="A610"/>
      <c r="B610"/>
      <c r="C610" s="75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</row>
    <row r="611" spans="1:76" x14ac:dyDescent="0.45">
      <c r="A611"/>
      <c r="B611"/>
      <c r="C611" s="75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</row>
    <row r="612" spans="1:76" x14ac:dyDescent="0.45">
      <c r="A612"/>
      <c r="B612"/>
      <c r="C612" s="75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</row>
    <row r="613" spans="1:76" x14ac:dyDescent="0.45">
      <c r="A613"/>
      <c r="B613"/>
      <c r="C613" s="75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</row>
    <row r="614" spans="1:76" x14ac:dyDescent="0.45">
      <c r="A614"/>
      <c r="B614"/>
      <c r="C614" s="75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</row>
    <row r="615" spans="1:76" x14ac:dyDescent="0.45">
      <c r="A615"/>
      <c r="B615"/>
      <c r="C615" s="7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</row>
    <row r="616" spans="1:76" x14ac:dyDescent="0.45">
      <c r="A616"/>
      <c r="B616"/>
      <c r="C616" s="75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</row>
    <row r="617" spans="1:76" x14ac:dyDescent="0.45">
      <c r="A617"/>
      <c r="B617"/>
      <c r="C617" s="75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</row>
    <row r="618" spans="1:76" x14ac:dyDescent="0.45">
      <c r="A618"/>
      <c r="B618"/>
      <c r="C618" s="75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</row>
    <row r="619" spans="1:76" x14ac:dyDescent="0.45">
      <c r="A619"/>
      <c r="B619"/>
      <c r="C619" s="75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</row>
    <row r="620" spans="1:76" x14ac:dyDescent="0.45">
      <c r="A620"/>
      <c r="B620"/>
      <c r="C620" s="75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</row>
    <row r="621" spans="1:76" x14ac:dyDescent="0.45">
      <c r="A621"/>
      <c r="B621"/>
      <c r="C621" s="75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</row>
    <row r="622" spans="1:76" x14ac:dyDescent="0.45">
      <c r="A622"/>
      <c r="B622"/>
      <c r="C622" s="75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</row>
    <row r="623" spans="1:76" x14ac:dyDescent="0.45">
      <c r="A623"/>
      <c r="B623"/>
      <c r="C623" s="75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</row>
    <row r="624" spans="1:76" x14ac:dyDescent="0.45">
      <c r="A624"/>
      <c r="B624"/>
      <c r="C624" s="75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</row>
    <row r="625" spans="1:76" x14ac:dyDescent="0.45">
      <c r="A625"/>
      <c r="B625"/>
      <c r="C625" s="7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</row>
    <row r="626" spans="1:76" x14ac:dyDescent="0.45">
      <c r="A626"/>
      <c r="B626"/>
      <c r="C626" s="75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</row>
    <row r="627" spans="1:76" x14ac:dyDescent="0.45">
      <c r="A627"/>
      <c r="B627"/>
      <c r="C627" s="75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</row>
    <row r="628" spans="1:76" x14ac:dyDescent="0.45">
      <c r="A628"/>
      <c r="B628"/>
      <c r="C628" s="75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</row>
    <row r="629" spans="1:76" x14ac:dyDescent="0.45">
      <c r="A629"/>
      <c r="B629"/>
      <c r="C629" s="75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</row>
    <row r="630" spans="1:76" x14ac:dyDescent="0.45">
      <c r="A630"/>
      <c r="B630"/>
      <c r="C630" s="75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</row>
    <row r="631" spans="1:76" x14ac:dyDescent="0.45">
      <c r="A631"/>
      <c r="B631"/>
      <c r="C631" s="75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</row>
    <row r="632" spans="1:76" x14ac:dyDescent="0.45">
      <c r="A632"/>
      <c r="B632"/>
      <c r="C632" s="75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</row>
    <row r="633" spans="1:76" x14ac:dyDescent="0.45">
      <c r="A633"/>
      <c r="B633"/>
      <c r="C633" s="75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</row>
    <row r="634" spans="1:76" x14ac:dyDescent="0.45">
      <c r="A634"/>
      <c r="B634"/>
      <c r="C634" s="75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</row>
    <row r="635" spans="1:76" x14ac:dyDescent="0.45">
      <c r="A635"/>
      <c r="B635"/>
      <c r="C635" s="7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</row>
    <row r="636" spans="1:76" x14ac:dyDescent="0.45">
      <c r="A636"/>
      <c r="B636"/>
      <c r="C636" s="75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</row>
    <row r="637" spans="1:76" x14ac:dyDescent="0.45">
      <c r="A637"/>
      <c r="B637"/>
      <c r="C637" s="75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</row>
    <row r="638" spans="1:76" x14ac:dyDescent="0.45">
      <c r="A638"/>
      <c r="B638"/>
      <c r="C638" s="75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</row>
    <row r="639" spans="1:76" x14ac:dyDescent="0.45">
      <c r="A639"/>
      <c r="B639"/>
      <c r="C639" s="75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</row>
    <row r="640" spans="1:76" x14ac:dyDescent="0.45">
      <c r="A640"/>
      <c r="B640"/>
      <c r="C640" s="75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</row>
    <row r="641" spans="1:76" x14ac:dyDescent="0.45">
      <c r="A641"/>
      <c r="B641"/>
      <c r="C641" s="75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</row>
    <row r="642" spans="1:76" x14ac:dyDescent="0.45">
      <c r="A642"/>
      <c r="B642"/>
      <c r="C642" s="75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</row>
    <row r="643" spans="1:76" x14ac:dyDescent="0.45">
      <c r="A643"/>
      <c r="B643"/>
      <c r="C643" s="75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</row>
    <row r="644" spans="1:76" x14ac:dyDescent="0.45">
      <c r="A644"/>
      <c r="B644"/>
      <c r="C644" s="75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</row>
    <row r="645" spans="1:76" x14ac:dyDescent="0.45">
      <c r="A645"/>
      <c r="B645"/>
      <c r="C645" s="7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</row>
    <row r="646" spans="1:76" x14ac:dyDescent="0.45">
      <c r="A646"/>
      <c r="B646"/>
      <c r="C646" s="75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</row>
    <row r="647" spans="1:76" x14ac:dyDescent="0.45">
      <c r="A647"/>
      <c r="B647"/>
      <c r="C647" s="75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</row>
    <row r="648" spans="1:76" x14ac:dyDescent="0.45">
      <c r="A648"/>
      <c r="B648"/>
      <c r="C648" s="75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</row>
    <row r="649" spans="1:76" x14ac:dyDescent="0.45">
      <c r="A649"/>
      <c r="B649"/>
      <c r="C649" s="75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</row>
    <row r="650" spans="1:76" x14ac:dyDescent="0.45">
      <c r="A650"/>
      <c r="B650"/>
      <c r="C650" s="75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</row>
    <row r="651" spans="1:76" x14ac:dyDescent="0.45">
      <c r="A651"/>
      <c r="B651"/>
      <c r="C651" s="75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</row>
    <row r="652" spans="1:76" x14ac:dyDescent="0.45">
      <c r="A652"/>
      <c r="B652"/>
      <c r="C652" s="75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</row>
    <row r="653" spans="1:76" x14ac:dyDescent="0.45">
      <c r="A653"/>
      <c r="B653"/>
      <c r="C653" s="75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</row>
    <row r="654" spans="1:76" x14ac:dyDescent="0.45">
      <c r="A654"/>
      <c r="B654"/>
      <c r="C654" s="75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</row>
    <row r="655" spans="1:76" x14ac:dyDescent="0.45">
      <c r="A655"/>
      <c r="B655"/>
      <c r="C655" s="7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</row>
    <row r="656" spans="1:76" x14ac:dyDescent="0.45">
      <c r="A656"/>
      <c r="B656"/>
      <c r="C656" s="75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</row>
    <row r="657" spans="1:76" x14ac:dyDescent="0.45">
      <c r="A657"/>
      <c r="B657"/>
      <c r="C657" s="75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</row>
    <row r="658" spans="1:76" x14ac:dyDescent="0.45">
      <c r="A658"/>
      <c r="B658"/>
      <c r="C658" s="75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</row>
    <row r="659" spans="1:76" x14ac:dyDescent="0.45">
      <c r="A659"/>
      <c r="B659"/>
      <c r="C659" s="75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</row>
    <row r="660" spans="1:76" x14ac:dyDescent="0.45">
      <c r="A660"/>
      <c r="B660"/>
      <c r="C660" s="75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</row>
    <row r="661" spans="1:76" x14ac:dyDescent="0.45">
      <c r="A661"/>
      <c r="B661"/>
      <c r="C661" s="75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</row>
    <row r="662" spans="1:76" x14ac:dyDescent="0.45">
      <c r="A662"/>
      <c r="B662"/>
      <c r="C662" s="75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</row>
    <row r="663" spans="1:76" x14ac:dyDescent="0.45">
      <c r="A663"/>
      <c r="B663"/>
      <c r="C663" s="75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</row>
    <row r="664" spans="1:76" x14ac:dyDescent="0.45">
      <c r="A664"/>
      <c r="B664"/>
      <c r="C664" s="75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</row>
    <row r="665" spans="1:76" x14ac:dyDescent="0.45">
      <c r="A665"/>
      <c r="B665"/>
      <c r="C665" s="7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</row>
    <row r="666" spans="1:76" x14ac:dyDescent="0.45">
      <c r="A666"/>
      <c r="B666"/>
      <c r="C666" s="75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</row>
    <row r="667" spans="1:76" x14ac:dyDescent="0.45">
      <c r="A667"/>
      <c r="B667"/>
      <c r="C667" s="75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</row>
    <row r="668" spans="1:76" x14ac:dyDescent="0.45">
      <c r="A668"/>
      <c r="B668"/>
      <c r="C668" s="75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</row>
    <row r="669" spans="1:76" x14ac:dyDescent="0.45">
      <c r="A669"/>
      <c r="B669"/>
      <c r="C669" s="75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</row>
    <row r="670" spans="1:76" x14ac:dyDescent="0.45">
      <c r="A670"/>
      <c r="B670"/>
      <c r="C670" s="75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</row>
    <row r="671" spans="1:76" x14ac:dyDescent="0.45">
      <c r="A671"/>
      <c r="B671"/>
      <c r="C671" s="75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</row>
    <row r="672" spans="1:76" x14ac:dyDescent="0.45">
      <c r="A672"/>
      <c r="B672"/>
      <c r="C672" s="75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</row>
    <row r="673" spans="1:76" x14ac:dyDescent="0.45">
      <c r="A673"/>
      <c r="B673"/>
      <c r="C673" s="75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</row>
    <row r="674" spans="1:76" x14ac:dyDescent="0.45">
      <c r="A674"/>
      <c r="B674"/>
      <c r="C674" s="75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</row>
    <row r="675" spans="1:76" x14ac:dyDescent="0.45">
      <c r="A675"/>
      <c r="B675"/>
      <c r="C675" s="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</row>
    <row r="676" spans="1:76" x14ac:dyDescent="0.45">
      <c r="A676"/>
      <c r="B676"/>
      <c r="C676" s="75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</row>
    <row r="677" spans="1:76" x14ac:dyDescent="0.45">
      <c r="A677"/>
      <c r="B677"/>
      <c r="C677" s="75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</row>
    <row r="678" spans="1:76" x14ac:dyDescent="0.45">
      <c r="A678"/>
      <c r="B678"/>
      <c r="C678" s="75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</row>
    <row r="679" spans="1:76" x14ac:dyDescent="0.45">
      <c r="A679"/>
      <c r="B679"/>
      <c r="C679" s="75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</row>
    <row r="680" spans="1:76" x14ac:dyDescent="0.45">
      <c r="A680"/>
      <c r="B680"/>
      <c r="C680" s="75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</row>
    <row r="681" spans="1:76" x14ac:dyDescent="0.45">
      <c r="A681"/>
      <c r="B681"/>
      <c r="C681" s="75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</row>
    <row r="682" spans="1:76" x14ac:dyDescent="0.45">
      <c r="A682"/>
      <c r="B682"/>
      <c r="C682" s="75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</row>
    <row r="683" spans="1:76" x14ac:dyDescent="0.45">
      <c r="A683"/>
      <c r="B683"/>
      <c r="C683" s="75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</row>
    <row r="684" spans="1:76" x14ac:dyDescent="0.45">
      <c r="A684"/>
      <c r="B684"/>
      <c r="C684" s="75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</row>
    <row r="685" spans="1:76" x14ac:dyDescent="0.45">
      <c r="A685"/>
      <c r="B685"/>
      <c r="C685" s="7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</row>
    <row r="686" spans="1:76" x14ac:dyDescent="0.45">
      <c r="A686"/>
      <c r="B686"/>
      <c r="C686" s="75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</row>
    <row r="687" spans="1:76" x14ac:dyDescent="0.45">
      <c r="A687"/>
      <c r="B687"/>
      <c r="C687" s="75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</row>
    <row r="688" spans="1:76" x14ac:dyDescent="0.45">
      <c r="A688"/>
      <c r="B688"/>
      <c r="C688" s="75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</row>
    <row r="689" spans="1:76" x14ac:dyDescent="0.45">
      <c r="A689"/>
      <c r="B689"/>
      <c r="C689" s="75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</row>
    <row r="690" spans="1:76" x14ac:dyDescent="0.45">
      <c r="A690"/>
      <c r="B690"/>
      <c r="C690" s="75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</row>
    <row r="691" spans="1:76" x14ac:dyDescent="0.45">
      <c r="A691"/>
      <c r="B691"/>
      <c r="C691" s="75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</row>
    <row r="692" spans="1:76" x14ac:dyDescent="0.45">
      <c r="A692"/>
      <c r="B692"/>
      <c r="C692" s="75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</row>
    <row r="693" spans="1:76" x14ac:dyDescent="0.45">
      <c r="A693"/>
      <c r="B693"/>
      <c r="C693" s="75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</row>
    <row r="694" spans="1:76" x14ac:dyDescent="0.45">
      <c r="A694"/>
      <c r="B694"/>
      <c r="C694" s="75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</row>
    <row r="695" spans="1:76" x14ac:dyDescent="0.45">
      <c r="A695"/>
      <c r="B695"/>
      <c r="C695" s="7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</row>
    <row r="696" spans="1:76" x14ac:dyDescent="0.45">
      <c r="A696"/>
      <c r="B696"/>
      <c r="C696" s="75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</row>
    <row r="697" spans="1:76" x14ac:dyDescent="0.45">
      <c r="A697"/>
      <c r="B697"/>
      <c r="C697" s="75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</row>
    <row r="698" spans="1:76" x14ac:dyDescent="0.45">
      <c r="A698"/>
      <c r="B698"/>
      <c r="C698" s="75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</row>
    <row r="699" spans="1:76" x14ac:dyDescent="0.45">
      <c r="A699"/>
      <c r="B699"/>
      <c r="C699" s="75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</row>
    <row r="700" spans="1:76" x14ac:dyDescent="0.45">
      <c r="A700"/>
      <c r="B700"/>
      <c r="C700" s="75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</row>
    <row r="701" spans="1:76" x14ac:dyDescent="0.45">
      <c r="A701"/>
      <c r="B701"/>
      <c r="C701" s="75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</row>
    <row r="702" spans="1:76" x14ac:dyDescent="0.45">
      <c r="A702"/>
      <c r="B702"/>
      <c r="C702" s="75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</row>
    <row r="703" spans="1:76" x14ac:dyDescent="0.45">
      <c r="A703"/>
      <c r="B703"/>
      <c r="C703" s="75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</row>
    <row r="704" spans="1:76" x14ac:dyDescent="0.45">
      <c r="A704"/>
      <c r="B704"/>
      <c r="C704" s="75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</row>
    <row r="705" spans="1:76" x14ac:dyDescent="0.45">
      <c r="A705"/>
      <c r="B705"/>
      <c r="C705" s="7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</row>
    <row r="706" spans="1:76" x14ac:dyDescent="0.45">
      <c r="A706"/>
      <c r="B706"/>
      <c r="C706" s="75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</row>
    <row r="707" spans="1:76" x14ac:dyDescent="0.45">
      <c r="A707"/>
      <c r="B707"/>
      <c r="C707" s="75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</row>
    <row r="708" spans="1:76" x14ac:dyDescent="0.45">
      <c r="A708"/>
      <c r="B708"/>
      <c r="C708" s="75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</row>
    <row r="709" spans="1:76" x14ac:dyDescent="0.45">
      <c r="A709"/>
      <c r="B709"/>
      <c r="C709" s="75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</row>
    <row r="710" spans="1:76" x14ac:dyDescent="0.45">
      <c r="A710"/>
      <c r="B710"/>
      <c r="C710" s="75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</row>
    <row r="711" spans="1:76" x14ac:dyDescent="0.45">
      <c r="A711"/>
      <c r="B711"/>
      <c r="C711" s="75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</row>
    <row r="712" spans="1:76" x14ac:dyDescent="0.45">
      <c r="A712"/>
      <c r="B712"/>
      <c r="C712" s="75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</row>
    <row r="713" spans="1:76" x14ac:dyDescent="0.45">
      <c r="A713"/>
      <c r="B713"/>
      <c r="C713" s="75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</row>
    <row r="714" spans="1:76" x14ac:dyDescent="0.45">
      <c r="A714"/>
      <c r="B714"/>
      <c r="C714" s="75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</row>
    <row r="715" spans="1:76" x14ac:dyDescent="0.45">
      <c r="A715"/>
      <c r="B715"/>
      <c r="C715" s="7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</row>
    <row r="716" spans="1:76" x14ac:dyDescent="0.45">
      <c r="A716"/>
      <c r="B716"/>
      <c r="C716" s="75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</row>
    <row r="717" spans="1:76" x14ac:dyDescent="0.45">
      <c r="A717"/>
      <c r="B717"/>
      <c r="C717" s="75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</row>
    <row r="718" spans="1:76" x14ac:dyDescent="0.45">
      <c r="A718"/>
      <c r="B718"/>
      <c r="C718" s="75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</row>
    <row r="719" spans="1:76" x14ac:dyDescent="0.45">
      <c r="A719"/>
      <c r="B719"/>
      <c r="C719" s="75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</row>
    <row r="720" spans="1:76" x14ac:dyDescent="0.45">
      <c r="A720"/>
      <c r="B720"/>
      <c r="C720" s="75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</row>
    <row r="721" spans="1:76" x14ac:dyDescent="0.45">
      <c r="A721"/>
      <c r="B721"/>
      <c r="C721" s="75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</row>
    <row r="722" spans="1:76" x14ac:dyDescent="0.45">
      <c r="A722"/>
      <c r="B722"/>
      <c r="C722" s="75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</row>
    <row r="723" spans="1:76" x14ac:dyDescent="0.45">
      <c r="A723"/>
      <c r="B723"/>
      <c r="C723" s="75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</row>
    <row r="724" spans="1:76" x14ac:dyDescent="0.45">
      <c r="A724"/>
      <c r="B724"/>
      <c r="C724" s="75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</row>
    <row r="725" spans="1:76" x14ac:dyDescent="0.45">
      <c r="A725"/>
      <c r="B725"/>
      <c r="C725" s="7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</row>
    <row r="726" spans="1:76" x14ac:dyDescent="0.45">
      <c r="A726"/>
      <c r="B726"/>
      <c r="C726" s="75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</row>
    <row r="727" spans="1:76" x14ac:dyDescent="0.45">
      <c r="A727"/>
      <c r="B727"/>
      <c r="C727" s="75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</row>
    <row r="728" spans="1:76" x14ac:dyDescent="0.45">
      <c r="A728"/>
      <c r="B728"/>
      <c r="C728" s="75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</row>
    <row r="729" spans="1:76" x14ac:dyDescent="0.45">
      <c r="A729"/>
      <c r="B729"/>
      <c r="C729" s="75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</row>
    <row r="730" spans="1:76" x14ac:dyDescent="0.45">
      <c r="A730"/>
      <c r="B730"/>
      <c r="C730" s="75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</row>
    <row r="731" spans="1:76" x14ac:dyDescent="0.45">
      <c r="A731"/>
      <c r="B731"/>
      <c r="C731" s="75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</row>
    <row r="732" spans="1:76" x14ac:dyDescent="0.45">
      <c r="A732"/>
      <c r="B732"/>
      <c r="C732" s="75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</row>
    <row r="733" spans="1:76" x14ac:dyDescent="0.45">
      <c r="A733"/>
      <c r="B733"/>
      <c r="C733" s="75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</row>
    <row r="734" spans="1:76" x14ac:dyDescent="0.45">
      <c r="A734"/>
      <c r="B734"/>
      <c r="C734" s="75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</row>
    <row r="735" spans="1:76" x14ac:dyDescent="0.45">
      <c r="A735"/>
      <c r="B735"/>
      <c r="C735" s="7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</row>
    <row r="736" spans="1:76" x14ac:dyDescent="0.45">
      <c r="A736"/>
      <c r="B736"/>
      <c r="C736" s="75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HeadingPairs>
  <TitlesOfParts>
    <vt:vector size="48" baseType="lpstr">
      <vt:lpstr>Debrief</vt:lpstr>
      <vt:lpstr>Combined</vt:lpstr>
      <vt:lpstr>JDAM</vt:lpstr>
      <vt:lpstr>GWD</vt:lpstr>
      <vt:lpstr>Timestamps</vt:lpstr>
      <vt:lpstr>acmi</vt:lpstr>
      <vt:lpstr>alt</vt:lpstr>
      <vt:lpstr>be</vt:lpstr>
      <vt:lpstr>BELat</vt:lpstr>
      <vt:lpstr>BELong</vt:lpstr>
      <vt:lpstr>BEname</vt:lpstr>
      <vt:lpstr>buffers</vt:lpstr>
      <vt:lpstr>bullrel</vt:lpstr>
      <vt:lpstr>cs</vt:lpstr>
      <vt:lpstr>delay</vt:lpstr>
      <vt:lpstr>dest</vt:lpstr>
      <vt:lpstr>dtcmission</vt:lpstr>
      <vt:lpstr>dtcsortie</vt:lpstr>
      <vt:lpstr>fci</vt:lpstr>
      <vt:lpstr>fom</vt:lpstr>
      <vt:lpstr>gs</vt:lpstr>
      <vt:lpstr>hdg</vt:lpstr>
      <vt:lpstr>ias</vt:lpstr>
      <vt:lpstr>lar</vt:lpstr>
      <vt:lpstr>ls</vt:lpstr>
      <vt:lpstr>mach</vt:lpstr>
      <vt:lpstr>msndate</vt:lpstr>
      <vt:lpstr>msnlead</vt:lpstr>
      <vt:lpstr>msnnum</vt:lpstr>
      <vt:lpstr>msnwso</vt:lpstr>
      <vt:lpstr>primenav</vt:lpstr>
      <vt:lpstr>primenavaiding</vt:lpstr>
      <vt:lpstr>Debrief!Print_Area</vt:lpstr>
      <vt:lpstr>tail</vt:lpstr>
      <vt:lpstr>tas</vt:lpstr>
      <vt:lpstr>tgp</vt:lpstr>
      <vt:lpstr>tgpserial</vt:lpstr>
      <vt:lpstr>tgtelev</vt:lpstr>
      <vt:lpstr>tgtlat</vt:lpstr>
      <vt:lpstr>tgtlon</vt:lpstr>
      <vt:lpstr>tgtname</vt:lpstr>
      <vt:lpstr>tor</vt:lpstr>
      <vt:lpstr>tot</vt:lpstr>
      <vt:lpstr>trk</vt:lpstr>
      <vt:lpstr>wind</vt:lpstr>
      <vt:lpstr>wpn</vt:lpstr>
      <vt:lpstr>wpntype</vt:lpstr>
      <vt:lpstr>xhair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Gray</dc:creator>
  <cp:lastModifiedBy>Lobo</cp:lastModifiedBy>
  <cp:lastPrinted>2020-06-09T07:41:47Z</cp:lastPrinted>
  <dcterms:created xsi:type="dcterms:W3CDTF">2019-07-16T01:10:43Z</dcterms:created>
  <dcterms:modified xsi:type="dcterms:W3CDTF">2020-08-02T17:48:46Z</dcterms:modified>
</cp:coreProperties>
</file>