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ython\bidds-debrief\"/>
    </mc:Choice>
  </mc:AlternateContent>
  <xr:revisionPtr revIDLastSave="0" documentId="13_ncr:1_{C03671E1-2E1B-4D82-853D-C0FE0F625625}" xr6:coauthVersionLast="45" xr6:coauthVersionMax="45" xr10:uidLastSave="{00000000-0000-0000-0000-000000000000}"/>
  <bookViews>
    <workbookView xWindow="20610" yWindow="2235" windowWidth="31365" windowHeight="17235" xr2:uid="{00000000-000D-0000-FFFF-FFFF00000000}"/>
  </bookViews>
  <sheets>
    <sheet name="Debrief" sheetId="1" r:id="rId1"/>
    <sheet name="Combined" sheetId="2" r:id="rId2"/>
    <sheet name="Timestamps" sheetId="3" r:id="rId3"/>
  </sheets>
  <definedNames>
    <definedName name="acmi">Debrief!$T$14</definedName>
    <definedName name="alt">Combined!$S$1</definedName>
    <definedName name="be">Combined!$G$1</definedName>
    <definedName name="BELat">Debrief!$T$16</definedName>
    <definedName name="BELong">Debrief!$T$17</definedName>
    <definedName name="BEname">Debrief!$T$15</definedName>
    <definedName name="buffers">Combined!$Q$1</definedName>
    <definedName name="cs">Debrief!$T$6</definedName>
    <definedName name="delay">Combined!$AA$1</definedName>
    <definedName name="dest">Combined!$D$1</definedName>
    <definedName name="dtcmission">Debrief!$T$13</definedName>
    <definedName name="dtcsortie">Debrief!$T$12</definedName>
    <definedName name="fci">Combined!$AB$1</definedName>
    <definedName name="fom">Combined!$R$1</definedName>
    <definedName name="gs">Combined!$Y$1</definedName>
    <definedName name="hdg">Combined!$V$1</definedName>
    <definedName name="ias">Combined!$U$1</definedName>
    <definedName name="lar">Combined!$Z$1</definedName>
    <definedName name="ls">Combined!$X$1</definedName>
    <definedName name="msndate">Debrief!$T$5</definedName>
    <definedName name="msnlead">Debrief!$T$8</definedName>
    <definedName name="msnnum">Debrief!$T$7</definedName>
    <definedName name="msnwso">Debrief!$T$9</definedName>
    <definedName name="primenav">Combined!$N$1</definedName>
    <definedName name="primenavaiding">Combined!$P$1</definedName>
    <definedName name="tail">Combined!$B$1</definedName>
    <definedName name="tas">Combined!$W$1</definedName>
    <definedName name="tgp">Debrief!$T$10</definedName>
    <definedName name="tgpserial">Debrief!$T$11</definedName>
    <definedName name="tgtelev">Combined!$M$1</definedName>
    <definedName name="tgtlat">Combined!$K$1</definedName>
    <definedName name="tgtlon">Combined!$L$1</definedName>
    <definedName name="tgtname">Combined!$J$1</definedName>
    <definedName name="tor">Combined!$F$1</definedName>
    <definedName name="tot">Combined!$E$1</definedName>
    <definedName name="trk">Combined!$T$1</definedName>
    <definedName name="wpn">Combined!$C$1</definedName>
    <definedName name="wpntype">Combined!$I$1</definedName>
    <definedName name="xhair">Combined!$O$1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1" l="1"/>
  <c r="N101" i="1"/>
  <c r="M101" i="1"/>
  <c r="L101" i="1"/>
  <c r="K101" i="1"/>
  <c r="J101" i="1"/>
  <c r="I101" i="1"/>
  <c r="G101" i="1"/>
  <c r="E101" i="1"/>
  <c r="C101" i="1"/>
  <c r="B101" i="1"/>
  <c r="A101" i="1"/>
  <c r="A100" i="1" s="1"/>
  <c r="O100" i="1"/>
  <c r="N100" i="1"/>
  <c r="M100" i="1"/>
  <c r="L100" i="1"/>
  <c r="K100" i="1"/>
  <c r="J100" i="1"/>
  <c r="I100" i="1"/>
  <c r="F100" i="1"/>
  <c r="E100" i="1"/>
  <c r="B100" i="1"/>
  <c r="O99" i="1"/>
  <c r="N99" i="1"/>
  <c r="M99" i="1"/>
  <c r="L99" i="1"/>
  <c r="K99" i="1"/>
  <c r="J99" i="1"/>
  <c r="I99" i="1"/>
  <c r="G99" i="1"/>
  <c r="E99" i="1"/>
  <c r="C99" i="1"/>
  <c r="B99" i="1"/>
  <c r="A99" i="1"/>
  <c r="D98" i="1" s="1"/>
  <c r="O98" i="1"/>
  <c r="N98" i="1"/>
  <c r="M98" i="1"/>
  <c r="L98" i="1"/>
  <c r="K98" i="1"/>
  <c r="J98" i="1"/>
  <c r="I98" i="1"/>
  <c r="F98" i="1"/>
  <c r="E98" i="1"/>
  <c r="B98" i="1"/>
  <c r="O97" i="1"/>
  <c r="N97" i="1"/>
  <c r="M97" i="1"/>
  <c r="L97" i="1"/>
  <c r="K97" i="1"/>
  <c r="J97" i="1"/>
  <c r="I97" i="1"/>
  <c r="G97" i="1"/>
  <c r="E97" i="1"/>
  <c r="C97" i="1"/>
  <c r="B97" i="1"/>
  <c r="A97" i="1"/>
  <c r="C96" i="1" s="1"/>
  <c r="O96" i="1"/>
  <c r="N96" i="1"/>
  <c r="M96" i="1"/>
  <c r="L96" i="1"/>
  <c r="K96" i="1"/>
  <c r="J96" i="1"/>
  <c r="I96" i="1"/>
  <c r="F96" i="1"/>
  <c r="E96" i="1"/>
  <c r="B96" i="1"/>
  <c r="O95" i="1"/>
  <c r="N95" i="1"/>
  <c r="M95" i="1"/>
  <c r="L95" i="1"/>
  <c r="K95" i="1"/>
  <c r="J95" i="1"/>
  <c r="I95" i="1"/>
  <c r="G95" i="1"/>
  <c r="E95" i="1"/>
  <c r="C95" i="1"/>
  <c r="B95" i="1"/>
  <c r="A95" i="1"/>
  <c r="D94" i="1" s="1"/>
  <c r="O94" i="1"/>
  <c r="N94" i="1"/>
  <c r="M94" i="1"/>
  <c r="L94" i="1"/>
  <c r="K94" i="1"/>
  <c r="J94" i="1"/>
  <c r="I94" i="1"/>
  <c r="F94" i="1"/>
  <c r="E94" i="1"/>
  <c r="B94" i="1"/>
  <c r="A94" i="1"/>
  <c r="O93" i="1"/>
  <c r="N93" i="1"/>
  <c r="M93" i="1"/>
  <c r="L93" i="1"/>
  <c r="K93" i="1"/>
  <c r="J93" i="1"/>
  <c r="I93" i="1"/>
  <c r="G93" i="1"/>
  <c r="E93" i="1"/>
  <c r="C93" i="1"/>
  <c r="B93" i="1"/>
  <c r="A93" i="1"/>
  <c r="D92" i="1" s="1"/>
  <c r="O92" i="1"/>
  <c r="N92" i="1"/>
  <c r="M92" i="1"/>
  <c r="L92" i="1"/>
  <c r="K92" i="1"/>
  <c r="J92" i="1"/>
  <c r="I92" i="1"/>
  <c r="F92" i="1"/>
  <c r="E92" i="1"/>
  <c r="B92" i="1"/>
  <c r="O91" i="1"/>
  <c r="N91" i="1"/>
  <c r="M91" i="1"/>
  <c r="L91" i="1"/>
  <c r="K91" i="1"/>
  <c r="J91" i="1"/>
  <c r="I91" i="1"/>
  <c r="G91" i="1"/>
  <c r="E91" i="1"/>
  <c r="C91" i="1"/>
  <c r="B91" i="1"/>
  <c r="A91" i="1"/>
  <c r="D90" i="1" s="1"/>
  <c r="O90" i="1"/>
  <c r="N90" i="1"/>
  <c r="M90" i="1"/>
  <c r="L90" i="1"/>
  <c r="K90" i="1"/>
  <c r="J90" i="1"/>
  <c r="I90" i="1"/>
  <c r="F90" i="1"/>
  <c r="E90" i="1"/>
  <c r="B90" i="1"/>
  <c r="O89" i="1"/>
  <c r="N89" i="1"/>
  <c r="M89" i="1"/>
  <c r="L89" i="1"/>
  <c r="K89" i="1"/>
  <c r="J89" i="1"/>
  <c r="I89" i="1"/>
  <c r="G89" i="1"/>
  <c r="E89" i="1"/>
  <c r="C89" i="1"/>
  <c r="B89" i="1"/>
  <c r="A89" i="1"/>
  <c r="C88" i="1" s="1"/>
  <c r="O88" i="1"/>
  <c r="N88" i="1"/>
  <c r="M88" i="1"/>
  <c r="L88" i="1"/>
  <c r="K88" i="1"/>
  <c r="J88" i="1"/>
  <c r="I88" i="1"/>
  <c r="F88" i="1"/>
  <c r="E88" i="1"/>
  <c r="B88" i="1"/>
  <c r="O87" i="1"/>
  <c r="N87" i="1"/>
  <c r="M87" i="1"/>
  <c r="L87" i="1"/>
  <c r="K87" i="1"/>
  <c r="J87" i="1"/>
  <c r="I87" i="1"/>
  <c r="G87" i="1"/>
  <c r="E87" i="1"/>
  <c r="C87" i="1"/>
  <c r="B87" i="1"/>
  <c r="A87" i="1"/>
  <c r="D86" i="1" s="1"/>
  <c r="O86" i="1"/>
  <c r="N86" i="1"/>
  <c r="M86" i="1"/>
  <c r="L86" i="1"/>
  <c r="K86" i="1"/>
  <c r="J86" i="1"/>
  <c r="I86" i="1"/>
  <c r="F86" i="1"/>
  <c r="E86" i="1"/>
  <c r="B86" i="1"/>
  <c r="O85" i="1"/>
  <c r="N85" i="1"/>
  <c r="M85" i="1"/>
  <c r="L85" i="1"/>
  <c r="K85" i="1"/>
  <c r="J85" i="1"/>
  <c r="I85" i="1"/>
  <c r="G85" i="1"/>
  <c r="E85" i="1"/>
  <c r="C85" i="1"/>
  <c r="B85" i="1"/>
  <c r="A85" i="1"/>
  <c r="C84" i="1" s="1"/>
  <c r="O84" i="1"/>
  <c r="N84" i="1"/>
  <c r="M84" i="1"/>
  <c r="L84" i="1"/>
  <c r="K84" i="1"/>
  <c r="J84" i="1"/>
  <c r="I84" i="1"/>
  <c r="F84" i="1"/>
  <c r="E84" i="1"/>
  <c r="B84" i="1"/>
  <c r="O83" i="1"/>
  <c r="N83" i="1"/>
  <c r="M83" i="1"/>
  <c r="L83" i="1"/>
  <c r="K83" i="1"/>
  <c r="J83" i="1"/>
  <c r="I83" i="1"/>
  <c r="G83" i="1"/>
  <c r="E83" i="1"/>
  <c r="C83" i="1"/>
  <c r="B83" i="1"/>
  <c r="A83" i="1"/>
  <c r="D82" i="1" s="1"/>
  <c r="O82" i="1"/>
  <c r="N82" i="1"/>
  <c r="M82" i="1"/>
  <c r="L82" i="1"/>
  <c r="K82" i="1"/>
  <c r="J82" i="1"/>
  <c r="I82" i="1"/>
  <c r="F82" i="1"/>
  <c r="E82" i="1"/>
  <c r="B82" i="1"/>
  <c r="A82" i="1"/>
  <c r="O81" i="1"/>
  <c r="N81" i="1"/>
  <c r="M81" i="1"/>
  <c r="L81" i="1"/>
  <c r="K81" i="1"/>
  <c r="J81" i="1"/>
  <c r="I81" i="1"/>
  <c r="G81" i="1"/>
  <c r="E81" i="1"/>
  <c r="C81" i="1"/>
  <c r="B81" i="1"/>
  <c r="A81" i="1"/>
  <c r="A80" i="1" s="1"/>
  <c r="O80" i="1"/>
  <c r="N80" i="1"/>
  <c r="M80" i="1"/>
  <c r="L80" i="1"/>
  <c r="K80" i="1"/>
  <c r="J80" i="1"/>
  <c r="I80" i="1"/>
  <c r="F80" i="1"/>
  <c r="E80" i="1"/>
  <c r="C80" i="1"/>
  <c r="B80" i="1"/>
  <c r="O79" i="1"/>
  <c r="N79" i="1"/>
  <c r="M79" i="1"/>
  <c r="L79" i="1"/>
  <c r="K79" i="1"/>
  <c r="J79" i="1"/>
  <c r="I79" i="1"/>
  <c r="G79" i="1"/>
  <c r="E79" i="1"/>
  <c r="C79" i="1"/>
  <c r="B79" i="1"/>
  <c r="A79" i="1"/>
  <c r="A78" i="1" s="1"/>
  <c r="O78" i="1"/>
  <c r="N78" i="1"/>
  <c r="M78" i="1"/>
  <c r="L78" i="1"/>
  <c r="K78" i="1"/>
  <c r="J78" i="1"/>
  <c r="I78" i="1"/>
  <c r="F78" i="1"/>
  <c r="E78" i="1"/>
  <c r="B78" i="1"/>
  <c r="O77" i="1"/>
  <c r="N77" i="1"/>
  <c r="M77" i="1"/>
  <c r="L77" i="1"/>
  <c r="K77" i="1"/>
  <c r="J77" i="1"/>
  <c r="I77" i="1"/>
  <c r="G77" i="1"/>
  <c r="E77" i="1"/>
  <c r="C77" i="1"/>
  <c r="B77" i="1"/>
  <c r="A77" i="1"/>
  <c r="A76" i="1" s="1"/>
  <c r="O76" i="1"/>
  <c r="N76" i="1"/>
  <c r="M76" i="1"/>
  <c r="L76" i="1"/>
  <c r="K76" i="1"/>
  <c r="J76" i="1"/>
  <c r="I76" i="1"/>
  <c r="F76" i="1"/>
  <c r="E76" i="1"/>
  <c r="B76" i="1"/>
  <c r="O75" i="1"/>
  <c r="N75" i="1"/>
  <c r="M75" i="1"/>
  <c r="L75" i="1"/>
  <c r="K75" i="1"/>
  <c r="J75" i="1"/>
  <c r="I75" i="1"/>
  <c r="G75" i="1"/>
  <c r="E75" i="1"/>
  <c r="C75" i="1"/>
  <c r="B75" i="1"/>
  <c r="A75" i="1"/>
  <c r="A74" i="1" s="1"/>
  <c r="O74" i="1"/>
  <c r="N74" i="1"/>
  <c r="M74" i="1"/>
  <c r="L74" i="1"/>
  <c r="K74" i="1"/>
  <c r="J74" i="1"/>
  <c r="I74" i="1"/>
  <c r="F74" i="1"/>
  <c r="E74" i="1"/>
  <c r="B74" i="1"/>
  <c r="O73" i="1"/>
  <c r="N73" i="1"/>
  <c r="M73" i="1"/>
  <c r="L73" i="1"/>
  <c r="K73" i="1"/>
  <c r="J73" i="1"/>
  <c r="I73" i="1"/>
  <c r="G73" i="1"/>
  <c r="E73" i="1"/>
  <c r="C73" i="1"/>
  <c r="B73" i="1"/>
  <c r="A73" i="1"/>
  <c r="A72" i="1" s="1"/>
  <c r="O72" i="1"/>
  <c r="N72" i="1"/>
  <c r="M72" i="1"/>
  <c r="L72" i="1"/>
  <c r="K72" i="1"/>
  <c r="J72" i="1"/>
  <c r="I72" i="1"/>
  <c r="F72" i="1"/>
  <c r="E72" i="1"/>
  <c r="B72" i="1"/>
  <c r="O71" i="1"/>
  <c r="N71" i="1"/>
  <c r="M71" i="1"/>
  <c r="L71" i="1"/>
  <c r="K71" i="1"/>
  <c r="J71" i="1"/>
  <c r="I71" i="1"/>
  <c r="G71" i="1"/>
  <c r="E71" i="1"/>
  <c r="C71" i="1"/>
  <c r="B71" i="1"/>
  <c r="A71" i="1"/>
  <c r="A70" i="1" s="1"/>
  <c r="O70" i="1"/>
  <c r="N70" i="1"/>
  <c r="M70" i="1"/>
  <c r="L70" i="1"/>
  <c r="K70" i="1"/>
  <c r="J70" i="1"/>
  <c r="I70" i="1"/>
  <c r="F70" i="1"/>
  <c r="E70" i="1"/>
  <c r="B70" i="1"/>
  <c r="O69" i="1"/>
  <c r="N69" i="1"/>
  <c r="M69" i="1"/>
  <c r="L69" i="1"/>
  <c r="K69" i="1"/>
  <c r="J69" i="1"/>
  <c r="I69" i="1"/>
  <c r="G69" i="1"/>
  <c r="E69" i="1"/>
  <c r="C69" i="1"/>
  <c r="B69" i="1"/>
  <c r="A69" i="1"/>
  <c r="D68" i="1" s="1"/>
  <c r="O68" i="1"/>
  <c r="N68" i="1"/>
  <c r="M68" i="1"/>
  <c r="L68" i="1"/>
  <c r="K68" i="1"/>
  <c r="J68" i="1"/>
  <c r="I68" i="1"/>
  <c r="F68" i="1"/>
  <c r="E68" i="1"/>
  <c r="B68" i="1"/>
  <c r="O67" i="1"/>
  <c r="N67" i="1"/>
  <c r="M67" i="1"/>
  <c r="L67" i="1"/>
  <c r="K67" i="1"/>
  <c r="J67" i="1"/>
  <c r="I67" i="1"/>
  <c r="G67" i="1"/>
  <c r="E67" i="1"/>
  <c r="C67" i="1"/>
  <c r="B67" i="1"/>
  <c r="A67" i="1"/>
  <c r="A66" i="1" s="1"/>
  <c r="O66" i="1"/>
  <c r="N66" i="1"/>
  <c r="M66" i="1"/>
  <c r="L66" i="1"/>
  <c r="K66" i="1"/>
  <c r="J66" i="1"/>
  <c r="I66" i="1"/>
  <c r="F66" i="1"/>
  <c r="E66" i="1"/>
  <c r="B66" i="1"/>
  <c r="O65" i="1"/>
  <c r="N65" i="1"/>
  <c r="M65" i="1"/>
  <c r="L65" i="1"/>
  <c r="K65" i="1"/>
  <c r="J65" i="1"/>
  <c r="I65" i="1"/>
  <c r="G65" i="1"/>
  <c r="E65" i="1"/>
  <c r="C65" i="1"/>
  <c r="B65" i="1"/>
  <c r="A65" i="1"/>
  <c r="A64" i="1" s="1"/>
  <c r="O64" i="1"/>
  <c r="N64" i="1"/>
  <c r="M64" i="1"/>
  <c r="L64" i="1"/>
  <c r="K64" i="1"/>
  <c r="J64" i="1"/>
  <c r="I64" i="1"/>
  <c r="F64" i="1"/>
  <c r="E64" i="1"/>
  <c r="B64" i="1"/>
  <c r="O63" i="1"/>
  <c r="N63" i="1"/>
  <c r="M63" i="1"/>
  <c r="L63" i="1"/>
  <c r="K63" i="1"/>
  <c r="J63" i="1"/>
  <c r="I63" i="1"/>
  <c r="G63" i="1"/>
  <c r="E63" i="1"/>
  <c r="C63" i="1"/>
  <c r="B63" i="1"/>
  <c r="A63" i="1"/>
  <c r="D62" i="1" s="1"/>
  <c r="O62" i="1"/>
  <c r="N62" i="1"/>
  <c r="M62" i="1"/>
  <c r="L62" i="1"/>
  <c r="K62" i="1"/>
  <c r="J62" i="1"/>
  <c r="I62" i="1"/>
  <c r="F62" i="1"/>
  <c r="E62" i="1"/>
  <c r="B62" i="1"/>
  <c r="O61" i="1"/>
  <c r="N61" i="1"/>
  <c r="M61" i="1"/>
  <c r="L61" i="1"/>
  <c r="K61" i="1"/>
  <c r="J61" i="1"/>
  <c r="I61" i="1"/>
  <c r="G61" i="1"/>
  <c r="E61" i="1"/>
  <c r="C61" i="1"/>
  <c r="B61" i="1"/>
  <c r="A61" i="1"/>
  <c r="C60" i="1" s="1"/>
  <c r="O60" i="1"/>
  <c r="N60" i="1"/>
  <c r="M60" i="1"/>
  <c r="L60" i="1"/>
  <c r="K60" i="1"/>
  <c r="J60" i="1"/>
  <c r="I60" i="1"/>
  <c r="F60" i="1"/>
  <c r="E60" i="1"/>
  <c r="B60" i="1"/>
  <c r="O59" i="1"/>
  <c r="N59" i="1"/>
  <c r="M59" i="1"/>
  <c r="L59" i="1"/>
  <c r="K59" i="1"/>
  <c r="J59" i="1"/>
  <c r="I59" i="1"/>
  <c r="G59" i="1"/>
  <c r="E59" i="1"/>
  <c r="C59" i="1"/>
  <c r="B59" i="1"/>
  <c r="A59" i="1"/>
  <c r="A58" i="1" s="1"/>
  <c r="O58" i="1"/>
  <c r="N58" i="1"/>
  <c r="M58" i="1"/>
  <c r="L58" i="1"/>
  <c r="K58" i="1"/>
  <c r="J58" i="1"/>
  <c r="I58" i="1"/>
  <c r="F58" i="1"/>
  <c r="E58" i="1"/>
  <c r="B58" i="1"/>
  <c r="O57" i="1"/>
  <c r="N57" i="1"/>
  <c r="M57" i="1"/>
  <c r="L57" i="1"/>
  <c r="K57" i="1"/>
  <c r="J57" i="1"/>
  <c r="I57" i="1"/>
  <c r="G57" i="1"/>
  <c r="E57" i="1"/>
  <c r="C57" i="1"/>
  <c r="B57" i="1"/>
  <c r="A57" i="1"/>
  <c r="A56" i="1" s="1"/>
  <c r="O56" i="1"/>
  <c r="N56" i="1"/>
  <c r="M56" i="1"/>
  <c r="L56" i="1"/>
  <c r="K56" i="1"/>
  <c r="J56" i="1"/>
  <c r="I56" i="1"/>
  <c r="F56" i="1"/>
  <c r="E56" i="1"/>
  <c r="B56" i="1"/>
  <c r="O55" i="1"/>
  <c r="N55" i="1"/>
  <c r="M55" i="1"/>
  <c r="L55" i="1"/>
  <c r="K55" i="1"/>
  <c r="J55" i="1"/>
  <c r="I55" i="1"/>
  <c r="G55" i="1"/>
  <c r="E55" i="1"/>
  <c r="C55" i="1"/>
  <c r="B55" i="1"/>
  <c r="A55" i="1"/>
  <c r="A54" i="1" s="1"/>
  <c r="O54" i="1"/>
  <c r="N54" i="1"/>
  <c r="M54" i="1"/>
  <c r="L54" i="1"/>
  <c r="K54" i="1"/>
  <c r="J54" i="1"/>
  <c r="I54" i="1"/>
  <c r="F54" i="1"/>
  <c r="E54" i="1"/>
  <c r="B54" i="1"/>
  <c r="O53" i="1"/>
  <c r="N53" i="1"/>
  <c r="M53" i="1"/>
  <c r="L53" i="1"/>
  <c r="K53" i="1"/>
  <c r="J53" i="1"/>
  <c r="I53" i="1"/>
  <c r="G53" i="1"/>
  <c r="E53" i="1"/>
  <c r="C53" i="1"/>
  <c r="B53" i="1"/>
  <c r="A53" i="1"/>
  <c r="D52" i="1" s="1"/>
  <c r="O52" i="1"/>
  <c r="N52" i="1"/>
  <c r="M52" i="1"/>
  <c r="L52" i="1"/>
  <c r="K52" i="1"/>
  <c r="J52" i="1"/>
  <c r="I52" i="1"/>
  <c r="F52" i="1"/>
  <c r="E52" i="1"/>
  <c r="B52" i="1"/>
  <c r="O51" i="1"/>
  <c r="N51" i="1"/>
  <c r="M51" i="1"/>
  <c r="L51" i="1"/>
  <c r="K51" i="1"/>
  <c r="J51" i="1"/>
  <c r="I51" i="1"/>
  <c r="G51" i="1"/>
  <c r="E51" i="1"/>
  <c r="C51" i="1"/>
  <c r="B51" i="1"/>
  <c r="A51" i="1"/>
  <c r="A50" i="1" s="1"/>
  <c r="O50" i="1"/>
  <c r="N50" i="1"/>
  <c r="M50" i="1"/>
  <c r="L50" i="1"/>
  <c r="K50" i="1"/>
  <c r="J50" i="1"/>
  <c r="I50" i="1"/>
  <c r="F50" i="1"/>
  <c r="E50" i="1"/>
  <c r="B50" i="1"/>
  <c r="O49" i="1"/>
  <c r="N49" i="1"/>
  <c r="M49" i="1"/>
  <c r="L49" i="1"/>
  <c r="K49" i="1"/>
  <c r="J49" i="1"/>
  <c r="I49" i="1"/>
  <c r="G49" i="1"/>
  <c r="E49" i="1"/>
  <c r="C49" i="1"/>
  <c r="B49" i="1"/>
  <c r="A49" i="1"/>
  <c r="A48" i="1" s="1"/>
  <c r="O48" i="1"/>
  <c r="N48" i="1"/>
  <c r="M48" i="1"/>
  <c r="L48" i="1"/>
  <c r="K48" i="1"/>
  <c r="J48" i="1"/>
  <c r="I48" i="1"/>
  <c r="F48" i="1"/>
  <c r="E48" i="1"/>
  <c r="B48" i="1"/>
  <c r="O47" i="1"/>
  <c r="N47" i="1"/>
  <c r="M47" i="1"/>
  <c r="L47" i="1"/>
  <c r="K47" i="1"/>
  <c r="J47" i="1"/>
  <c r="I47" i="1"/>
  <c r="G47" i="1"/>
  <c r="E47" i="1"/>
  <c r="C47" i="1"/>
  <c r="B47" i="1"/>
  <c r="A47" i="1"/>
  <c r="D46" i="1" s="1"/>
  <c r="O46" i="1"/>
  <c r="N46" i="1"/>
  <c r="M46" i="1"/>
  <c r="L46" i="1"/>
  <c r="K46" i="1"/>
  <c r="J46" i="1"/>
  <c r="I46" i="1"/>
  <c r="F46" i="1"/>
  <c r="E46" i="1"/>
  <c r="B46" i="1"/>
  <c r="O45" i="1"/>
  <c r="N45" i="1"/>
  <c r="M45" i="1"/>
  <c r="L45" i="1"/>
  <c r="K45" i="1"/>
  <c r="J45" i="1"/>
  <c r="I45" i="1"/>
  <c r="G45" i="1"/>
  <c r="E45" i="1"/>
  <c r="C45" i="1"/>
  <c r="B45" i="1"/>
  <c r="A45" i="1"/>
  <c r="A44" i="1" s="1"/>
  <c r="O44" i="1"/>
  <c r="N44" i="1"/>
  <c r="M44" i="1"/>
  <c r="L44" i="1"/>
  <c r="K44" i="1"/>
  <c r="J44" i="1"/>
  <c r="I44" i="1"/>
  <c r="F44" i="1"/>
  <c r="E44" i="1"/>
  <c r="B44" i="1"/>
  <c r="O43" i="1"/>
  <c r="N43" i="1"/>
  <c r="M43" i="1"/>
  <c r="L43" i="1"/>
  <c r="K43" i="1"/>
  <c r="J43" i="1"/>
  <c r="I43" i="1"/>
  <c r="G43" i="1"/>
  <c r="E43" i="1"/>
  <c r="C43" i="1"/>
  <c r="B43" i="1"/>
  <c r="A43" i="1"/>
  <c r="A42" i="1" s="1"/>
  <c r="O42" i="1"/>
  <c r="N42" i="1"/>
  <c r="M42" i="1"/>
  <c r="L42" i="1"/>
  <c r="K42" i="1"/>
  <c r="J42" i="1"/>
  <c r="I42" i="1"/>
  <c r="F42" i="1"/>
  <c r="E42" i="1"/>
  <c r="B42" i="1"/>
  <c r="O41" i="1"/>
  <c r="N41" i="1"/>
  <c r="M41" i="1"/>
  <c r="L41" i="1"/>
  <c r="K41" i="1"/>
  <c r="J41" i="1"/>
  <c r="I41" i="1"/>
  <c r="G41" i="1"/>
  <c r="E41" i="1"/>
  <c r="C41" i="1"/>
  <c r="B41" i="1"/>
  <c r="A41" i="1"/>
  <c r="A40" i="1" s="1"/>
  <c r="O40" i="1"/>
  <c r="N40" i="1"/>
  <c r="M40" i="1"/>
  <c r="L40" i="1"/>
  <c r="K40" i="1"/>
  <c r="J40" i="1"/>
  <c r="I40" i="1"/>
  <c r="F40" i="1"/>
  <c r="E40" i="1"/>
  <c r="B40" i="1"/>
  <c r="O39" i="1"/>
  <c r="N39" i="1"/>
  <c r="M39" i="1"/>
  <c r="L39" i="1"/>
  <c r="K39" i="1"/>
  <c r="J39" i="1"/>
  <c r="I39" i="1"/>
  <c r="G39" i="1"/>
  <c r="E39" i="1"/>
  <c r="C39" i="1"/>
  <c r="B39" i="1"/>
  <c r="A39" i="1"/>
  <c r="C38" i="1" s="1"/>
  <c r="O38" i="1"/>
  <c r="N38" i="1"/>
  <c r="M38" i="1"/>
  <c r="L38" i="1"/>
  <c r="K38" i="1"/>
  <c r="J38" i="1"/>
  <c r="I38" i="1"/>
  <c r="F38" i="1"/>
  <c r="E38" i="1"/>
  <c r="B38" i="1"/>
  <c r="O37" i="1"/>
  <c r="N37" i="1"/>
  <c r="M37" i="1"/>
  <c r="L37" i="1"/>
  <c r="K37" i="1"/>
  <c r="J37" i="1"/>
  <c r="I37" i="1"/>
  <c r="G37" i="1"/>
  <c r="E37" i="1"/>
  <c r="C37" i="1"/>
  <c r="B37" i="1"/>
  <c r="A37" i="1"/>
  <c r="A36" i="1" s="1"/>
  <c r="O36" i="1"/>
  <c r="N36" i="1"/>
  <c r="M36" i="1"/>
  <c r="L36" i="1"/>
  <c r="K36" i="1"/>
  <c r="J36" i="1"/>
  <c r="I36" i="1"/>
  <c r="F36" i="1"/>
  <c r="E36" i="1"/>
  <c r="B36" i="1"/>
  <c r="O35" i="1"/>
  <c r="N35" i="1"/>
  <c r="M35" i="1"/>
  <c r="L35" i="1"/>
  <c r="K35" i="1"/>
  <c r="J35" i="1"/>
  <c r="I35" i="1"/>
  <c r="G35" i="1"/>
  <c r="E35" i="1"/>
  <c r="C35" i="1"/>
  <c r="B35" i="1"/>
  <c r="A35" i="1"/>
  <c r="A34" i="1" s="1"/>
  <c r="O34" i="1"/>
  <c r="N34" i="1"/>
  <c r="M34" i="1"/>
  <c r="L34" i="1"/>
  <c r="K34" i="1"/>
  <c r="J34" i="1"/>
  <c r="I34" i="1"/>
  <c r="F34" i="1"/>
  <c r="E34" i="1"/>
  <c r="B34" i="1"/>
  <c r="O33" i="1"/>
  <c r="N33" i="1"/>
  <c r="M33" i="1"/>
  <c r="L33" i="1"/>
  <c r="K33" i="1"/>
  <c r="J33" i="1"/>
  <c r="I33" i="1"/>
  <c r="G33" i="1"/>
  <c r="E33" i="1"/>
  <c r="C33" i="1"/>
  <c r="B33" i="1"/>
  <c r="A33" i="1"/>
  <c r="A32" i="1" s="1"/>
  <c r="O32" i="1"/>
  <c r="N32" i="1"/>
  <c r="M32" i="1"/>
  <c r="L32" i="1"/>
  <c r="K32" i="1"/>
  <c r="J32" i="1"/>
  <c r="I32" i="1"/>
  <c r="F32" i="1"/>
  <c r="E32" i="1"/>
  <c r="B32" i="1"/>
  <c r="O31" i="1"/>
  <c r="N31" i="1"/>
  <c r="M31" i="1"/>
  <c r="L31" i="1"/>
  <c r="K31" i="1"/>
  <c r="J31" i="1"/>
  <c r="I31" i="1"/>
  <c r="G31" i="1"/>
  <c r="E31" i="1"/>
  <c r="C31" i="1"/>
  <c r="B31" i="1"/>
  <c r="A31" i="1"/>
  <c r="D30" i="1" s="1"/>
  <c r="O30" i="1"/>
  <c r="N30" i="1"/>
  <c r="M30" i="1"/>
  <c r="L30" i="1"/>
  <c r="K30" i="1"/>
  <c r="J30" i="1"/>
  <c r="I30" i="1"/>
  <c r="F30" i="1"/>
  <c r="E30" i="1"/>
  <c r="B30" i="1"/>
  <c r="A30" i="1"/>
  <c r="O29" i="1"/>
  <c r="N29" i="1"/>
  <c r="M29" i="1"/>
  <c r="L29" i="1"/>
  <c r="K29" i="1"/>
  <c r="J29" i="1"/>
  <c r="I29" i="1"/>
  <c r="G29" i="1"/>
  <c r="E29" i="1"/>
  <c r="C29" i="1"/>
  <c r="B29" i="1"/>
  <c r="A29" i="1"/>
  <c r="C28" i="1" s="1"/>
  <c r="O28" i="1"/>
  <c r="N28" i="1"/>
  <c r="M28" i="1"/>
  <c r="L28" i="1"/>
  <c r="K28" i="1"/>
  <c r="J28" i="1"/>
  <c r="I28" i="1"/>
  <c r="F28" i="1"/>
  <c r="E28" i="1"/>
  <c r="B28" i="1"/>
  <c r="O27" i="1"/>
  <c r="N27" i="1"/>
  <c r="M27" i="1"/>
  <c r="L27" i="1"/>
  <c r="K27" i="1"/>
  <c r="J27" i="1"/>
  <c r="I27" i="1"/>
  <c r="G27" i="1"/>
  <c r="E27" i="1"/>
  <c r="C27" i="1"/>
  <c r="B27" i="1"/>
  <c r="A27" i="1"/>
  <c r="A26" i="1" s="1"/>
  <c r="O26" i="1"/>
  <c r="N26" i="1"/>
  <c r="M26" i="1"/>
  <c r="L26" i="1"/>
  <c r="K26" i="1"/>
  <c r="J26" i="1"/>
  <c r="I26" i="1"/>
  <c r="F26" i="1"/>
  <c r="E26" i="1"/>
  <c r="B26" i="1"/>
  <c r="O25" i="1"/>
  <c r="N25" i="1"/>
  <c r="M25" i="1"/>
  <c r="L25" i="1"/>
  <c r="K25" i="1"/>
  <c r="J25" i="1"/>
  <c r="I25" i="1"/>
  <c r="G25" i="1"/>
  <c r="E25" i="1"/>
  <c r="C25" i="1"/>
  <c r="B25" i="1"/>
  <c r="A25" i="1"/>
  <c r="A24" i="1" s="1"/>
  <c r="O24" i="1"/>
  <c r="N24" i="1"/>
  <c r="M24" i="1"/>
  <c r="L24" i="1"/>
  <c r="K24" i="1"/>
  <c r="J24" i="1"/>
  <c r="I24" i="1"/>
  <c r="F24" i="1"/>
  <c r="E24" i="1"/>
  <c r="B24" i="1"/>
  <c r="O23" i="1"/>
  <c r="N23" i="1"/>
  <c r="M23" i="1"/>
  <c r="L23" i="1"/>
  <c r="K23" i="1"/>
  <c r="J23" i="1"/>
  <c r="I23" i="1"/>
  <c r="G23" i="1"/>
  <c r="E23" i="1"/>
  <c r="C23" i="1"/>
  <c r="B23" i="1"/>
  <c r="A23" i="1"/>
  <c r="A22" i="1" s="1"/>
  <c r="O22" i="1"/>
  <c r="N22" i="1"/>
  <c r="M22" i="1"/>
  <c r="L22" i="1"/>
  <c r="K22" i="1"/>
  <c r="J22" i="1"/>
  <c r="I22" i="1"/>
  <c r="F22" i="1"/>
  <c r="E22" i="1"/>
  <c r="B22" i="1"/>
  <c r="O21" i="1"/>
  <c r="N21" i="1"/>
  <c r="M21" i="1"/>
  <c r="L21" i="1"/>
  <c r="K21" i="1"/>
  <c r="J21" i="1"/>
  <c r="I21" i="1"/>
  <c r="G21" i="1"/>
  <c r="E21" i="1"/>
  <c r="C21" i="1"/>
  <c r="B21" i="1"/>
  <c r="A21" i="1"/>
  <c r="D20" i="1" s="1"/>
  <c r="O20" i="1"/>
  <c r="N20" i="1"/>
  <c r="M20" i="1"/>
  <c r="L20" i="1"/>
  <c r="K20" i="1"/>
  <c r="J20" i="1"/>
  <c r="I20" i="1"/>
  <c r="F20" i="1"/>
  <c r="E20" i="1"/>
  <c r="B20" i="1"/>
  <c r="O19" i="1"/>
  <c r="N19" i="1"/>
  <c r="M19" i="1"/>
  <c r="L19" i="1"/>
  <c r="K19" i="1"/>
  <c r="J19" i="1"/>
  <c r="I19" i="1"/>
  <c r="G19" i="1"/>
  <c r="E19" i="1"/>
  <c r="C19" i="1"/>
  <c r="B19" i="1"/>
  <c r="A19" i="1"/>
  <c r="D18" i="1" s="1"/>
  <c r="O18" i="1"/>
  <c r="N18" i="1"/>
  <c r="M18" i="1"/>
  <c r="L18" i="1"/>
  <c r="K18" i="1"/>
  <c r="J18" i="1"/>
  <c r="I18" i="1"/>
  <c r="F18" i="1"/>
  <c r="E18" i="1"/>
  <c r="B18" i="1"/>
  <c r="O17" i="1"/>
  <c r="N17" i="1"/>
  <c r="M17" i="1"/>
  <c r="L17" i="1"/>
  <c r="K17" i="1"/>
  <c r="J17" i="1"/>
  <c r="I17" i="1"/>
  <c r="G17" i="1"/>
  <c r="E17" i="1"/>
  <c r="C17" i="1"/>
  <c r="B17" i="1"/>
  <c r="A17" i="1"/>
  <c r="C16" i="1" s="1"/>
  <c r="O16" i="1"/>
  <c r="N16" i="1"/>
  <c r="M16" i="1"/>
  <c r="L16" i="1"/>
  <c r="K16" i="1"/>
  <c r="J16" i="1"/>
  <c r="I16" i="1"/>
  <c r="F16" i="1"/>
  <c r="E16" i="1"/>
  <c r="B16" i="1"/>
  <c r="O15" i="1"/>
  <c r="N15" i="1"/>
  <c r="M15" i="1"/>
  <c r="L15" i="1"/>
  <c r="K15" i="1"/>
  <c r="J15" i="1"/>
  <c r="I15" i="1"/>
  <c r="G15" i="1"/>
  <c r="E15" i="1"/>
  <c r="C15" i="1"/>
  <c r="B15" i="1"/>
  <c r="A15" i="1"/>
  <c r="C14" i="1" s="1"/>
  <c r="O14" i="1"/>
  <c r="N14" i="1"/>
  <c r="M14" i="1"/>
  <c r="L14" i="1"/>
  <c r="K14" i="1"/>
  <c r="J14" i="1"/>
  <c r="I14" i="1"/>
  <c r="F14" i="1"/>
  <c r="E14" i="1"/>
  <c r="B14" i="1"/>
  <c r="O13" i="1"/>
  <c r="N13" i="1"/>
  <c r="M13" i="1"/>
  <c r="L13" i="1"/>
  <c r="K13" i="1"/>
  <c r="J13" i="1"/>
  <c r="I13" i="1"/>
  <c r="G13" i="1"/>
  <c r="E13" i="1"/>
  <c r="C13" i="1"/>
  <c r="B13" i="1"/>
  <c r="A13" i="1"/>
  <c r="A12" i="1" s="1"/>
  <c r="O12" i="1"/>
  <c r="N12" i="1"/>
  <c r="M12" i="1"/>
  <c r="L12" i="1"/>
  <c r="K12" i="1"/>
  <c r="J12" i="1"/>
  <c r="I12" i="1"/>
  <c r="F12" i="1"/>
  <c r="E12" i="1"/>
  <c r="B12" i="1"/>
  <c r="O11" i="1"/>
  <c r="N11" i="1"/>
  <c r="M11" i="1"/>
  <c r="L11" i="1"/>
  <c r="K11" i="1"/>
  <c r="J11" i="1"/>
  <c r="I11" i="1"/>
  <c r="G11" i="1"/>
  <c r="E11" i="1"/>
  <c r="C11" i="1"/>
  <c r="B11" i="1"/>
  <c r="A11" i="1"/>
  <c r="D10" i="1" s="1"/>
  <c r="O10" i="1"/>
  <c r="N10" i="1"/>
  <c r="M10" i="1"/>
  <c r="L10" i="1"/>
  <c r="K10" i="1"/>
  <c r="J10" i="1"/>
  <c r="I10" i="1"/>
  <c r="F10" i="1"/>
  <c r="E10" i="1"/>
  <c r="B10" i="1"/>
  <c r="O9" i="1"/>
  <c r="N9" i="1"/>
  <c r="M9" i="1"/>
  <c r="L9" i="1"/>
  <c r="K9" i="1"/>
  <c r="J9" i="1"/>
  <c r="I9" i="1"/>
  <c r="G9" i="1"/>
  <c r="E9" i="1"/>
  <c r="C9" i="1"/>
  <c r="B9" i="1"/>
  <c r="A9" i="1"/>
  <c r="A8" i="1" s="1"/>
  <c r="O8" i="1"/>
  <c r="N8" i="1"/>
  <c r="M8" i="1"/>
  <c r="L8" i="1"/>
  <c r="K8" i="1"/>
  <c r="J8" i="1"/>
  <c r="I8" i="1"/>
  <c r="F8" i="1"/>
  <c r="E8" i="1"/>
  <c r="B8" i="1"/>
  <c r="A68" i="1" l="1"/>
  <c r="D70" i="1"/>
  <c r="D38" i="1"/>
  <c r="C68" i="1"/>
  <c r="A86" i="1"/>
  <c r="A98" i="1"/>
  <c r="C52" i="1"/>
  <c r="C36" i="1"/>
  <c r="A46" i="1"/>
  <c r="A92" i="1"/>
  <c r="A20" i="1"/>
  <c r="D36" i="1"/>
  <c r="C78" i="1"/>
  <c r="C86" i="1"/>
  <c r="C94" i="1"/>
  <c r="A62" i="1"/>
  <c r="C70" i="1"/>
  <c r="C76" i="1"/>
  <c r="A52" i="1"/>
  <c r="C92" i="1"/>
  <c r="C56" i="1"/>
  <c r="D76" i="1"/>
  <c r="D78" i="1"/>
  <c r="A10" i="1"/>
  <c r="D14" i="1"/>
  <c r="C20" i="1"/>
  <c r="C32" i="1"/>
  <c r="D60" i="1"/>
  <c r="C62" i="1"/>
  <c r="C64" i="1"/>
  <c r="D84" i="1"/>
  <c r="A14" i="1"/>
  <c r="D28" i="1"/>
  <c r="C30" i="1"/>
  <c r="C40" i="1"/>
  <c r="C46" i="1"/>
  <c r="C12" i="1"/>
  <c r="C22" i="1"/>
  <c r="C24" i="1"/>
  <c r="A28" i="1"/>
  <c r="A38" i="1"/>
  <c r="C44" i="1"/>
  <c r="C54" i="1"/>
  <c r="A60" i="1"/>
  <c r="A84" i="1"/>
  <c r="A90" i="1"/>
  <c r="C100" i="1"/>
  <c r="D44" i="1"/>
  <c r="C48" i="1"/>
  <c r="D54" i="1"/>
  <c r="C72" i="1"/>
  <c r="D100" i="1"/>
  <c r="D12" i="1"/>
  <c r="D22" i="1"/>
  <c r="A18" i="1"/>
  <c r="C10" i="1"/>
  <c r="D16" i="1"/>
  <c r="C18" i="1"/>
  <c r="D24" i="1"/>
  <c r="C26" i="1"/>
  <c r="D32" i="1"/>
  <c r="C34" i="1"/>
  <c r="D40" i="1"/>
  <c r="C42" i="1"/>
  <c r="D48" i="1"/>
  <c r="C50" i="1"/>
  <c r="D56" i="1"/>
  <c r="C58" i="1"/>
  <c r="D64" i="1"/>
  <c r="C66" i="1"/>
  <c r="D72" i="1"/>
  <c r="C74" i="1"/>
  <c r="D80" i="1"/>
  <c r="C82" i="1"/>
  <c r="D88" i="1"/>
  <c r="C90" i="1"/>
  <c r="D96" i="1"/>
  <c r="C98" i="1"/>
  <c r="A16" i="1"/>
  <c r="D26" i="1"/>
  <c r="D34" i="1"/>
  <c r="D42" i="1"/>
  <c r="D50" i="1"/>
  <c r="D58" i="1"/>
  <c r="D66" i="1"/>
  <c r="D74" i="1"/>
  <c r="A88" i="1"/>
  <c r="A96" i="1"/>
  <c r="C8" i="1"/>
  <c r="D8" i="1"/>
  <c r="T5" i="1"/>
  <c r="E7" i="1"/>
  <c r="F3" i="1"/>
  <c r="C7" i="1"/>
  <c r="O7" i="1" l="1"/>
  <c r="N7" i="1"/>
  <c r="M7" i="1"/>
  <c r="L7" i="1"/>
  <c r="K7" i="1"/>
  <c r="J7" i="1"/>
  <c r="I7" i="1"/>
  <c r="G7" i="1"/>
  <c r="B7" i="1"/>
  <c r="A7" i="1"/>
  <c r="O6" i="1"/>
  <c r="N6" i="1"/>
  <c r="M6" i="1"/>
  <c r="L6" i="1"/>
  <c r="K6" i="1"/>
  <c r="J6" i="1"/>
  <c r="I6" i="1"/>
  <c r="F6" i="1"/>
  <c r="E6" i="1"/>
  <c r="B6" i="1"/>
  <c r="N3" i="1"/>
  <c r="K3" i="1"/>
  <c r="E3" i="1"/>
  <c r="A3" i="1"/>
  <c r="N2" i="1"/>
  <c r="K2" i="1"/>
  <c r="E2" i="1"/>
  <c r="A2" i="1"/>
  <c r="C6" i="1" l="1"/>
  <c r="A6" i="1"/>
  <c r="D6" i="1"/>
</calcChain>
</file>

<file path=xl/sharedStrings.xml><?xml version="1.0" encoding="utf-8"?>
<sst xmlns="http://schemas.openxmlformats.org/spreadsheetml/2006/main" count="169" uniqueCount="140">
  <si>
    <t>Debrief Data</t>
  </si>
  <si>
    <t>Release Validity</t>
  </si>
  <si>
    <t>MSN LD</t>
  </si>
  <si>
    <t>Tail Number</t>
  </si>
  <si>
    <t>TGP Type</t>
  </si>
  <si>
    <t>DTC Sortie</t>
  </si>
  <si>
    <t>MSN WSO</t>
  </si>
  <si>
    <t>TGP Serial Number</t>
  </si>
  <si>
    <t>DTC MSN</t>
  </si>
  <si>
    <t>Date</t>
  </si>
  <si>
    <t>TGT</t>
  </si>
  <si>
    <t>Not being output</t>
  </si>
  <si>
    <t>RELEASE #</t>
  </si>
  <si>
    <t>TOT</t>
  </si>
  <si>
    <t>Call Sign</t>
  </si>
  <si>
    <t>Pod #</t>
  </si>
  <si>
    <t>Wpn Type</t>
  </si>
  <si>
    <t>Target Name / JDPI</t>
  </si>
  <si>
    <t>Prime Nav</t>
  </si>
  <si>
    <t>Aiding</t>
  </si>
  <si>
    <t>GPS FOM</t>
  </si>
  <si>
    <t>TRK</t>
  </si>
  <si>
    <t>HDG</t>
  </si>
  <si>
    <t>LS</t>
  </si>
  <si>
    <t>LAR Type</t>
  </si>
  <si>
    <t>FCI</t>
  </si>
  <si>
    <t>Callsign</t>
  </si>
  <si>
    <t>CL23</t>
  </si>
  <si>
    <t>Lat</t>
  </si>
  <si>
    <t>TGT Impact Point LAT</t>
  </si>
  <si>
    <t>DTC Mission</t>
  </si>
  <si>
    <t>OAS Dest</t>
  </si>
  <si>
    <t>TOR</t>
  </si>
  <si>
    <t>TGT BULL</t>
  </si>
  <si>
    <t>ELEV</t>
  </si>
  <si>
    <t>X-Hair</t>
  </si>
  <si>
    <t>Buffers</t>
  </si>
  <si>
    <t>ALT</t>
  </si>
  <si>
    <t>IAS</t>
  </si>
  <si>
    <t>TAS</t>
  </si>
  <si>
    <t>GS</t>
  </si>
  <si>
    <t>FUZE</t>
  </si>
  <si>
    <t>Mission #</t>
  </si>
  <si>
    <t>Long</t>
  </si>
  <si>
    <t>TGT Impact Point LONG</t>
  </si>
  <si>
    <t>Mission Lead</t>
  </si>
  <si>
    <t>Elev</t>
  </si>
  <si>
    <t>TGT Alt Ref</t>
  </si>
  <si>
    <t>Prime BE</t>
  </si>
  <si>
    <t>Manual</t>
  </si>
  <si>
    <t>Mission WSO</t>
  </si>
  <si>
    <t>TGT Impact Point Alt</t>
  </si>
  <si>
    <t>BE Coordinates</t>
  </si>
  <si>
    <t>TGP</t>
  </si>
  <si>
    <t>Azimuth</t>
  </si>
  <si>
    <t>Impact Azimuth</t>
  </si>
  <si>
    <t>Only Gravity</t>
  </si>
  <si>
    <t>TGP Serial</t>
  </si>
  <si>
    <t>IA</t>
  </si>
  <si>
    <t>Impact Angle</t>
  </si>
  <si>
    <t>3May20CL23</t>
  </si>
  <si>
    <t>Laser Code</t>
  </si>
  <si>
    <t>Laser Code 1/2/3/4</t>
  </si>
  <si>
    <t>TGT Pod or Wpn Code?</t>
  </si>
  <si>
    <t>SOW</t>
  </si>
  <si>
    <t>Track</t>
  </si>
  <si>
    <t>TGT GND Track</t>
  </si>
  <si>
    <t>ACMI Pod #</t>
  </si>
  <si>
    <t>TGT GND Speed</t>
  </si>
  <si>
    <t>BE Name</t>
  </si>
  <si>
    <t>Test</t>
  </si>
  <si>
    <t>Pattern Type</t>
  </si>
  <si>
    <t>BE Latitude</t>
  </si>
  <si>
    <t>Pattern Radius</t>
  </si>
  <si>
    <t>BE Longitude</t>
  </si>
  <si>
    <t>Function Imp</t>
  </si>
  <si>
    <t>Func at Impact</t>
  </si>
  <si>
    <t>Function Delay</t>
  </si>
  <si>
    <t>Func on Time Aft Impact</t>
  </si>
  <si>
    <t>Function Prox</t>
  </si>
  <si>
    <t>Func on Proximity</t>
  </si>
  <si>
    <t>Function Void</t>
  </si>
  <si>
    <t>Function on Void</t>
  </si>
  <si>
    <t>Void Count</t>
  </si>
  <si>
    <t>Void Number</t>
  </si>
  <si>
    <t>TQV</t>
  </si>
  <si>
    <t>Dev ID</t>
  </si>
  <si>
    <t>GPS Rx</t>
  </si>
  <si>
    <t>GPS Config</t>
  </si>
  <si>
    <t>WPN Name</t>
  </si>
  <si>
    <t>Store Description</t>
  </si>
  <si>
    <t>IR Status</t>
  </si>
  <si>
    <t>IZ Status</t>
  </si>
  <si>
    <t>Pod</t>
  </si>
  <si>
    <t>Mode</t>
  </si>
  <si>
    <t>TGP Mode</t>
  </si>
  <si>
    <t xml:space="preserve">  </t>
  </si>
  <si>
    <t>TGP LOS Latitude</t>
  </si>
  <si>
    <t>TGP LOS Longitude</t>
  </si>
  <si>
    <t>TGP LOS Elev</t>
  </si>
  <si>
    <t>MLTL</t>
  </si>
  <si>
    <t>MLTL Value</t>
  </si>
  <si>
    <t>MTQV</t>
  </si>
  <si>
    <t>Mission Notes</t>
  </si>
  <si>
    <t>Debrief Focal Point (DFP)</t>
  </si>
  <si>
    <t>DFP</t>
  </si>
  <si>
    <t>CF 1</t>
  </si>
  <si>
    <t>CF 2</t>
  </si>
  <si>
    <t>CF 3</t>
  </si>
  <si>
    <t>RC</t>
  </si>
  <si>
    <t>IF</t>
  </si>
  <si>
    <t>LL</t>
  </si>
  <si>
    <t>LP</t>
  </si>
  <si>
    <t>Record Number</t>
  </si>
  <si>
    <t>Tail</t>
  </si>
  <si>
    <t>wpn</t>
  </si>
  <si>
    <t>Dest</t>
  </si>
  <si>
    <t>BULL</t>
  </si>
  <si>
    <t>TOF</t>
  </si>
  <si>
    <t>WPN Type</t>
  </si>
  <si>
    <t>TGT Name</t>
  </si>
  <si>
    <t>TGT LAT</t>
  </si>
  <si>
    <t>TGT LONG</t>
  </si>
  <si>
    <t>TGT ELEV</t>
  </si>
  <si>
    <t>PrimeNav</t>
  </si>
  <si>
    <t>XHair</t>
  </si>
  <si>
    <t>PrimeNavAiding</t>
  </si>
  <si>
    <t>FOM</t>
  </si>
  <si>
    <t>GTRK</t>
  </si>
  <si>
    <t>MHDG</t>
  </si>
  <si>
    <t>LARstatus</t>
  </si>
  <si>
    <t>Delay</t>
  </si>
  <si>
    <t>23</t>
  </si>
  <si>
    <t>M LOC</t>
  </si>
  <si>
    <t>DBRIC</t>
  </si>
  <si>
    <t>Fill Ins</t>
  </si>
  <si>
    <t>SNIPER</t>
  </si>
  <si>
    <t>JOE</t>
  </si>
  <si>
    <t>EXOTIC</t>
  </si>
  <si>
    <t>TGT LAT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</si>
</sst>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\ mmm\ yy"/>
    <numFmt numFmtId="165" formatCode="hhmm:ss"/>
    <numFmt numFmtId="166" formatCode="yyyy\-mm\-dd\ hh:mm:ss"/>
    <numFmt numFmtId="168" formatCode="0\I"/>
    <numFmt numFmtId="169" formatCode="0\T"/>
    <numFmt numFmtId="170" formatCode="0&quot;G&quot;"/>
    <numFmt numFmtId="172" formatCode="000&quot;TK&quot;"/>
    <numFmt numFmtId="175" formatCode="0\ \'"/>
    <numFmt numFmtId="177" formatCode="000&quot;MH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6" borderId="9" xfId="0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9" fillId="6" borderId="38" xfId="0" applyFont="1" applyFill="1" applyBorder="1" applyAlignment="1">
      <alignment vertical="center"/>
    </xf>
    <xf numFmtId="0" fontId="5" fillId="0" borderId="27" xfId="0" applyFont="1" applyBorder="1" applyAlignment="1">
      <alignment horizontal="right" vertical="center"/>
    </xf>
    <xf numFmtId="0" fontId="1" fillId="0" borderId="0" xfId="0" quotePrefix="1" applyFont="1"/>
    <xf numFmtId="0" fontId="10" fillId="8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right" vertic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right"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5" fontId="10" fillId="8" borderId="7" xfId="0" applyNumberFormat="1" applyFont="1" applyFill="1" applyBorder="1" applyAlignment="1">
      <alignment horizontal="right"/>
    </xf>
    <xf numFmtId="165" fontId="10" fillId="6" borderId="7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8" fillId="9" borderId="0" xfId="0" applyFont="1" applyFill="1" applyAlignment="1">
      <alignment horizontal="left"/>
    </xf>
    <xf numFmtId="0" fontId="0" fillId="9" borderId="0" xfId="0" applyFill="1"/>
    <xf numFmtId="0" fontId="0" fillId="0" borderId="0" xfId="0"/>
    <xf numFmtId="166" fontId="0" fillId="0" borderId="0" xfId="0" applyNumberFormat="1"/>
    <xf numFmtId="0" fontId="5" fillId="8" borderId="18" xfId="0" applyFont="1" applyFill="1" applyBorder="1" applyAlignment="1">
      <alignment horizontal="left" vertical="center" indent="1"/>
    </xf>
    <xf numFmtId="165" fontId="10" fillId="8" borderId="3" xfId="0" applyNumberFormat="1" applyFont="1" applyFill="1" applyBorder="1" applyAlignment="1">
      <alignment horizontal="left"/>
    </xf>
    <xf numFmtId="0" fontId="10" fillId="8" borderId="4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left" vertical="center" indent="1"/>
    </xf>
    <xf numFmtId="165" fontId="10" fillId="6" borderId="3" xfId="0" applyNumberFormat="1" applyFont="1" applyFill="1" applyBorder="1" applyAlignment="1">
      <alignment horizontal="left"/>
    </xf>
    <xf numFmtId="0" fontId="10" fillId="6" borderId="4" xfId="0" applyFont="1" applyFill="1" applyBorder="1" applyAlignment="1">
      <alignment horizontal="center"/>
    </xf>
    <xf numFmtId="0" fontId="10" fillId="8" borderId="34" xfId="0" applyFont="1" applyFill="1" applyBorder="1" applyAlignment="1">
      <alignment horizontal="center"/>
    </xf>
    <xf numFmtId="0" fontId="10" fillId="6" borderId="34" xfId="0" applyFont="1" applyFill="1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10" fillId="6" borderId="33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35" xfId="0" applyFont="1" applyFill="1" applyBorder="1" applyAlignment="1">
      <alignment horizontal="center"/>
    </xf>
    <xf numFmtId="0" fontId="10" fillId="8" borderId="33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0" fillId="0" borderId="52" xfId="0" applyBorder="1"/>
    <xf numFmtId="0" fontId="10" fillId="6" borderId="4" xfId="0" applyFont="1" applyFill="1" applyBorder="1" applyAlignment="1">
      <alignment horizontal="center"/>
    </xf>
    <xf numFmtId="0" fontId="0" fillId="6" borderId="52" xfId="0" applyFill="1" applyBorder="1"/>
    <xf numFmtId="0" fontId="7" fillId="6" borderId="32" xfId="0" applyFont="1" applyFill="1" applyBorder="1" applyAlignment="1">
      <alignment horizontal="right" vertical="center"/>
    </xf>
    <xf numFmtId="0" fontId="0" fillId="0" borderId="12" xfId="0" applyBorder="1"/>
    <xf numFmtId="0" fontId="7" fillId="6" borderId="4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0" fillId="6" borderId="32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0" fillId="0" borderId="42" xfId="0" applyBorder="1"/>
    <xf numFmtId="0" fontId="12" fillId="7" borderId="51" xfId="0" applyFont="1" applyFill="1" applyBorder="1"/>
    <xf numFmtId="0" fontId="3" fillId="2" borderId="15" xfId="0" applyFont="1" applyFill="1" applyBorder="1" applyAlignment="1">
      <alignment horizontal="center" vertical="center"/>
    </xf>
    <xf numFmtId="0" fontId="0" fillId="0" borderId="24" xfId="0" applyBorder="1"/>
    <xf numFmtId="0" fontId="0" fillId="0" borderId="43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9" xfId="0" applyBorder="1"/>
    <xf numFmtId="0" fontId="0" fillId="0" borderId="25" xfId="0" applyBorder="1"/>
    <xf numFmtId="0" fontId="0" fillId="0" borderId="26" xfId="0" applyBorder="1"/>
    <xf numFmtId="0" fontId="0" fillId="0" borderId="46" xfId="0" applyBorder="1" applyAlignment="1">
      <alignment horizontal="center"/>
    </xf>
    <xf numFmtId="0" fontId="0" fillId="0" borderId="22" xfId="0" applyBorder="1"/>
    <xf numFmtId="0" fontId="0" fillId="0" borderId="0" xfId="0"/>
    <xf numFmtId="0" fontId="0" fillId="0" borderId="23" xfId="0" applyBorder="1"/>
    <xf numFmtId="0" fontId="3" fillId="2" borderId="4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3" fillId="2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4" xfId="0" applyBorder="1" applyAlignment="1">
      <alignment horizontal="center"/>
    </xf>
    <xf numFmtId="0" fontId="0" fillId="0" borderId="47" xfId="0" applyBorder="1"/>
    <xf numFmtId="0" fontId="0" fillId="0" borderId="36" xfId="0" applyBorder="1"/>
    <xf numFmtId="0" fontId="0" fillId="0" borderId="48" xfId="0" applyBorder="1"/>
    <xf numFmtId="0" fontId="0" fillId="0" borderId="49" xfId="0" applyBorder="1"/>
    <xf numFmtId="0" fontId="3" fillId="2" borderId="13" xfId="0" applyFont="1" applyFill="1" applyBorder="1" applyAlignment="1">
      <alignment horizontal="center" vertical="center"/>
    </xf>
    <xf numFmtId="0" fontId="0" fillId="0" borderId="13" xfId="0" applyBorder="1"/>
    <xf numFmtId="0" fontId="3" fillId="2" borderId="28" xfId="0" applyFont="1" applyFill="1" applyBorder="1" applyAlignment="1">
      <alignment horizontal="center" vertical="center"/>
    </xf>
    <xf numFmtId="0" fontId="0" fillId="0" borderId="31" xfId="0" applyBorder="1"/>
    <xf numFmtId="0" fontId="0" fillId="0" borderId="1" xfId="0" applyBorder="1" applyAlignment="1">
      <alignment horizontal="center"/>
    </xf>
    <xf numFmtId="0" fontId="0" fillId="0" borderId="38" xfId="0" applyBorder="1"/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5" xfId="0" applyBorder="1"/>
    <xf numFmtId="0" fontId="3" fillId="2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28" xfId="0" applyBorder="1" applyAlignment="1">
      <alignment horizontal="center" vertical="center"/>
    </xf>
    <xf numFmtId="0" fontId="3" fillId="2" borderId="50" xfId="0" applyFont="1" applyFill="1" applyBorder="1" applyAlignment="1">
      <alignment horizontal="center"/>
    </xf>
    <xf numFmtId="0" fontId="5" fillId="0" borderId="11" xfId="0" applyFont="1" applyBorder="1" applyAlignment="1">
      <alignment horizontal="right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/>
    <xf numFmtId="0" fontId="7" fillId="0" borderId="39" xfId="0" applyFont="1" applyBorder="1" applyAlignment="1">
      <alignment horizontal="right" vertical="center"/>
    </xf>
    <xf numFmtId="0" fontId="0" fillId="6" borderId="27" xfId="0" applyFill="1" applyBorder="1" applyAlignment="1">
      <alignment horizontal="center"/>
    </xf>
    <xf numFmtId="0" fontId="0" fillId="6" borderId="38" xfId="0" applyFill="1" applyBorder="1"/>
    <xf numFmtId="0" fontId="10" fillId="6" borderId="30" xfId="0" applyFont="1" applyFill="1" applyBorder="1" applyAlignment="1">
      <alignment horizontal="center" vertical="center"/>
    </xf>
    <xf numFmtId="0" fontId="0" fillId="0" borderId="41" xfId="0" applyBorder="1"/>
    <xf numFmtId="14" fontId="5" fillId="0" borderId="44" xfId="0" applyNumberFormat="1" applyFont="1" applyBorder="1" applyAlignment="1">
      <alignment horizontal="center" vertical="center"/>
    </xf>
    <xf numFmtId="168" fontId="10" fillId="8" borderId="7" xfId="0" applyNumberFormat="1" applyFont="1" applyFill="1" applyBorder="1" applyAlignment="1">
      <alignment horizontal="center"/>
    </xf>
    <xf numFmtId="169" fontId="10" fillId="8" borderId="7" xfId="0" applyNumberFormat="1" applyFont="1" applyFill="1" applyBorder="1" applyAlignment="1">
      <alignment horizontal="center"/>
    </xf>
    <xf numFmtId="170" fontId="10" fillId="8" borderId="7" xfId="0" applyNumberFormat="1" applyFont="1" applyFill="1" applyBorder="1" applyAlignment="1">
      <alignment horizontal="center"/>
    </xf>
    <xf numFmtId="172" fontId="10" fillId="8" borderId="3" xfId="0" applyNumberFormat="1" applyFont="1" applyFill="1" applyBorder="1" applyAlignment="1">
      <alignment horizontal="center"/>
    </xf>
    <xf numFmtId="175" fontId="10" fillId="8" borderId="7" xfId="0" applyNumberFormat="1" applyFont="1" applyFill="1" applyBorder="1" applyAlignment="1">
      <alignment horizontal="center"/>
    </xf>
    <xf numFmtId="177" fontId="10" fillId="8" borderId="3" xfId="0" applyNumberFormat="1" applyFont="1" applyFill="1" applyBorder="1" applyAlignment="1">
      <alignment horizontal="center"/>
    </xf>
    <xf numFmtId="172" fontId="10" fillId="6" borderId="3" xfId="0" applyNumberFormat="1" applyFont="1" applyFill="1" applyBorder="1" applyAlignment="1">
      <alignment horizontal="center"/>
    </xf>
    <xf numFmtId="177" fontId="10" fillId="6" borderId="3" xfId="0" applyNumberFormat="1" applyFont="1" applyFill="1" applyBorder="1" applyAlignment="1">
      <alignment horizontal="center"/>
    </xf>
    <xf numFmtId="175" fontId="10" fillId="6" borderId="7" xfId="0" applyNumberFormat="1" applyFont="1" applyFill="1" applyBorder="1" applyAlignment="1">
      <alignment horizontal="center"/>
    </xf>
    <xf numFmtId="168" fontId="10" fillId="6" borderId="7" xfId="0" applyNumberFormat="1" applyFont="1" applyFill="1" applyBorder="1" applyAlignment="1">
      <alignment horizontal="center"/>
    </xf>
    <xf numFmtId="169" fontId="10" fillId="6" borderId="7" xfId="0" applyNumberFormat="1" applyFont="1" applyFill="1" applyBorder="1" applyAlignment="1">
      <alignment horizontal="center"/>
    </xf>
    <xf numFmtId="170" fontId="10" fillId="6" borderId="7" xfId="0" applyNumberFormat="1" applyFont="1" applyFill="1" applyBorder="1" applyAlignment="1">
      <alignment horizontal="center"/>
    </xf>
    <xf numFmtId="0" fontId="10" fillId="6" borderId="53" xfId="0" applyFont="1" applyFill="1" applyBorder="1"/>
    <xf numFmtId="0" fontId="10" fillId="6" borderId="0" xfId="0" applyFont="1" applyFill="1" applyBorder="1"/>
    <xf numFmtId="0" fontId="11" fillId="7" borderId="54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56" xfId="0" applyFont="1" applyFill="1" applyBorder="1" applyAlignment="1">
      <alignment horizontal="center" vertical="center" wrapText="1"/>
    </xf>
    <xf numFmtId="0" fontId="11" fillId="7" borderId="57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/>
    </xf>
    <xf numFmtId="0" fontId="11" fillId="7" borderId="58" xfId="0" applyFont="1" applyFill="1" applyBorder="1" applyAlignment="1">
      <alignment horizontal="center"/>
    </xf>
    <xf numFmtId="0" fontId="12" fillId="7" borderId="59" xfId="0" applyFont="1" applyFill="1" applyBorder="1"/>
    <xf numFmtId="0" fontId="11" fillId="7" borderId="51" xfId="0" applyFont="1" applyFill="1" applyBorder="1" applyAlignment="1">
      <alignment horizontal="center"/>
    </xf>
    <xf numFmtId="0" fontId="11" fillId="7" borderId="60" xfId="0" applyFont="1" applyFill="1" applyBorder="1" applyAlignment="1">
      <alignment horizontal="center"/>
    </xf>
    <xf numFmtId="0" fontId="11" fillId="7" borderId="57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7" borderId="62" xfId="0" applyFont="1" applyFill="1" applyBorder="1" applyAlignment="1">
      <alignment horizontal="center" vertical="center" wrapText="1"/>
    </xf>
    <xf numFmtId="0" fontId="11" fillId="7" borderId="63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7" borderId="64" xfId="0" applyFont="1" applyFill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11" fillId="7" borderId="67" xfId="0" applyFont="1" applyFill="1" applyBorder="1" applyAlignment="1">
      <alignment horizontal="center" vertical="center" wrapText="1"/>
    </xf>
    <xf numFmtId="0" fontId="11" fillId="7" borderId="66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bottom"/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5:T17" headerRowCount="0" totalsRowShown="0" headerRowDxfId="6" dataDxfId="5">
  <tableColumns count="2">
    <tableColumn id="1" xr3:uid="{00000000-0010-0000-0000-000001000000}" name="Column1" headerRowDxfId="4" dataDxfId="3"/>
    <tableColumn id="2" xr3:uid="{00000000-0010-0000-0000-000002000000}" name="Column2" headerRowDxfId="2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B100" totalsRowShown="0" headerRowDxfId="0">
  <autoFilter ref="A1:AB100" xr:uid="{00000000-0009-0000-0100-000002000000}"/>
  <tableColumns count="28">
    <tableColumn id="1" xr3:uid="{00000000-0010-0000-0100-000001000000}" name="Record Number"/>
    <tableColumn id="2" xr3:uid="{00000000-0010-0000-0100-000002000000}" name="Tail"/>
    <tableColumn id="3" xr3:uid="{00000000-0010-0000-0100-000003000000}" name="wpn"/>
    <tableColumn id="4" xr3:uid="{00000000-0010-0000-0100-000004000000}" name="Dest"/>
    <tableColumn id="5" xr3:uid="{00000000-0010-0000-0100-000005000000}" name="TOT"/>
    <tableColumn id="6" xr3:uid="{00000000-0010-0000-0100-000006000000}" name="TOR"/>
    <tableColumn id="7" xr3:uid="{00000000-0010-0000-0100-000007000000}" name="BULL"/>
    <tableColumn id="8" xr3:uid="{00000000-0010-0000-0100-000008000000}" name="TOF"/>
    <tableColumn id="9" xr3:uid="{00000000-0010-0000-0100-000009000000}" name="WPN Type"/>
    <tableColumn id="10" xr3:uid="{00000000-0010-0000-0100-00000A000000}" name="TGT Name"/>
    <tableColumn id="11" xr3:uid="{00000000-0010-0000-0100-00000B000000}" name="TGT LAT"/>
    <tableColumn id="12" xr3:uid="{00000000-0010-0000-0100-00000C000000}" name="TGT LONG"/>
    <tableColumn id="13" xr3:uid="{00000000-0010-0000-0100-00000D000000}" name="TGT ELEV"/>
    <tableColumn id="14" xr3:uid="{00000000-0010-0000-0100-00000E000000}" name="PrimeNav"/>
    <tableColumn id="15" xr3:uid="{00000000-0010-0000-0100-00000F000000}" name="XHair"/>
    <tableColumn id="16" xr3:uid="{00000000-0010-0000-0100-000010000000}" name="PrimeNavAiding"/>
    <tableColumn id="17" xr3:uid="{00000000-0010-0000-0100-000011000000}" name="Buffers"/>
    <tableColumn id="18" xr3:uid="{00000000-0010-0000-0100-000012000000}" name="FOM"/>
    <tableColumn id="19" xr3:uid="{00000000-0010-0000-0100-000013000000}" name="ALT"/>
    <tableColumn id="20" xr3:uid="{00000000-0010-0000-0100-000014000000}" name="GTRK"/>
    <tableColumn id="21" xr3:uid="{00000000-0010-0000-0100-000015000000}" name="IAS"/>
    <tableColumn id="22" xr3:uid="{00000000-0010-0000-0100-000016000000}" name="MHDG"/>
    <tableColumn id="23" xr3:uid="{00000000-0010-0000-0100-000017000000}" name="TAS"/>
    <tableColumn id="24" xr3:uid="{00000000-0010-0000-0100-000018000000}" name="LS"/>
    <tableColumn id="25" xr3:uid="{00000000-0010-0000-0100-000019000000}" name="GS"/>
    <tableColumn id="26" xr3:uid="{00000000-0010-0000-0100-00001A000000}" name="LARstatus"/>
    <tableColumn id="27" xr3:uid="{00000000-0010-0000-0100-00001B000000}" name="Delay"/>
    <tableColumn id="28" xr3:uid="{00000000-0010-0000-0100-00001C000000}" name="FCI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1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9.140625" style="31" customWidth="1"/>
    <col min="2" max="2" width="10.7109375" style="31" bestFit="1" customWidth="1"/>
    <col min="3" max="4" width="9.140625" style="31" customWidth="1"/>
    <col min="5" max="5" width="12.7109375" style="31" customWidth="1"/>
    <col min="6" max="6" width="11.85546875" style="31" customWidth="1"/>
    <col min="7" max="7" width="9.140625" style="31" customWidth="1"/>
    <col min="8" max="8" width="3.28515625" style="30" customWidth="1"/>
    <col min="9" max="15" width="10.5703125" style="31" customWidth="1"/>
    <col min="18" max="18" width="9.140625" style="30" customWidth="1"/>
    <col min="19" max="19" width="13.85546875" style="30" customWidth="1"/>
    <col min="20" max="20" width="16.7109375" style="30" customWidth="1"/>
    <col min="21" max="21" width="16.28515625" style="30" bestFit="1" customWidth="1"/>
  </cols>
  <sheetData>
    <row r="1" spans="1:28" ht="16.5" customHeight="1" thickBot="1" x14ac:dyDescent="0.3">
      <c r="A1" s="99" t="s">
        <v>0</v>
      </c>
      <c r="B1" s="66"/>
      <c r="C1" s="66"/>
      <c r="D1" s="66"/>
      <c r="E1" s="66"/>
      <c r="F1" s="66"/>
      <c r="G1" s="67"/>
      <c r="I1" s="99" t="s">
        <v>1</v>
      </c>
      <c r="J1" s="66"/>
      <c r="K1" s="66"/>
      <c r="L1" s="66"/>
      <c r="M1" s="66"/>
      <c r="N1" s="66"/>
      <c r="O1" s="67"/>
    </row>
    <row r="2" spans="1:28" ht="21" customHeight="1" x14ac:dyDescent="0.25">
      <c r="A2" s="96">
        <f>msndate</f>
        <v>0</v>
      </c>
      <c r="B2" s="97"/>
      <c r="C2" s="55" t="s">
        <v>2</v>
      </c>
      <c r="D2" s="56"/>
      <c r="E2" s="9" t="str">
        <f>msnlead</f>
        <v>JOE</v>
      </c>
      <c r="F2" s="108" t="s">
        <v>3</v>
      </c>
      <c r="G2" s="67"/>
      <c r="I2" s="100" t="s">
        <v>4</v>
      </c>
      <c r="J2" s="56"/>
      <c r="K2" s="59" t="str">
        <f>tgp</f>
        <v>SNIPER</v>
      </c>
      <c r="L2" s="56"/>
      <c r="M2" s="10" t="s">
        <v>5</v>
      </c>
      <c r="N2" s="101" t="str">
        <f>dtcsortie</f>
        <v>3May20CL23</v>
      </c>
      <c r="O2" s="102"/>
    </row>
    <row r="3" spans="1:28" ht="21" customHeight="1" thickBot="1" x14ac:dyDescent="0.3">
      <c r="A3" s="98" t="str">
        <f>"MSN "&amp;msnnum</f>
        <v>MSN 23001</v>
      </c>
      <c r="B3" s="90"/>
      <c r="C3" s="57" t="s">
        <v>6</v>
      </c>
      <c r="D3" s="58"/>
      <c r="E3" s="11" t="str">
        <f>msnwso</f>
        <v>EXOTIC</v>
      </c>
      <c r="F3" s="106">
        <f>Combined!B2</f>
        <v>0</v>
      </c>
      <c r="G3" s="107"/>
      <c r="I3" s="103" t="s">
        <v>7</v>
      </c>
      <c r="J3" s="61"/>
      <c r="K3" s="60" t="str">
        <f>tgpserial</f>
        <v>23</v>
      </c>
      <c r="L3" s="61"/>
      <c r="M3" s="12" t="s">
        <v>8</v>
      </c>
      <c r="N3" s="104" t="str">
        <f>dtcmission</f>
        <v>SOW</v>
      </c>
      <c r="O3" s="105"/>
      <c r="S3" s="44" t="s">
        <v>135</v>
      </c>
      <c r="T3" s="44"/>
      <c r="V3" s="1" t="s">
        <v>10</v>
      </c>
      <c r="AA3" t="s">
        <v>5</v>
      </c>
      <c r="AB3" s="2" t="s">
        <v>11</v>
      </c>
    </row>
    <row r="4" spans="1:28" ht="15" customHeight="1" x14ac:dyDescent="0.25">
      <c r="A4" s="123" t="s">
        <v>12</v>
      </c>
      <c r="B4" s="125" t="s">
        <v>13</v>
      </c>
      <c r="C4" s="128" t="s">
        <v>14</v>
      </c>
      <c r="D4" s="125" t="s">
        <v>15</v>
      </c>
      <c r="E4" s="125" t="s">
        <v>16</v>
      </c>
      <c r="F4" s="130" t="s">
        <v>17</v>
      </c>
      <c r="G4" s="62"/>
      <c r="I4" s="134" t="s">
        <v>18</v>
      </c>
      <c r="J4" s="125" t="s">
        <v>19</v>
      </c>
      <c r="K4" s="125" t="s">
        <v>20</v>
      </c>
      <c r="L4" s="135" t="s">
        <v>21</v>
      </c>
      <c r="M4" s="125" t="s">
        <v>22</v>
      </c>
      <c r="N4" s="136" t="s">
        <v>23</v>
      </c>
      <c r="O4" s="137" t="s">
        <v>24</v>
      </c>
      <c r="P4" s="138" t="s">
        <v>133</v>
      </c>
      <c r="Q4" s="139" t="s">
        <v>25</v>
      </c>
      <c r="R4" s="5"/>
      <c r="S4" s="44"/>
      <c r="T4" s="44"/>
      <c r="V4" t="s">
        <v>28</v>
      </c>
      <c r="W4" t="s">
        <v>29</v>
      </c>
      <c r="AA4" t="s">
        <v>30</v>
      </c>
      <c r="AB4" s="2" t="s">
        <v>11</v>
      </c>
    </row>
    <row r="5" spans="1:28" ht="15.75" customHeight="1" thickBot="1" x14ac:dyDescent="0.3">
      <c r="A5" s="124" t="s">
        <v>31</v>
      </c>
      <c r="B5" s="126" t="s">
        <v>32</v>
      </c>
      <c r="C5" s="127" t="s">
        <v>33</v>
      </c>
      <c r="D5" s="129"/>
      <c r="E5" s="132" t="s">
        <v>139</v>
      </c>
      <c r="F5" s="133"/>
      <c r="G5" s="131" t="s">
        <v>34</v>
      </c>
      <c r="I5" s="124" t="s">
        <v>35</v>
      </c>
      <c r="J5" s="126" t="s">
        <v>36</v>
      </c>
      <c r="K5" s="126" t="s">
        <v>37</v>
      </c>
      <c r="L5" s="126" t="s">
        <v>38</v>
      </c>
      <c r="M5" s="126" t="s">
        <v>39</v>
      </c>
      <c r="N5" s="126" t="s">
        <v>40</v>
      </c>
      <c r="O5" s="131" t="s">
        <v>41</v>
      </c>
      <c r="Q5" s="140" t="s">
        <v>134</v>
      </c>
      <c r="R5" s="6"/>
      <c r="S5" t="s">
        <v>9</v>
      </c>
      <c r="T5" s="27">
        <f>Timestamps!C2</f>
        <v>0</v>
      </c>
      <c r="V5" t="s">
        <v>43</v>
      </c>
      <c r="W5" t="s">
        <v>44</v>
      </c>
      <c r="AA5" s="31" t="s">
        <v>4</v>
      </c>
      <c r="AB5" s="2" t="s">
        <v>11</v>
      </c>
    </row>
    <row r="6" spans="1:28" x14ac:dyDescent="0.25">
      <c r="A6" s="36" t="str">
        <f ca="1">IF(LEN(A7)&gt;0,((ROW(A7)-ROW($A$7))/2)+1,"")</f>
        <v/>
      </c>
      <c r="B6" s="37" t="str">
        <f ca="1">IF(OFFSET(tot,(ROW(A7)-ROW($A$7)+2)/2,0)="","",OFFSET(tot,(ROW(A7)-ROW($A$7)+2)/2,0))</f>
        <v/>
      </c>
      <c r="C6" s="15" t="str">
        <f ca="1">IF(LEN(A7)&gt;0,cs,"")</f>
        <v/>
      </c>
      <c r="D6" s="15" t="str">
        <f ca="1">IF(LEN(A7)&gt;0,"Pod "&amp;acmi,"")</f>
        <v/>
      </c>
      <c r="E6" s="15" t="str">
        <f ca="1">IF(OFFSET(wpntype,(ROW(A7)-ROW($A$7)+2)/2,0)="","",OFFSET(wpntype,(ROW(A7)-ROW($A$7)+2)/2,0))</f>
        <v/>
      </c>
      <c r="F6" s="51" t="str">
        <f ca="1">IF(OFFSET(tgtname,(ROW(A7)-ROW($A$7)+2)/2,0)="","",OFFSET(tgtname,(ROW(A7)-ROW($A$7)+2)/2,0))</f>
        <v/>
      </c>
      <c r="G6" s="52"/>
      <c r="H6" s="121"/>
      <c r="I6" s="14" t="str">
        <f ca="1">IF(OFFSET(primenav,(ROW(A7)-ROW($A$7)+2)/2,0)="","",OFFSET(primenav,(ROW(A7)-ROW($A$7)+2)/2,0))</f>
        <v/>
      </c>
      <c r="J6" s="15" t="str">
        <f ca="1">IF(OFFSET(primenavaiding,(ROW(A7)-ROW($A$7)+2)/2,0)="","",OFFSET(primenavaiding,(ROW(A7)-ROW($A$7)+2)/2,0))</f>
        <v/>
      </c>
      <c r="K6" s="15" t="str">
        <f ca="1">IF(OFFSET(fom,(ROW(A7)-ROW($A$7)+2)/2,0)="","",OFFSET(fom,(ROW(A7)-ROW($A$7)+2)/2,0))</f>
        <v/>
      </c>
      <c r="L6" s="112" t="str">
        <f ca="1">IF(OFFSET(trk,(ROW(A7)-ROW($A$7)+2)/2,0)="","",OFFSET(trk,(ROW(A7)-ROW($A$7)+2)/2,0))</f>
        <v/>
      </c>
      <c r="M6" s="114" t="str">
        <f ca="1">IF(OFFSET(hdg,(ROW(A7)-ROW($A$7)+2)/2,0)="","",OFFSET(hdg,(ROW(A7)-ROW($A$7)+2)/2,0))</f>
        <v/>
      </c>
      <c r="N6" s="15" t="str">
        <f ca="1">IF(OFFSET(ls,(ROW(A7)-ROW($A$7)+2)/2,0)="","",OFFSET(ls,(ROW(A7)-ROW($A$7)+2)/2,0))</f>
        <v/>
      </c>
      <c r="O6" s="16" t="str">
        <f ca="1">IF(OFFSET(lar,(ROW(A7)-ROW($A$7)+2)/2,0)="","",OFFSET(lar,(ROW(A7)-ROW($A$7)+2)/2,0))</f>
        <v/>
      </c>
      <c r="S6" t="s">
        <v>26</v>
      </c>
      <c r="T6" s="8" t="s">
        <v>27</v>
      </c>
      <c r="V6" t="s">
        <v>46</v>
      </c>
      <c r="W6" s="3" t="s">
        <v>47</v>
      </c>
      <c r="AA6" t="s">
        <v>48</v>
      </c>
      <c r="AB6" t="s">
        <v>49</v>
      </c>
    </row>
    <row r="7" spans="1:28" ht="15.75" customHeight="1" thickBot="1" x14ac:dyDescent="0.3">
      <c r="A7" s="17" t="str">
        <f ca="1">IF(OFFSET(dest,(ROW(A7)-ROW($A$7)+2)/2,0)="","",OFFSET(dest,(ROW(A7)-ROW($A$7)+2)/2,0))</f>
        <v/>
      </c>
      <c r="B7" s="28" t="str">
        <f ca="1">IF(OFFSET(tor,(ROW(A7)-ROW($A$7)+2)/2,0)="","",OFFSET(tor,(ROW(A7)-ROW($A$7)+2)/2,0))</f>
        <v/>
      </c>
      <c r="C7" s="48" t="str">
        <f ca="1">IF(OFFSET(be,(ROW(A7)-ROW($A$7)+2)/2,0)="","",UPPER(BEname)&amp;" "&amp;OFFSET(be,(ROW(A7)-ROW($A$7)+2)/2,0))</f>
        <v/>
      </c>
      <c r="D7" s="49"/>
      <c r="E7" s="48" t="str">
        <f ca="1">IF(OFFSET(tgtlat,(ROW(A7)-ROW($A$7)+2)/2,0)="","",OFFSET(tgtlat,(ROW(A7)-ROW($A$7)+2)/2,0)&amp;"  "&amp;OFFSET(tgtlon,(ROW(A7)-ROW($A$7)+2)/2,0))</f>
        <v/>
      </c>
      <c r="F7" s="50"/>
      <c r="G7" s="42" t="str">
        <f ca="1">IF(OFFSET(tgtelev,(ROW(A7)-ROW($A$7)+2)/2,0)="","",OFFSET(tgtelev,(ROW(A7)-ROW($A$7)+2)/2,0))</f>
        <v/>
      </c>
      <c r="H7" s="122"/>
      <c r="I7" s="18" t="str">
        <f ca="1">IF(OFFSET(xhair,(ROW(A7)-ROW($A$7)+2)/2,0)="","",OFFSET(xhair,(ROW(A7)-ROW($A$7)+2)/2,0))</f>
        <v/>
      </c>
      <c r="J7" s="19" t="str">
        <f ca="1">IF(OFFSET(buffers,(ROW(A7)-ROW($A$7)+2)/2,0)="","",OFFSET(buffers,(ROW(A7)-ROW($A$7)+2)/2,0))</f>
        <v/>
      </c>
      <c r="K7" s="113" t="str">
        <f ca="1">IF(OFFSET(alt,(ROW(A7)-ROW($A$7)+2)/2,0)="","",OFFSET(alt,(ROW(A7)-ROW($A$7)+2)/2,0))</f>
        <v/>
      </c>
      <c r="L7" s="109" t="str">
        <f ca="1">IF(OFFSET(ias,(ROW(A7)-ROW($A$7)+2)/2,0)="","",OFFSET(ias,(ROW(A7)-ROW($A$7)+2)/2,0))</f>
        <v/>
      </c>
      <c r="M7" s="110" t="str">
        <f ca="1">IF(OFFSET(tas,(ROW(A7)-ROW($A$7)+2)/2,0)="","",OFFSET(tas,(ROW(A7)-ROW($A$7)+2)/2,0))</f>
        <v/>
      </c>
      <c r="N7" s="111" t="str">
        <f ca="1">IF(OFFSET(gs,(ROW(A7)-ROW($A$7)+2)/2,0)="","",OFFSET(gs,(ROW(A7)-ROW($A$7)+2)/2,0))</f>
        <v/>
      </c>
      <c r="O7" s="20" t="str">
        <f ca="1">IF(OFFSET(delay,(ROW(A7)-ROW($A$7)+2)/2,0)="","",OFFSET(delay,(ROW(A7)-ROW($A$7)+2)/2,0))</f>
        <v/>
      </c>
      <c r="S7" t="s">
        <v>42</v>
      </c>
      <c r="T7" s="7">
        <v>23001</v>
      </c>
      <c r="W7" t="s">
        <v>51</v>
      </c>
      <c r="AA7" t="s">
        <v>52</v>
      </c>
      <c r="AB7" t="s">
        <v>49</v>
      </c>
    </row>
    <row r="8" spans="1:28" x14ac:dyDescent="0.25">
      <c r="A8" s="39" t="str">
        <f ca="1">IF(LEN(A9)&gt;0,((ROW(A9)-ROW($A$7))/2)+1,"")</f>
        <v/>
      </c>
      <c r="B8" s="40" t="str">
        <f ca="1">IF(OFFSET(tot,(ROW(A9)-ROW($A$7)+2)/2,0)="","",OFFSET(tot,(ROW(A9)-ROW($A$7)+2)/2,0))</f>
        <v/>
      </c>
      <c r="C8" s="22" t="str">
        <f ca="1">IF(LEN(A9)&gt;0,cs,"")</f>
        <v/>
      </c>
      <c r="D8" s="22" t="str">
        <f ca="1">IF(LEN(A9)&gt;0,"Pod "&amp;acmi,"")</f>
        <v/>
      </c>
      <c r="E8" s="22" t="str">
        <f ca="1">IF(OFFSET(wpntype,(ROW(A9)-ROW($A$7)+2)/2,0)="","",OFFSET(wpntype,(ROW(A9)-ROW($A$7)+2)/2,0))</f>
        <v/>
      </c>
      <c r="F8" s="53" t="str">
        <f ca="1">IF(OFFSET(tgtname,(ROW(A9)-ROW($A$7)+2)/2,0)="","",OFFSET(tgtname,(ROW(A9)-ROW($A$7)+2)/2,0))</f>
        <v/>
      </c>
      <c r="G8" s="54"/>
      <c r="H8" s="121"/>
      <c r="I8" s="21" t="str">
        <f ca="1">IF(OFFSET(primenav,(ROW(A9)-ROW($A$7)+2)/2,0)="","",OFFSET(primenav,(ROW(A9)-ROW($A$7)+2)/2,0))</f>
        <v/>
      </c>
      <c r="J8" s="22" t="str">
        <f ca="1">IF(OFFSET(primenavaiding,(ROW(A9)-ROW($A$7)+2)/2,0)="","",OFFSET(primenavaiding,(ROW(A9)-ROW($A$7)+2)/2,0))</f>
        <v/>
      </c>
      <c r="K8" s="22" t="str">
        <f ca="1">IF(OFFSET(fom,(ROW(A9)-ROW($A$7)+2)/2,0)="","",OFFSET(fom,(ROW(A9)-ROW($A$7)+2)/2,0))</f>
        <v/>
      </c>
      <c r="L8" s="115" t="str">
        <f ca="1">IF(OFFSET(trk,(ROW(A9)-ROW($A$7)+2)/2,0)="","",OFFSET(trk,(ROW(A9)-ROW($A$7)+2)/2,0))</f>
        <v/>
      </c>
      <c r="M8" s="116" t="str">
        <f ca="1">IF(OFFSET(hdg,(ROW(A9)-ROW($A$7)+2)/2,0)="","",OFFSET(hdg,(ROW(A9)-ROW($A$7)+2)/2,0))</f>
        <v/>
      </c>
      <c r="N8" s="22" t="str">
        <f ca="1">IF(OFFSET(ls,(ROW(A9)-ROW($A$7)+2)/2,0)="","",OFFSET(ls,(ROW(A9)-ROW($A$7)+2)/2,0))</f>
        <v/>
      </c>
      <c r="O8" s="41" t="str">
        <f ca="1">IF(OFFSET(lar,(ROW(A9)-ROW($A$7)+2)/2,0)="","",OFFSET(lar,(ROW(A9)-ROW($A$7)+2)/2,0))</f>
        <v/>
      </c>
      <c r="S8" t="s">
        <v>45</v>
      </c>
      <c r="T8" s="8" t="s">
        <v>137</v>
      </c>
      <c r="V8" t="s">
        <v>54</v>
      </c>
      <c r="W8" t="s">
        <v>55</v>
      </c>
      <c r="AA8" t="s">
        <v>20</v>
      </c>
      <c r="AB8" s="4" t="s">
        <v>56</v>
      </c>
    </row>
    <row r="9" spans="1:28" ht="15.75" customHeight="1" thickBot="1" x14ac:dyDescent="0.3">
      <c r="A9" s="23" t="str">
        <f ca="1">IF(OFFSET(dest,(ROW(A9)-ROW($A$7)+2)/2,0)="","",OFFSET(dest,(ROW(A9)-ROW($A$7)+2)/2,0))</f>
        <v/>
      </c>
      <c r="B9" s="29" t="str">
        <f ca="1">IF(OFFSET(tor,(ROW(A9)-ROW($A$7)+2)/2,0)="","",OFFSET(tor,(ROW(A9)-ROW($A$7)+2)/2,0))</f>
        <v/>
      </c>
      <c r="C9" s="45" t="str">
        <f ca="1">IF(OFFSET(be,(ROW(A9)-ROW($A$7)+2)/2,0)="","",UPPER(BEname)&amp;" "&amp;OFFSET(be,(ROW(A9)-ROW($A$7)+2)/2,0))</f>
        <v/>
      </c>
      <c r="D9" s="46"/>
      <c r="E9" s="45" t="str">
        <f ca="1">IF(OFFSET(tgtlat,(ROW(A9)-ROW($A$7)+2)/2,0)="","",OFFSET(tgtlat,(ROW(A9)-ROW($A$7)+2)/2,0)&amp;"  "&amp;OFFSET(tgtlon,(ROW(A9)-ROW($A$7)+2)/2,0))</f>
        <v/>
      </c>
      <c r="F9" s="47"/>
      <c r="G9" s="43" t="str">
        <f ca="1">IF(OFFSET(tgtelev,(ROW(A9)-ROW($A$7)+2)/2,0)="","",OFFSET(tgtelev,(ROW(A9)-ROW($A$7)+2)/2,0))</f>
        <v/>
      </c>
      <c r="H9" s="121"/>
      <c r="I9" s="24" t="str">
        <f ca="1">IF(OFFSET(xhair,(ROW(A9)-ROW($A$7)+2)/2,0)="","",OFFSET(xhair,(ROW(A9)-ROW($A$7)+2)/2,0))</f>
        <v/>
      </c>
      <c r="J9" s="25" t="str">
        <f ca="1">IF(OFFSET(buffers,(ROW(A9)-ROW($A$7)+2)/2,0)="","",OFFSET(buffers,(ROW(A9)-ROW($A$7)+2)/2,0))</f>
        <v/>
      </c>
      <c r="K9" s="117" t="str">
        <f ca="1">IF(OFFSET(alt,(ROW(A9)-ROW($A$7)+2)/2,0)="","",OFFSET(alt,(ROW(A9)-ROW($A$7)+2)/2,0))</f>
        <v/>
      </c>
      <c r="L9" s="118" t="str">
        <f ca="1">IF(OFFSET(ias,(ROW(A9)-ROW($A$7)+2)/2,0)="","",OFFSET(ias,(ROW(A9)-ROW($A$7)+2)/2,0))</f>
        <v/>
      </c>
      <c r="M9" s="119" t="str">
        <f ca="1">IF(OFFSET(tas,(ROW(A9)-ROW($A$7)+2)/2,0)="","",OFFSET(tas,(ROW(A9)-ROW($A$7)+2)/2,0))</f>
        <v/>
      </c>
      <c r="N9" s="120" t="str">
        <f ca="1">IF(OFFSET(gs,(ROW(A9)-ROW($A$7)+2)/2,0)="","",OFFSET(gs,(ROW(A9)-ROW($A$7)+2)/2,0))</f>
        <v/>
      </c>
      <c r="O9" s="26" t="str">
        <f ca="1">IF(OFFSET(delay,(ROW(A9)-ROW($A$7)+2)/2,0)="","",OFFSET(delay,(ROW(A9)-ROW($A$7)+2)/2,0))</f>
        <v/>
      </c>
      <c r="S9" t="s">
        <v>50</v>
      </c>
      <c r="T9" s="8" t="s">
        <v>138</v>
      </c>
      <c r="V9" t="s">
        <v>58</v>
      </c>
      <c r="W9" t="s">
        <v>59</v>
      </c>
    </row>
    <row r="10" spans="1:28" x14ac:dyDescent="0.25">
      <c r="A10" s="36" t="str">
        <f t="shared" ref="A10:A41" ca="1" si="0">IF(LEN(A11)&gt;0,((ROW(A11)-ROW($A$7))/2)+1,"")</f>
        <v/>
      </c>
      <c r="B10" s="37" t="str">
        <f ca="1">IF(OFFSET(tot,(ROW(A11)-ROW($A$7)+2)/2,0)="","",OFFSET(tot,(ROW(A11)-ROW($A$7)+2)/2,0))</f>
        <v/>
      </c>
      <c r="C10" s="15" t="str">
        <f ca="1">IF(LEN(A11)&gt;0,cs,"")</f>
        <v/>
      </c>
      <c r="D10" s="15" t="str">
        <f ca="1">IF(LEN(A11)&gt;0,"Pod "&amp;acmi,"")</f>
        <v/>
      </c>
      <c r="E10" s="15" t="str">
        <f ca="1">IF(OFFSET(wpntype,(ROW(A11)-ROW($A$7)+2)/2,0)="","",OFFSET(wpntype,(ROW(A11)-ROW($A$7)+2)/2,0))</f>
        <v/>
      </c>
      <c r="F10" s="51" t="str">
        <f ca="1">IF(OFFSET(tgtname,(ROW(A11)-ROW($A$7)+2)/2,0)="","",OFFSET(tgtname,(ROW(A11)-ROW($A$7)+2)/2,0))</f>
        <v/>
      </c>
      <c r="G10" s="52"/>
      <c r="H10" s="121"/>
      <c r="I10" s="14" t="str">
        <f ca="1">IF(OFFSET(primenav,(ROW(A11)-ROW($A$7)+2)/2,0)="","",OFFSET(primenav,(ROW(A11)-ROW($A$7)+2)/2,0))</f>
        <v/>
      </c>
      <c r="J10" s="15" t="str">
        <f ca="1">IF(OFFSET(primenavaiding,(ROW(A11)-ROW($A$7)+2)/2,0)="","",OFFSET(primenavaiding,(ROW(A11)-ROW($A$7)+2)/2,0))</f>
        <v/>
      </c>
      <c r="K10" s="15" t="str">
        <f ca="1">IF(OFFSET(fom,(ROW(A11)-ROW($A$7)+2)/2,0)="","",OFFSET(fom,(ROW(A11)-ROW($A$7)+2)/2,0))</f>
        <v/>
      </c>
      <c r="L10" s="112" t="str">
        <f ca="1">IF(OFFSET(trk,(ROW(A11)-ROW($A$7)+2)/2,0)="","",OFFSET(trk,(ROW(A11)-ROW($A$7)+2)/2,0))</f>
        <v/>
      </c>
      <c r="M10" s="114" t="str">
        <f ca="1">IF(OFFSET(hdg,(ROW(A11)-ROW($A$7)+2)/2,0)="","",OFFSET(hdg,(ROW(A11)-ROW($A$7)+2)/2,0))</f>
        <v/>
      </c>
      <c r="N10" s="15" t="str">
        <f ca="1">IF(OFFSET(ls,(ROW(A11)-ROW($A$7)+2)/2,0)="","",OFFSET(ls,(ROW(A11)-ROW($A$7)+2)/2,0))</f>
        <v/>
      </c>
      <c r="O10" s="38" t="str">
        <f ca="1">IF(OFFSET(lar,(ROW(A11)-ROW($A$7)+2)/2,0)="","",OFFSET(lar,(ROW(A11)-ROW($A$7)+2)/2,0))</f>
        <v/>
      </c>
      <c r="S10" t="s">
        <v>53</v>
      </c>
      <c r="T10" s="8" t="s">
        <v>136</v>
      </c>
      <c r="V10" t="s">
        <v>61</v>
      </c>
      <c r="W10" t="s">
        <v>62</v>
      </c>
      <c r="Y10" s="3" t="s">
        <v>63</v>
      </c>
    </row>
    <row r="11" spans="1:28" ht="15.75" customHeight="1" thickBot="1" x14ac:dyDescent="0.3">
      <c r="A11" s="17" t="str">
        <f ca="1">IF(OFFSET(dest,(ROW(A11)-ROW($A$7)+2)/2,0)="","",OFFSET(dest,(ROW(A11)-ROW($A$7)+2)/2,0))</f>
        <v/>
      </c>
      <c r="B11" s="28" t="str">
        <f ca="1">IF(OFFSET(tor,(ROW(A11)-ROW($A$7)+2)/2,0)="","",OFFSET(tor,(ROW(A11)-ROW($A$7)+2)/2,0))</f>
        <v/>
      </c>
      <c r="C11" s="48" t="str">
        <f ca="1">IF(OFFSET(be,(ROW(A11)-ROW($A$7)+2)/2,0)="","",UPPER(BEname)&amp;" "&amp;OFFSET(be,(ROW(A11)-ROW($A$7)+2)/2,0))</f>
        <v/>
      </c>
      <c r="D11" s="49"/>
      <c r="E11" s="48" t="str">
        <f ca="1">IF(OFFSET(tgtlat,(ROW(A11)-ROW($A$7)+2)/2,0)="","",OFFSET(tgtlat,(ROW(A11)-ROW($A$7)+2)/2,0)&amp;"  "&amp;OFFSET(tgtlon,(ROW(A11)-ROW($A$7)+2)/2,0))</f>
        <v/>
      </c>
      <c r="F11" s="50"/>
      <c r="G11" s="42" t="str">
        <f ca="1">IF(OFFSET(tgtelev,(ROW(A11)-ROW($A$7)+2)/2,0)="","",OFFSET(tgtelev,(ROW(A11)-ROW($A$7)+2)/2,0))</f>
        <v/>
      </c>
      <c r="H11" s="122"/>
      <c r="I11" s="18" t="str">
        <f ca="1">IF(OFFSET(xhair,(ROW(A11)-ROW($A$7)+2)/2,0)="","",OFFSET(xhair,(ROW(A11)-ROW($A$7)+2)/2,0))</f>
        <v/>
      </c>
      <c r="J11" s="19" t="str">
        <f ca="1">IF(OFFSET(buffers,(ROW(A11)-ROW($A$7)+2)/2,0)="","",OFFSET(buffers,(ROW(A11)-ROW($A$7)+2)/2,0))</f>
        <v/>
      </c>
      <c r="K11" s="113" t="str">
        <f ca="1">IF(OFFSET(alt,(ROW(A11)-ROW($A$7)+2)/2,0)="","",OFFSET(alt,(ROW(A11)-ROW($A$7)+2)/2,0))</f>
        <v/>
      </c>
      <c r="L11" s="109" t="str">
        <f ca="1">IF(OFFSET(ias,(ROW(A11)-ROW($A$7)+2)/2,0)="","",OFFSET(ias,(ROW(A11)-ROW($A$7)+2)/2,0))</f>
        <v/>
      </c>
      <c r="M11" s="110" t="str">
        <f ca="1">IF(OFFSET(tas,(ROW(A11)-ROW($A$7)+2)/2,0)="","",OFFSET(tas,(ROW(A11)-ROW($A$7)+2)/2,0))</f>
        <v/>
      </c>
      <c r="N11" s="111" t="str">
        <f ca="1">IF(OFFSET(gs,(ROW(A11)-ROW($A$7)+2)/2,0)="","",OFFSET(gs,(ROW(A11)-ROW($A$7)+2)/2,0))</f>
        <v/>
      </c>
      <c r="O11" s="20" t="str">
        <f ca="1">IF(OFFSET(delay,(ROW(A11)-ROW($A$7)+2)/2,0)="","",OFFSET(delay,(ROW(A11)-ROW($A$7)+2)/2,0))</f>
        <v/>
      </c>
      <c r="S11" t="s">
        <v>57</v>
      </c>
      <c r="T11" s="7" t="s">
        <v>132</v>
      </c>
      <c r="V11" t="s">
        <v>65</v>
      </c>
      <c r="W11" t="s">
        <v>66</v>
      </c>
    </row>
    <row r="12" spans="1:28" x14ac:dyDescent="0.25">
      <c r="A12" s="39" t="str">
        <f t="shared" ref="A12:A43" ca="1" si="1">IF(LEN(A13)&gt;0,((ROW(A13)-ROW($A$7))/2)+1,"")</f>
        <v/>
      </c>
      <c r="B12" s="40" t="str">
        <f ca="1">IF(OFFSET(tot,(ROW(A13)-ROW($A$7)+2)/2,0)="","",OFFSET(tot,(ROW(A13)-ROW($A$7)+2)/2,0))</f>
        <v/>
      </c>
      <c r="C12" s="22" t="str">
        <f ca="1">IF(LEN(A13)&gt;0,cs,"")</f>
        <v/>
      </c>
      <c r="D12" s="22" t="str">
        <f ca="1">IF(LEN(A13)&gt;0,"Pod "&amp;acmi,"")</f>
        <v/>
      </c>
      <c r="E12" s="22" t="str">
        <f ca="1">IF(OFFSET(wpntype,(ROW(A13)-ROW($A$7)+2)/2,0)="","",OFFSET(wpntype,(ROW(A13)-ROW($A$7)+2)/2,0))</f>
        <v/>
      </c>
      <c r="F12" s="53" t="str">
        <f ca="1">IF(OFFSET(tgtname,(ROW(A13)-ROW($A$7)+2)/2,0)="","",OFFSET(tgtname,(ROW(A13)-ROW($A$7)+2)/2,0))</f>
        <v/>
      </c>
      <c r="G12" s="54"/>
      <c r="H12" s="121"/>
      <c r="I12" s="21" t="str">
        <f ca="1">IF(OFFSET(primenav,(ROW(A13)-ROW($A$7)+2)/2,0)="","",OFFSET(primenav,(ROW(A13)-ROW($A$7)+2)/2,0))</f>
        <v/>
      </c>
      <c r="J12" s="22" t="str">
        <f ca="1">IF(OFFSET(primenavaiding,(ROW(A13)-ROW($A$7)+2)/2,0)="","",OFFSET(primenavaiding,(ROW(A13)-ROW($A$7)+2)/2,0))</f>
        <v/>
      </c>
      <c r="K12" s="22" t="str">
        <f ca="1">IF(OFFSET(fom,(ROW(A13)-ROW($A$7)+2)/2,0)="","",OFFSET(fom,(ROW(A13)-ROW($A$7)+2)/2,0))</f>
        <v/>
      </c>
      <c r="L12" s="115" t="str">
        <f ca="1">IF(OFFSET(trk,(ROW(A13)-ROW($A$7)+2)/2,0)="","",OFFSET(trk,(ROW(A13)-ROW($A$7)+2)/2,0))</f>
        <v/>
      </c>
      <c r="M12" s="116" t="str">
        <f ca="1">IF(OFFSET(hdg,(ROW(A13)-ROW($A$7)+2)/2,0)="","",OFFSET(hdg,(ROW(A13)-ROW($A$7)+2)/2,0))</f>
        <v/>
      </c>
      <c r="N12" s="22" t="str">
        <f ca="1">IF(OFFSET(ls,(ROW(A13)-ROW($A$7)+2)/2,0)="","",OFFSET(ls,(ROW(A13)-ROW($A$7)+2)/2,0))</f>
        <v/>
      </c>
      <c r="O12" s="41" t="str">
        <f ca="1">IF(OFFSET(lar,(ROW(A13)-ROW($A$7)+2)/2,0)="","",OFFSET(lar,(ROW(A13)-ROW($A$7)+2)/2,0))</f>
        <v/>
      </c>
      <c r="S12" t="s">
        <v>5</v>
      </c>
      <c r="T12" s="7" t="s">
        <v>60</v>
      </c>
      <c r="V12" t="s">
        <v>40</v>
      </c>
      <c r="W12" t="s">
        <v>68</v>
      </c>
    </row>
    <row r="13" spans="1:28" ht="15.75" customHeight="1" thickBot="1" x14ac:dyDescent="0.3">
      <c r="A13" s="23" t="str">
        <f ca="1">IF(OFFSET(dest,(ROW(A13)-ROW($A$7)+2)/2,0)="","",OFFSET(dest,(ROW(A13)-ROW($A$7)+2)/2,0))</f>
        <v/>
      </c>
      <c r="B13" s="29" t="str">
        <f ca="1">IF(OFFSET(tor,(ROW(A13)-ROW($A$7)+2)/2,0)="","",OFFSET(tor,(ROW(A13)-ROW($A$7)+2)/2,0))</f>
        <v/>
      </c>
      <c r="C13" s="45" t="str">
        <f ca="1">IF(OFFSET(be,(ROW(A13)-ROW($A$7)+2)/2,0)="","",UPPER(BEname)&amp;" "&amp;OFFSET(be,(ROW(A13)-ROW($A$7)+2)/2,0))</f>
        <v/>
      </c>
      <c r="D13" s="46"/>
      <c r="E13" s="45" t="str">
        <f ca="1">IF(OFFSET(tgtlat,(ROW(A13)-ROW($A$7)+2)/2,0)="","",OFFSET(tgtlat,(ROW(A13)-ROW($A$7)+2)/2,0)&amp;"  "&amp;OFFSET(tgtlon,(ROW(A13)-ROW($A$7)+2)/2,0))</f>
        <v/>
      </c>
      <c r="F13" s="47"/>
      <c r="G13" s="43" t="str">
        <f ca="1">IF(OFFSET(tgtelev,(ROW(A13)-ROW($A$7)+2)/2,0)="","",OFFSET(tgtelev,(ROW(A13)-ROW($A$7)+2)/2,0))</f>
        <v/>
      </c>
      <c r="H13" s="121"/>
      <c r="I13" s="24" t="str">
        <f ca="1">IF(OFFSET(xhair,(ROW(A13)-ROW($A$7)+2)/2,0)="","",OFFSET(xhair,(ROW(A13)-ROW($A$7)+2)/2,0))</f>
        <v/>
      </c>
      <c r="J13" s="25" t="str">
        <f ca="1">IF(OFFSET(buffers,(ROW(A13)-ROW($A$7)+2)/2,0)="","",OFFSET(buffers,(ROW(A13)-ROW($A$7)+2)/2,0))</f>
        <v/>
      </c>
      <c r="K13" s="117" t="str">
        <f ca="1">IF(OFFSET(alt,(ROW(A13)-ROW($A$7)+2)/2,0)="","",OFFSET(alt,(ROW(A13)-ROW($A$7)+2)/2,0))</f>
        <v/>
      </c>
      <c r="L13" s="118" t="str">
        <f ca="1">IF(OFFSET(ias,(ROW(A13)-ROW($A$7)+2)/2,0)="","",OFFSET(ias,(ROW(A13)-ROW($A$7)+2)/2,0))</f>
        <v/>
      </c>
      <c r="M13" s="119" t="str">
        <f ca="1">IF(OFFSET(tas,(ROW(A13)-ROW($A$7)+2)/2,0)="","",OFFSET(tas,(ROW(A13)-ROW($A$7)+2)/2,0))</f>
        <v/>
      </c>
      <c r="N13" s="120" t="str">
        <f ca="1">IF(OFFSET(gs,(ROW(A13)-ROW($A$7)+2)/2,0)="","",OFFSET(gs,(ROW(A13)-ROW($A$7)+2)/2,0))</f>
        <v/>
      </c>
      <c r="O13" s="26" t="str">
        <f ca="1">IF(OFFSET(delay,(ROW(A13)-ROW($A$7)+2)/2,0)="","",OFFSET(delay,(ROW(A13)-ROW($A$7)+2)/2,0))</f>
        <v/>
      </c>
      <c r="S13" t="s">
        <v>30</v>
      </c>
      <c r="T13" s="7" t="s">
        <v>64</v>
      </c>
      <c r="V13" t="s">
        <v>71</v>
      </c>
      <c r="W13" t="s">
        <v>71</v>
      </c>
    </row>
    <row r="14" spans="1:28" x14ac:dyDescent="0.25">
      <c r="A14" s="36" t="str">
        <f t="shared" ref="A14:A45" ca="1" si="2">IF(LEN(A15)&gt;0,((ROW(A15)-ROW($A$7))/2)+1,"")</f>
        <v/>
      </c>
      <c r="B14" s="37" t="str">
        <f ca="1">IF(OFFSET(tot,(ROW(A15)-ROW($A$7)+2)/2,0)="","",OFFSET(tot,(ROW(A15)-ROW($A$7)+2)/2,0))</f>
        <v/>
      </c>
      <c r="C14" s="15" t="str">
        <f ca="1">IF(LEN(A15)&gt;0,cs,"")</f>
        <v/>
      </c>
      <c r="D14" s="15" t="str">
        <f ca="1">IF(LEN(A15)&gt;0,"Pod "&amp;acmi,"")</f>
        <v/>
      </c>
      <c r="E14" s="15" t="str">
        <f ca="1">IF(OFFSET(wpntype,(ROW(A15)-ROW($A$7)+2)/2,0)="","",OFFSET(wpntype,(ROW(A15)-ROW($A$7)+2)/2,0))</f>
        <v/>
      </c>
      <c r="F14" s="51" t="str">
        <f ca="1">IF(OFFSET(tgtname,(ROW(A15)-ROW($A$7)+2)/2,0)="","",OFFSET(tgtname,(ROW(A15)-ROW($A$7)+2)/2,0))</f>
        <v/>
      </c>
      <c r="G14" s="52"/>
      <c r="H14" s="121"/>
      <c r="I14" s="14" t="str">
        <f ca="1">IF(OFFSET(primenav,(ROW(A15)-ROW($A$7)+2)/2,0)="","",OFFSET(primenav,(ROW(A15)-ROW($A$7)+2)/2,0))</f>
        <v/>
      </c>
      <c r="J14" s="15" t="str">
        <f ca="1">IF(OFFSET(primenavaiding,(ROW(A15)-ROW($A$7)+2)/2,0)="","",OFFSET(primenavaiding,(ROW(A15)-ROW($A$7)+2)/2,0))</f>
        <v/>
      </c>
      <c r="K14" s="15" t="str">
        <f ca="1">IF(OFFSET(fom,(ROW(A15)-ROW($A$7)+2)/2,0)="","",OFFSET(fom,(ROW(A15)-ROW($A$7)+2)/2,0))</f>
        <v/>
      </c>
      <c r="L14" s="112" t="str">
        <f ca="1">IF(OFFSET(trk,(ROW(A15)-ROW($A$7)+2)/2,0)="","",OFFSET(trk,(ROW(A15)-ROW($A$7)+2)/2,0))</f>
        <v/>
      </c>
      <c r="M14" s="114" t="str">
        <f ca="1">IF(OFFSET(hdg,(ROW(A15)-ROW($A$7)+2)/2,0)="","",OFFSET(hdg,(ROW(A15)-ROW($A$7)+2)/2,0))</f>
        <v/>
      </c>
      <c r="N14" s="15" t="str">
        <f ca="1">IF(OFFSET(ls,(ROW(A15)-ROW($A$7)+2)/2,0)="","",OFFSET(ls,(ROW(A15)-ROW($A$7)+2)/2,0))</f>
        <v/>
      </c>
      <c r="O14" s="38" t="str">
        <f ca="1">IF(OFFSET(lar,(ROW(A15)-ROW($A$7)+2)/2,0)="","",OFFSET(lar,(ROW(A15)-ROW($A$7)+2)/2,0))</f>
        <v/>
      </c>
      <c r="P14" s="31"/>
      <c r="S14" t="s">
        <v>67</v>
      </c>
      <c r="T14" s="8">
        <v>52</v>
      </c>
      <c r="V14" t="s">
        <v>73</v>
      </c>
      <c r="W14" t="s">
        <v>73</v>
      </c>
    </row>
    <row r="15" spans="1:28" ht="15.75" customHeight="1" thickBot="1" x14ac:dyDescent="0.3">
      <c r="A15" s="17" t="str">
        <f ca="1">IF(OFFSET(dest,(ROW(A15)-ROW($A$7)+2)/2,0)="","",OFFSET(dest,(ROW(A15)-ROW($A$7)+2)/2,0))</f>
        <v/>
      </c>
      <c r="B15" s="28" t="str">
        <f ca="1">IF(OFFSET(tor,(ROW(A15)-ROW($A$7)+2)/2,0)="","",OFFSET(tor,(ROW(A15)-ROW($A$7)+2)/2,0))</f>
        <v/>
      </c>
      <c r="C15" s="48" t="str">
        <f ca="1">IF(OFFSET(be,(ROW(A15)-ROW($A$7)+2)/2,0)="","",UPPER(BEname)&amp;" "&amp;OFFSET(be,(ROW(A15)-ROW($A$7)+2)/2,0))</f>
        <v/>
      </c>
      <c r="D15" s="49"/>
      <c r="E15" s="48" t="str">
        <f ca="1">IF(OFFSET(tgtlat,(ROW(A15)-ROW($A$7)+2)/2,0)="","",OFFSET(tgtlat,(ROW(A15)-ROW($A$7)+2)/2,0)&amp;"  "&amp;OFFSET(tgtlon,(ROW(A15)-ROW($A$7)+2)/2,0))</f>
        <v/>
      </c>
      <c r="F15" s="50"/>
      <c r="G15" s="42" t="str">
        <f ca="1">IF(OFFSET(tgtelev,(ROW(A15)-ROW($A$7)+2)/2,0)="","",OFFSET(tgtelev,(ROW(A15)-ROW($A$7)+2)/2,0))</f>
        <v/>
      </c>
      <c r="H15" s="122"/>
      <c r="I15" s="18" t="str">
        <f ca="1">IF(OFFSET(xhair,(ROW(A15)-ROW($A$7)+2)/2,0)="","",OFFSET(xhair,(ROW(A15)-ROW($A$7)+2)/2,0))</f>
        <v/>
      </c>
      <c r="J15" s="19" t="str">
        <f ca="1">IF(OFFSET(buffers,(ROW(A15)-ROW($A$7)+2)/2,0)="","",OFFSET(buffers,(ROW(A15)-ROW($A$7)+2)/2,0))</f>
        <v/>
      </c>
      <c r="K15" s="113" t="str">
        <f ca="1">IF(OFFSET(alt,(ROW(A15)-ROW($A$7)+2)/2,0)="","",OFFSET(alt,(ROW(A15)-ROW($A$7)+2)/2,0))</f>
        <v/>
      </c>
      <c r="L15" s="109" t="str">
        <f ca="1">IF(OFFSET(ias,(ROW(A15)-ROW($A$7)+2)/2,0)="","",OFFSET(ias,(ROW(A15)-ROW($A$7)+2)/2,0))</f>
        <v/>
      </c>
      <c r="M15" s="110" t="str">
        <f ca="1">IF(OFFSET(tas,(ROW(A15)-ROW($A$7)+2)/2,0)="","",OFFSET(tas,(ROW(A15)-ROW($A$7)+2)/2,0))</f>
        <v/>
      </c>
      <c r="N15" s="111" t="str">
        <f ca="1">IF(OFFSET(gs,(ROW(A15)-ROW($A$7)+2)/2,0)="","",OFFSET(gs,(ROW(A15)-ROW($A$7)+2)/2,0))</f>
        <v/>
      </c>
      <c r="O15" s="20" t="str">
        <f ca="1">IF(OFFSET(delay,(ROW(A15)-ROW($A$7)+2)/2,0)="","",OFFSET(delay,(ROW(A15)-ROW($A$7)+2)/2,0))</f>
        <v/>
      </c>
      <c r="P15" s="31"/>
      <c r="Q15" s="31"/>
      <c r="R15" s="31"/>
      <c r="S15" t="s">
        <v>69</v>
      </c>
      <c r="T15" s="8" t="s">
        <v>70</v>
      </c>
      <c r="U15" s="31"/>
      <c r="V15" t="s">
        <v>75</v>
      </c>
      <c r="W15" t="s">
        <v>76</v>
      </c>
    </row>
    <row r="16" spans="1:28" x14ac:dyDescent="0.25">
      <c r="A16" s="39" t="str">
        <f t="shared" ref="A16:A47" ca="1" si="3">IF(LEN(A17)&gt;0,((ROW(A17)-ROW($A$7))/2)+1,"")</f>
        <v/>
      </c>
      <c r="B16" s="40" t="str">
        <f ca="1">IF(OFFSET(tot,(ROW(A17)-ROW($A$7)+2)/2,0)="","",OFFSET(tot,(ROW(A17)-ROW($A$7)+2)/2,0))</f>
        <v/>
      </c>
      <c r="C16" s="22" t="str">
        <f ca="1">IF(LEN(A17)&gt;0,cs,"")</f>
        <v/>
      </c>
      <c r="D16" s="22" t="str">
        <f ca="1">IF(LEN(A17)&gt;0,"Pod "&amp;acmi,"")</f>
        <v/>
      </c>
      <c r="E16" s="22" t="str">
        <f ca="1">IF(OFFSET(wpntype,(ROW(A17)-ROW($A$7)+2)/2,0)="","",OFFSET(wpntype,(ROW(A17)-ROW($A$7)+2)/2,0))</f>
        <v/>
      </c>
      <c r="F16" s="53" t="str">
        <f ca="1">IF(OFFSET(tgtname,(ROW(A17)-ROW($A$7)+2)/2,0)="","",OFFSET(tgtname,(ROW(A17)-ROW($A$7)+2)/2,0))</f>
        <v/>
      </c>
      <c r="G16" s="54"/>
      <c r="H16" s="121"/>
      <c r="I16" s="21" t="str">
        <f ca="1">IF(OFFSET(primenav,(ROW(A17)-ROW($A$7)+2)/2,0)="","",OFFSET(primenav,(ROW(A17)-ROW($A$7)+2)/2,0))</f>
        <v/>
      </c>
      <c r="J16" s="22" t="str">
        <f ca="1">IF(OFFSET(primenavaiding,(ROW(A17)-ROW($A$7)+2)/2,0)="","",OFFSET(primenavaiding,(ROW(A17)-ROW($A$7)+2)/2,0))</f>
        <v/>
      </c>
      <c r="K16" s="22" t="str">
        <f ca="1">IF(OFFSET(fom,(ROW(A17)-ROW($A$7)+2)/2,0)="","",OFFSET(fom,(ROW(A17)-ROW($A$7)+2)/2,0))</f>
        <v/>
      </c>
      <c r="L16" s="115" t="str">
        <f ca="1">IF(OFFSET(trk,(ROW(A17)-ROW($A$7)+2)/2,0)="","",OFFSET(trk,(ROW(A17)-ROW($A$7)+2)/2,0))</f>
        <v/>
      </c>
      <c r="M16" s="116" t="str">
        <f ca="1">IF(OFFSET(hdg,(ROW(A17)-ROW($A$7)+2)/2,0)="","",OFFSET(hdg,(ROW(A17)-ROW($A$7)+2)/2,0))</f>
        <v/>
      </c>
      <c r="N16" s="22" t="str">
        <f ca="1">IF(OFFSET(ls,(ROW(A17)-ROW($A$7)+2)/2,0)="","",OFFSET(ls,(ROW(A17)-ROW($A$7)+2)/2,0))</f>
        <v/>
      </c>
      <c r="O16" s="41" t="str">
        <f ca="1">IF(OFFSET(lar,(ROW(A17)-ROW($A$7)+2)/2,0)="","",OFFSET(lar,(ROW(A17)-ROW($A$7)+2)/2,0))</f>
        <v/>
      </c>
      <c r="P16" s="31"/>
      <c r="Q16" s="31"/>
      <c r="R16" s="31"/>
      <c r="S16" s="33" t="s">
        <v>72</v>
      </c>
      <c r="T16" s="32"/>
      <c r="U16" s="31"/>
      <c r="V16" t="s">
        <v>77</v>
      </c>
      <c r="W16" t="s">
        <v>78</v>
      </c>
    </row>
    <row r="17" spans="1:23" ht="15.75" customHeight="1" thickBot="1" x14ac:dyDescent="0.3">
      <c r="A17" s="23" t="str">
        <f ca="1">IF(OFFSET(dest,(ROW(A17)-ROW($A$7)+2)/2,0)="","",OFFSET(dest,(ROW(A17)-ROW($A$7)+2)/2,0))</f>
        <v/>
      </c>
      <c r="B17" s="29" t="str">
        <f ca="1">IF(OFFSET(tor,(ROW(A17)-ROW($A$7)+2)/2,0)="","",OFFSET(tor,(ROW(A17)-ROW($A$7)+2)/2,0))</f>
        <v/>
      </c>
      <c r="C17" s="45" t="str">
        <f ca="1">IF(OFFSET(be,(ROW(A17)-ROW($A$7)+2)/2,0)="","",UPPER(BEname)&amp;" "&amp;OFFSET(be,(ROW(A17)-ROW($A$7)+2)/2,0))</f>
        <v/>
      </c>
      <c r="D17" s="46"/>
      <c r="E17" s="45" t="str">
        <f ca="1">IF(OFFSET(tgtlat,(ROW(A17)-ROW($A$7)+2)/2,0)="","",OFFSET(tgtlat,(ROW(A17)-ROW($A$7)+2)/2,0)&amp;"  "&amp;OFFSET(tgtlon,(ROW(A17)-ROW($A$7)+2)/2,0))</f>
        <v/>
      </c>
      <c r="F17" s="47"/>
      <c r="G17" s="43" t="str">
        <f ca="1">IF(OFFSET(tgtelev,(ROW(A17)-ROW($A$7)+2)/2,0)="","",OFFSET(tgtelev,(ROW(A17)-ROW($A$7)+2)/2,0))</f>
        <v/>
      </c>
      <c r="H17" s="121"/>
      <c r="I17" s="24" t="str">
        <f ca="1">IF(OFFSET(xhair,(ROW(A17)-ROW($A$7)+2)/2,0)="","",OFFSET(xhair,(ROW(A17)-ROW($A$7)+2)/2,0))</f>
        <v/>
      </c>
      <c r="J17" s="25" t="str">
        <f ca="1">IF(OFFSET(buffers,(ROW(A17)-ROW($A$7)+2)/2,0)="","",OFFSET(buffers,(ROW(A17)-ROW($A$7)+2)/2,0))</f>
        <v/>
      </c>
      <c r="K17" s="117" t="str">
        <f ca="1">IF(OFFSET(alt,(ROW(A17)-ROW($A$7)+2)/2,0)="","",OFFSET(alt,(ROW(A17)-ROW($A$7)+2)/2,0))</f>
        <v/>
      </c>
      <c r="L17" s="118" t="str">
        <f ca="1">IF(OFFSET(ias,(ROW(A17)-ROW($A$7)+2)/2,0)="","",OFFSET(ias,(ROW(A17)-ROW($A$7)+2)/2,0))</f>
        <v/>
      </c>
      <c r="M17" s="119" t="str">
        <f ca="1">IF(OFFSET(tas,(ROW(A17)-ROW($A$7)+2)/2,0)="","",OFFSET(tas,(ROW(A17)-ROW($A$7)+2)/2,0))</f>
        <v/>
      </c>
      <c r="N17" s="120" t="str">
        <f ca="1">IF(OFFSET(gs,(ROW(A17)-ROW($A$7)+2)/2,0)="","",OFFSET(gs,(ROW(A17)-ROW($A$7)+2)/2,0))</f>
        <v/>
      </c>
      <c r="O17" s="26" t="str">
        <f ca="1">IF(OFFSET(delay,(ROW(A17)-ROW($A$7)+2)/2,0)="","",OFFSET(delay,(ROW(A17)-ROW($A$7)+2)/2,0))</f>
        <v/>
      </c>
      <c r="P17" s="31"/>
      <c r="Q17" s="31"/>
      <c r="R17" s="31"/>
      <c r="S17" s="33" t="s">
        <v>74</v>
      </c>
      <c r="T17" s="32"/>
      <c r="U17" s="31"/>
      <c r="V17" t="s">
        <v>79</v>
      </c>
      <c r="W17" t="s">
        <v>80</v>
      </c>
    </row>
    <row r="18" spans="1:23" x14ac:dyDescent="0.25">
      <c r="A18" s="36" t="str">
        <f t="shared" ref="A18:A49" ca="1" si="4">IF(LEN(A19)&gt;0,((ROW(A19)-ROW($A$7))/2)+1,"")</f>
        <v/>
      </c>
      <c r="B18" s="37" t="str">
        <f ca="1">IF(OFFSET(tot,(ROW(A19)-ROW($A$7)+2)/2,0)="","",OFFSET(tot,(ROW(A19)-ROW($A$7)+2)/2,0))</f>
        <v/>
      </c>
      <c r="C18" s="15" t="str">
        <f ca="1">IF(LEN(A19)&gt;0,cs,"")</f>
        <v/>
      </c>
      <c r="D18" s="15" t="str">
        <f ca="1">IF(LEN(A19)&gt;0,"Pod "&amp;acmi,"")</f>
        <v/>
      </c>
      <c r="E18" s="15" t="str">
        <f ca="1">IF(OFFSET(wpntype,(ROW(A19)-ROW($A$7)+2)/2,0)="","",OFFSET(wpntype,(ROW(A19)-ROW($A$7)+2)/2,0))</f>
        <v/>
      </c>
      <c r="F18" s="51" t="str">
        <f ca="1">IF(OFFSET(tgtname,(ROW(A19)-ROW($A$7)+2)/2,0)="","",OFFSET(tgtname,(ROW(A19)-ROW($A$7)+2)/2,0))</f>
        <v/>
      </c>
      <c r="G18" s="52"/>
      <c r="H18" s="121"/>
      <c r="I18" s="14" t="str">
        <f ca="1">IF(OFFSET(primenav,(ROW(A19)-ROW($A$7)+2)/2,0)="","",OFFSET(primenav,(ROW(A19)-ROW($A$7)+2)/2,0))</f>
        <v/>
      </c>
      <c r="J18" s="15" t="str">
        <f ca="1">IF(OFFSET(primenavaiding,(ROW(A19)-ROW($A$7)+2)/2,0)="","",OFFSET(primenavaiding,(ROW(A19)-ROW($A$7)+2)/2,0))</f>
        <v/>
      </c>
      <c r="K18" s="15" t="str">
        <f ca="1">IF(OFFSET(fom,(ROW(A19)-ROW($A$7)+2)/2,0)="","",OFFSET(fom,(ROW(A19)-ROW($A$7)+2)/2,0))</f>
        <v/>
      </c>
      <c r="L18" s="112" t="str">
        <f ca="1">IF(OFFSET(trk,(ROW(A19)-ROW($A$7)+2)/2,0)="","",OFFSET(trk,(ROW(A19)-ROW($A$7)+2)/2,0))</f>
        <v/>
      </c>
      <c r="M18" s="114" t="str">
        <f ca="1">IF(OFFSET(hdg,(ROW(A19)-ROW($A$7)+2)/2,0)="","",OFFSET(hdg,(ROW(A19)-ROW($A$7)+2)/2,0))</f>
        <v/>
      </c>
      <c r="N18" s="15" t="str">
        <f ca="1">IF(OFFSET(ls,(ROW(A19)-ROW($A$7)+2)/2,0)="","",OFFSET(ls,(ROW(A19)-ROW($A$7)+2)/2,0))</f>
        <v/>
      </c>
      <c r="O18" s="38" t="str">
        <f ca="1">IF(OFFSET(lar,(ROW(A19)-ROW($A$7)+2)/2,0)="","",OFFSET(lar,(ROW(A19)-ROW($A$7)+2)/2,0))</f>
        <v/>
      </c>
      <c r="P18" s="31"/>
      <c r="S18" s="31"/>
      <c r="T18" s="31"/>
      <c r="U18" s="31"/>
      <c r="V18" t="s">
        <v>81</v>
      </c>
      <c r="W18" t="s">
        <v>82</v>
      </c>
    </row>
    <row r="19" spans="1:23" ht="15.75" customHeight="1" thickBot="1" x14ac:dyDescent="0.3">
      <c r="A19" s="17" t="str">
        <f ca="1">IF(OFFSET(dest,(ROW(A19)-ROW($A$7)+2)/2,0)="","",OFFSET(dest,(ROW(A19)-ROW($A$7)+2)/2,0))</f>
        <v/>
      </c>
      <c r="B19" s="28" t="str">
        <f ca="1">IF(OFFSET(tor,(ROW(A19)-ROW($A$7)+2)/2,0)="","",OFFSET(tor,(ROW(A19)-ROW($A$7)+2)/2,0))</f>
        <v/>
      </c>
      <c r="C19" s="48" t="str">
        <f ca="1">IF(OFFSET(be,(ROW(A19)-ROW($A$7)+2)/2,0)="","",UPPER(BEname)&amp;" "&amp;OFFSET(be,(ROW(A19)-ROW($A$7)+2)/2,0))</f>
        <v/>
      </c>
      <c r="D19" s="49"/>
      <c r="E19" s="48" t="str">
        <f ca="1">IF(OFFSET(tgtlat,(ROW(A19)-ROW($A$7)+2)/2,0)="","",OFFSET(tgtlat,(ROW(A19)-ROW($A$7)+2)/2,0)&amp;"  "&amp;OFFSET(tgtlon,(ROW(A19)-ROW($A$7)+2)/2,0))</f>
        <v/>
      </c>
      <c r="F19" s="50"/>
      <c r="G19" s="42" t="str">
        <f ca="1">IF(OFFSET(tgtelev,(ROW(A19)-ROW($A$7)+2)/2,0)="","",OFFSET(tgtelev,(ROW(A19)-ROW($A$7)+2)/2,0))</f>
        <v/>
      </c>
      <c r="H19" s="122"/>
      <c r="I19" s="18" t="str">
        <f ca="1">IF(OFFSET(xhair,(ROW(A19)-ROW($A$7)+2)/2,0)="","",OFFSET(xhair,(ROW(A19)-ROW($A$7)+2)/2,0))</f>
        <v/>
      </c>
      <c r="J19" s="19" t="str">
        <f ca="1">IF(OFFSET(buffers,(ROW(A19)-ROW($A$7)+2)/2,0)="","",OFFSET(buffers,(ROW(A19)-ROW($A$7)+2)/2,0))</f>
        <v/>
      </c>
      <c r="K19" s="113" t="str">
        <f ca="1">IF(OFFSET(alt,(ROW(A19)-ROW($A$7)+2)/2,0)="","",OFFSET(alt,(ROW(A19)-ROW($A$7)+2)/2,0))</f>
        <v/>
      </c>
      <c r="L19" s="109" t="str">
        <f ca="1">IF(OFFSET(ias,(ROW(A19)-ROW($A$7)+2)/2,0)="","",OFFSET(ias,(ROW(A19)-ROW($A$7)+2)/2,0))</f>
        <v/>
      </c>
      <c r="M19" s="110" t="str">
        <f ca="1">IF(OFFSET(tas,(ROW(A19)-ROW($A$7)+2)/2,0)="","",OFFSET(tas,(ROW(A19)-ROW($A$7)+2)/2,0))</f>
        <v/>
      </c>
      <c r="N19" s="111" t="str">
        <f ca="1">IF(OFFSET(gs,(ROW(A19)-ROW($A$7)+2)/2,0)="","",OFFSET(gs,(ROW(A19)-ROW($A$7)+2)/2,0))</f>
        <v/>
      </c>
      <c r="O19" s="20" t="str">
        <f ca="1">IF(OFFSET(delay,(ROW(A19)-ROW($A$7)+2)/2,0)="","",OFFSET(delay,(ROW(A19)-ROW($A$7)+2)/2,0))</f>
        <v/>
      </c>
      <c r="P19" s="31"/>
      <c r="S19" s="31"/>
      <c r="T19" s="31"/>
      <c r="U19" s="31"/>
      <c r="V19" t="s">
        <v>83</v>
      </c>
      <c r="W19" t="s">
        <v>84</v>
      </c>
    </row>
    <row r="20" spans="1:23" x14ac:dyDescent="0.25">
      <c r="A20" s="39" t="str">
        <f t="shared" ref="A20:A51" ca="1" si="5">IF(LEN(A21)&gt;0,((ROW(A21)-ROW($A$7))/2)+1,"")</f>
        <v/>
      </c>
      <c r="B20" s="40" t="str">
        <f ca="1">IF(OFFSET(tot,(ROW(A21)-ROW($A$7)+2)/2,0)="","",OFFSET(tot,(ROW(A21)-ROW($A$7)+2)/2,0))</f>
        <v/>
      </c>
      <c r="C20" s="22" t="str">
        <f ca="1">IF(LEN(A21)&gt;0,cs,"")</f>
        <v/>
      </c>
      <c r="D20" s="22" t="str">
        <f ca="1">IF(LEN(A21)&gt;0,"Pod "&amp;acmi,"")</f>
        <v/>
      </c>
      <c r="E20" s="22" t="str">
        <f ca="1">IF(OFFSET(wpntype,(ROW(A21)-ROW($A$7)+2)/2,0)="","",OFFSET(wpntype,(ROW(A21)-ROW($A$7)+2)/2,0))</f>
        <v/>
      </c>
      <c r="F20" s="53" t="str">
        <f ca="1">IF(OFFSET(tgtname,(ROW(A21)-ROW($A$7)+2)/2,0)="","",OFFSET(tgtname,(ROW(A21)-ROW($A$7)+2)/2,0))</f>
        <v/>
      </c>
      <c r="G20" s="54"/>
      <c r="H20" s="121"/>
      <c r="I20" s="21" t="str">
        <f ca="1">IF(OFFSET(primenav,(ROW(A21)-ROW($A$7)+2)/2,0)="","",OFFSET(primenav,(ROW(A21)-ROW($A$7)+2)/2,0))</f>
        <v/>
      </c>
      <c r="J20" s="22" t="str">
        <f ca="1">IF(OFFSET(primenavaiding,(ROW(A21)-ROW($A$7)+2)/2,0)="","",OFFSET(primenavaiding,(ROW(A21)-ROW($A$7)+2)/2,0))</f>
        <v/>
      </c>
      <c r="K20" s="22" t="str">
        <f ca="1">IF(OFFSET(fom,(ROW(A21)-ROW($A$7)+2)/2,0)="","",OFFSET(fom,(ROW(A21)-ROW($A$7)+2)/2,0))</f>
        <v/>
      </c>
      <c r="L20" s="115" t="str">
        <f ca="1">IF(OFFSET(trk,(ROW(A21)-ROW($A$7)+2)/2,0)="","",OFFSET(trk,(ROW(A21)-ROW($A$7)+2)/2,0))</f>
        <v/>
      </c>
      <c r="M20" s="116" t="str">
        <f ca="1">IF(OFFSET(hdg,(ROW(A21)-ROW($A$7)+2)/2,0)="","",OFFSET(hdg,(ROW(A21)-ROW($A$7)+2)/2,0))</f>
        <v/>
      </c>
      <c r="N20" s="22" t="str">
        <f ca="1">IF(OFFSET(ls,(ROW(A21)-ROW($A$7)+2)/2,0)="","",OFFSET(ls,(ROW(A21)-ROW($A$7)+2)/2,0))</f>
        <v/>
      </c>
      <c r="O20" s="41" t="str">
        <f ca="1">IF(OFFSET(lar,(ROW(A21)-ROW($A$7)+2)/2,0)="","",OFFSET(lar,(ROW(A21)-ROW($A$7)+2)/2,0))</f>
        <v/>
      </c>
      <c r="P20" s="31"/>
      <c r="U20" s="31"/>
      <c r="V20" t="s">
        <v>85</v>
      </c>
      <c r="W20" t="s">
        <v>85</v>
      </c>
    </row>
    <row r="21" spans="1:23" ht="15.75" customHeight="1" thickBot="1" x14ac:dyDescent="0.3">
      <c r="A21" s="23" t="str">
        <f ca="1">IF(OFFSET(dest,(ROW(A21)-ROW($A$7)+2)/2,0)="","",OFFSET(dest,(ROW(A21)-ROW($A$7)+2)/2,0))</f>
        <v/>
      </c>
      <c r="B21" s="29" t="str">
        <f ca="1">IF(OFFSET(tor,(ROW(A21)-ROW($A$7)+2)/2,0)="","",OFFSET(tor,(ROW(A21)-ROW($A$7)+2)/2,0))</f>
        <v/>
      </c>
      <c r="C21" s="45" t="str">
        <f ca="1">IF(OFFSET(be,(ROW(A21)-ROW($A$7)+2)/2,0)="","",UPPER(BEname)&amp;" "&amp;OFFSET(be,(ROW(A21)-ROW($A$7)+2)/2,0))</f>
        <v/>
      </c>
      <c r="D21" s="46"/>
      <c r="E21" s="45" t="str">
        <f ca="1">IF(OFFSET(tgtlat,(ROW(A21)-ROW($A$7)+2)/2,0)="","",OFFSET(tgtlat,(ROW(A21)-ROW($A$7)+2)/2,0)&amp;"  "&amp;OFFSET(tgtlon,(ROW(A21)-ROW($A$7)+2)/2,0))</f>
        <v/>
      </c>
      <c r="F21" s="47"/>
      <c r="G21" s="43" t="str">
        <f ca="1">IF(OFFSET(tgtelev,(ROW(A21)-ROW($A$7)+2)/2,0)="","",OFFSET(tgtelev,(ROW(A21)-ROW($A$7)+2)/2,0))</f>
        <v/>
      </c>
      <c r="H21" s="121"/>
      <c r="I21" s="24" t="str">
        <f ca="1">IF(OFFSET(xhair,(ROW(A21)-ROW($A$7)+2)/2,0)="","",OFFSET(xhair,(ROW(A21)-ROW($A$7)+2)/2,0))</f>
        <v/>
      </c>
      <c r="J21" s="25" t="str">
        <f ca="1">IF(OFFSET(buffers,(ROW(A21)-ROW($A$7)+2)/2,0)="","",OFFSET(buffers,(ROW(A21)-ROW($A$7)+2)/2,0))</f>
        <v/>
      </c>
      <c r="K21" s="117" t="str">
        <f ca="1">IF(OFFSET(alt,(ROW(A21)-ROW($A$7)+2)/2,0)="","",OFFSET(alt,(ROW(A21)-ROW($A$7)+2)/2,0))</f>
        <v/>
      </c>
      <c r="L21" s="118" t="str">
        <f ca="1">IF(OFFSET(ias,(ROW(A21)-ROW($A$7)+2)/2,0)="","",OFFSET(ias,(ROW(A21)-ROW($A$7)+2)/2,0))</f>
        <v/>
      </c>
      <c r="M21" s="119" t="str">
        <f ca="1">IF(OFFSET(tas,(ROW(A21)-ROW($A$7)+2)/2,0)="","",OFFSET(tas,(ROW(A21)-ROW($A$7)+2)/2,0))</f>
        <v/>
      </c>
      <c r="N21" s="120" t="str">
        <f ca="1">IF(OFFSET(gs,(ROW(A21)-ROW($A$7)+2)/2,0)="","",OFFSET(gs,(ROW(A21)-ROW($A$7)+2)/2,0))</f>
        <v/>
      </c>
      <c r="O21" s="26" t="str">
        <f ca="1">IF(OFFSET(delay,(ROW(A21)-ROW($A$7)+2)/2,0)="","",OFFSET(delay,(ROW(A21)-ROW($A$7)+2)/2,0))</f>
        <v/>
      </c>
      <c r="P21" s="31"/>
      <c r="U21" s="31"/>
      <c r="V21" t="s">
        <v>23</v>
      </c>
      <c r="W21" t="s">
        <v>86</v>
      </c>
    </row>
    <row r="22" spans="1:23" x14ac:dyDescent="0.25">
      <c r="A22" s="36" t="str">
        <f t="shared" ref="A22:A53" ca="1" si="6">IF(LEN(A23)&gt;0,((ROW(A23)-ROW($A$7))/2)+1,"")</f>
        <v/>
      </c>
      <c r="B22" s="37" t="str">
        <f ca="1">IF(OFFSET(tot,(ROW(A23)-ROW($A$7)+2)/2,0)="","",OFFSET(tot,(ROW(A23)-ROW($A$7)+2)/2,0))</f>
        <v/>
      </c>
      <c r="C22" s="15" t="str">
        <f ca="1">IF(LEN(A23)&gt;0,cs,"")</f>
        <v/>
      </c>
      <c r="D22" s="15" t="str">
        <f ca="1">IF(LEN(A23)&gt;0,"Pod "&amp;acmi,"")</f>
        <v/>
      </c>
      <c r="E22" s="15" t="str">
        <f ca="1">IF(OFFSET(wpntype,(ROW(A23)-ROW($A$7)+2)/2,0)="","",OFFSET(wpntype,(ROW(A23)-ROW($A$7)+2)/2,0))</f>
        <v/>
      </c>
      <c r="F22" s="51" t="str">
        <f ca="1">IF(OFFSET(tgtname,(ROW(A23)-ROW($A$7)+2)/2,0)="","",OFFSET(tgtname,(ROW(A23)-ROW($A$7)+2)/2,0))</f>
        <v/>
      </c>
      <c r="G22" s="52"/>
      <c r="H22" s="121"/>
      <c r="I22" s="14" t="str">
        <f ca="1">IF(OFFSET(primenav,(ROW(A23)-ROW($A$7)+2)/2,0)="","",OFFSET(primenav,(ROW(A23)-ROW($A$7)+2)/2,0))</f>
        <v/>
      </c>
      <c r="J22" s="15" t="str">
        <f ca="1">IF(OFFSET(primenavaiding,(ROW(A23)-ROW($A$7)+2)/2,0)="","",OFFSET(primenavaiding,(ROW(A23)-ROW($A$7)+2)/2,0))</f>
        <v/>
      </c>
      <c r="K22" s="15" t="str">
        <f ca="1">IF(OFFSET(fom,(ROW(A23)-ROW($A$7)+2)/2,0)="","",OFFSET(fom,(ROW(A23)-ROW($A$7)+2)/2,0))</f>
        <v/>
      </c>
      <c r="L22" s="112" t="str">
        <f ca="1">IF(OFFSET(trk,(ROW(A23)-ROW($A$7)+2)/2,0)="","",OFFSET(trk,(ROW(A23)-ROW($A$7)+2)/2,0))</f>
        <v/>
      </c>
      <c r="M22" s="114" t="str">
        <f ca="1">IF(OFFSET(hdg,(ROW(A23)-ROW($A$7)+2)/2,0)="","",OFFSET(hdg,(ROW(A23)-ROW($A$7)+2)/2,0))</f>
        <v/>
      </c>
      <c r="N22" s="15" t="str">
        <f ca="1">IF(OFFSET(ls,(ROW(A23)-ROW($A$7)+2)/2,0)="","",OFFSET(ls,(ROW(A23)-ROW($A$7)+2)/2,0))</f>
        <v/>
      </c>
      <c r="O22" s="38" t="str">
        <f ca="1">IF(OFFSET(lar,(ROW(A23)-ROW($A$7)+2)/2,0)="","",OFFSET(lar,(ROW(A23)-ROW($A$7)+2)/2,0))</f>
        <v/>
      </c>
      <c r="P22" s="31"/>
      <c r="U22" s="31"/>
      <c r="V22" t="s">
        <v>87</v>
      </c>
      <c r="W22" t="s">
        <v>88</v>
      </c>
    </row>
    <row r="23" spans="1:23" ht="15.75" customHeight="1" thickBot="1" x14ac:dyDescent="0.3">
      <c r="A23" s="17" t="str">
        <f ca="1">IF(OFFSET(dest,(ROW(A23)-ROW($A$7)+2)/2,0)="","",OFFSET(dest,(ROW(A23)-ROW($A$7)+2)/2,0))</f>
        <v/>
      </c>
      <c r="B23" s="28" t="str">
        <f ca="1">IF(OFFSET(tor,(ROW(A23)-ROW($A$7)+2)/2,0)="","",OFFSET(tor,(ROW(A23)-ROW($A$7)+2)/2,0))</f>
        <v/>
      </c>
      <c r="C23" s="48" t="str">
        <f ca="1">IF(OFFSET(be,(ROW(A23)-ROW($A$7)+2)/2,0)="","",UPPER(BEname)&amp;" "&amp;OFFSET(be,(ROW(A23)-ROW($A$7)+2)/2,0))</f>
        <v/>
      </c>
      <c r="D23" s="49"/>
      <c r="E23" s="48" t="str">
        <f ca="1">IF(OFFSET(tgtlat,(ROW(A23)-ROW($A$7)+2)/2,0)="","",OFFSET(tgtlat,(ROW(A23)-ROW($A$7)+2)/2,0)&amp;"  "&amp;OFFSET(tgtlon,(ROW(A23)-ROW($A$7)+2)/2,0))</f>
        <v/>
      </c>
      <c r="F23" s="50"/>
      <c r="G23" s="42" t="str">
        <f ca="1">IF(OFFSET(tgtelev,(ROW(A23)-ROW($A$7)+2)/2,0)="","",OFFSET(tgtelev,(ROW(A23)-ROW($A$7)+2)/2,0))</f>
        <v/>
      </c>
      <c r="H23" s="122"/>
      <c r="I23" s="18" t="str">
        <f ca="1">IF(OFFSET(xhair,(ROW(A23)-ROW($A$7)+2)/2,0)="","",OFFSET(xhair,(ROW(A23)-ROW($A$7)+2)/2,0))</f>
        <v/>
      </c>
      <c r="J23" s="19" t="str">
        <f ca="1">IF(OFFSET(buffers,(ROW(A23)-ROW($A$7)+2)/2,0)="","",OFFSET(buffers,(ROW(A23)-ROW($A$7)+2)/2,0))</f>
        <v/>
      </c>
      <c r="K23" s="113" t="str">
        <f ca="1">IF(OFFSET(alt,(ROW(A23)-ROW($A$7)+2)/2,0)="","",OFFSET(alt,(ROW(A23)-ROW($A$7)+2)/2,0))</f>
        <v/>
      </c>
      <c r="L23" s="109" t="str">
        <f ca="1">IF(OFFSET(ias,(ROW(A23)-ROW($A$7)+2)/2,0)="","",OFFSET(ias,(ROW(A23)-ROW($A$7)+2)/2,0))</f>
        <v/>
      </c>
      <c r="M23" s="110" t="str">
        <f ca="1">IF(OFFSET(tas,(ROW(A23)-ROW($A$7)+2)/2,0)="","",OFFSET(tas,(ROW(A23)-ROW($A$7)+2)/2,0))</f>
        <v/>
      </c>
      <c r="N23" s="111" t="str">
        <f ca="1">IF(OFFSET(gs,(ROW(A23)-ROW($A$7)+2)/2,0)="","",OFFSET(gs,(ROW(A23)-ROW($A$7)+2)/2,0))</f>
        <v/>
      </c>
      <c r="O23" s="20" t="str">
        <f ca="1">IF(OFFSET(delay,(ROW(A23)-ROW($A$7)+2)/2,0)="","",OFFSET(delay,(ROW(A23)-ROW($A$7)+2)/2,0))</f>
        <v/>
      </c>
      <c r="P23" s="31"/>
      <c r="U23" s="31"/>
      <c r="V23" t="s">
        <v>89</v>
      </c>
      <c r="W23" t="s">
        <v>90</v>
      </c>
    </row>
    <row r="24" spans="1:23" x14ac:dyDescent="0.25">
      <c r="A24" s="39" t="str">
        <f t="shared" ref="A24:A55" ca="1" si="7">IF(LEN(A25)&gt;0,((ROW(A25)-ROW($A$7))/2)+1,"")</f>
        <v/>
      </c>
      <c r="B24" s="40" t="str">
        <f ca="1">IF(OFFSET(tot,(ROW(A25)-ROW($A$7)+2)/2,0)="","",OFFSET(tot,(ROW(A25)-ROW($A$7)+2)/2,0))</f>
        <v/>
      </c>
      <c r="C24" s="22" t="str">
        <f ca="1">IF(LEN(A25)&gt;0,cs,"")</f>
        <v/>
      </c>
      <c r="D24" s="22" t="str">
        <f ca="1">IF(LEN(A25)&gt;0,"Pod "&amp;acmi,"")</f>
        <v/>
      </c>
      <c r="E24" s="22" t="str">
        <f ca="1">IF(OFFSET(wpntype,(ROW(A25)-ROW($A$7)+2)/2,0)="","",OFFSET(wpntype,(ROW(A25)-ROW($A$7)+2)/2,0))</f>
        <v/>
      </c>
      <c r="F24" s="53" t="str">
        <f ca="1">IF(OFFSET(tgtname,(ROW(A25)-ROW($A$7)+2)/2,0)="","",OFFSET(tgtname,(ROW(A25)-ROW($A$7)+2)/2,0))</f>
        <v/>
      </c>
      <c r="G24" s="54"/>
      <c r="H24" s="121"/>
      <c r="I24" s="21" t="str">
        <f ca="1">IF(OFFSET(primenav,(ROW(A25)-ROW($A$7)+2)/2,0)="","",OFFSET(primenav,(ROW(A25)-ROW($A$7)+2)/2,0))</f>
        <v/>
      </c>
      <c r="J24" s="22" t="str">
        <f ca="1">IF(OFFSET(primenavaiding,(ROW(A25)-ROW($A$7)+2)/2,0)="","",OFFSET(primenavaiding,(ROW(A25)-ROW($A$7)+2)/2,0))</f>
        <v/>
      </c>
      <c r="K24" s="22" t="str">
        <f ca="1">IF(OFFSET(fom,(ROW(A25)-ROW($A$7)+2)/2,0)="","",OFFSET(fom,(ROW(A25)-ROW($A$7)+2)/2,0))</f>
        <v/>
      </c>
      <c r="L24" s="115" t="str">
        <f ca="1">IF(OFFSET(trk,(ROW(A25)-ROW($A$7)+2)/2,0)="","",OFFSET(trk,(ROW(A25)-ROW($A$7)+2)/2,0))</f>
        <v/>
      </c>
      <c r="M24" s="116" t="str">
        <f ca="1">IF(OFFSET(hdg,(ROW(A25)-ROW($A$7)+2)/2,0)="","",OFFSET(hdg,(ROW(A25)-ROW($A$7)+2)/2,0))</f>
        <v/>
      </c>
      <c r="N24" s="22" t="str">
        <f ca="1">IF(OFFSET(ls,(ROW(A25)-ROW($A$7)+2)/2,0)="","",OFFSET(ls,(ROW(A25)-ROW($A$7)+2)/2,0))</f>
        <v/>
      </c>
      <c r="O24" s="41" t="str">
        <f ca="1">IF(OFFSET(lar,(ROW(A25)-ROW($A$7)+2)/2,0)="","",OFFSET(lar,(ROW(A25)-ROW($A$7)+2)/2,0))</f>
        <v/>
      </c>
      <c r="P24" s="31"/>
      <c r="U24" s="31"/>
      <c r="V24" t="s">
        <v>91</v>
      </c>
      <c r="W24" t="s">
        <v>91</v>
      </c>
    </row>
    <row r="25" spans="1:23" ht="15.75" customHeight="1" thickBot="1" x14ac:dyDescent="0.3">
      <c r="A25" s="23" t="str">
        <f ca="1">IF(OFFSET(dest,(ROW(A25)-ROW($A$7)+2)/2,0)="","",OFFSET(dest,(ROW(A25)-ROW($A$7)+2)/2,0))</f>
        <v/>
      </c>
      <c r="B25" s="29" t="str">
        <f ca="1">IF(OFFSET(tor,(ROW(A25)-ROW($A$7)+2)/2,0)="","",OFFSET(tor,(ROW(A25)-ROW($A$7)+2)/2,0))</f>
        <v/>
      </c>
      <c r="C25" s="45" t="str">
        <f ca="1">IF(OFFSET(be,(ROW(A25)-ROW($A$7)+2)/2,0)="","",UPPER(BEname)&amp;" "&amp;OFFSET(be,(ROW(A25)-ROW($A$7)+2)/2,0))</f>
        <v/>
      </c>
      <c r="D25" s="46"/>
      <c r="E25" s="45" t="str">
        <f ca="1">IF(OFFSET(tgtlat,(ROW(A25)-ROW($A$7)+2)/2,0)="","",OFFSET(tgtlat,(ROW(A25)-ROW($A$7)+2)/2,0)&amp;"  "&amp;OFFSET(tgtlon,(ROW(A25)-ROW($A$7)+2)/2,0))</f>
        <v/>
      </c>
      <c r="F25" s="47"/>
      <c r="G25" s="43" t="str">
        <f ca="1">IF(OFFSET(tgtelev,(ROW(A25)-ROW($A$7)+2)/2,0)="","",OFFSET(tgtelev,(ROW(A25)-ROW($A$7)+2)/2,0))</f>
        <v/>
      </c>
      <c r="H25" s="121"/>
      <c r="I25" s="24" t="str">
        <f ca="1">IF(OFFSET(xhair,(ROW(A25)-ROW($A$7)+2)/2,0)="","",OFFSET(xhair,(ROW(A25)-ROW($A$7)+2)/2,0))</f>
        <v/>
      </c>
      <c r="J25" s="25" t="str">
        <f ca="1">IF(OFFSET(buffers,(ROW(A25)-ROW($A$7)+2)/2,0)="","",OFFSET(buffers,(ROW(A25)-ROW($A$7)+2)/2,0))</f>
        <v/>
      </c>
      <c r="K25" s="117" t="str">
        <f ca="1">IF(OFFSET(alt,(ROW(A25)-ROW($A$7)+2)/2,0)="","",OFFSET(alt,(ROW(A25)-ROW($A$7)+2)/2,0))</f>
        <v/>
      </c>
      <c r="L25" s="118" t="str">
        <f ca="1">IF(OFFSET(ias,(ROW(A25)-ROW($A$7)+2)/2,0)="","",OFFSET(ias,(ROW(A25)-ROW($A$7)+2)/2,0))</f>
        <v/>
      </c>
      <c r="M25" s="119" t="str">
        <f ca="1">IF(OFFSET(tas,(ROW(A25)-ROW($A$7)+2)/2,0)="","",OFFSET(tas,(ROW(A25)-ROW($A$7)+2)/2,0))</f>
        <v/>
      </c>
      <c r="N25" s="120" t="str">
        <f ca="1">IF(OFFSET(gs,(ROW(A25)-ROW($A$7)+2)/2,0)="","",OFFSET(gs,(ROW(A25)-ROW($A$7)+2)/2,0))</f>
        <v/>
      </c>
      <c r="O25" s="26" t="str">
        <f ca="1">IF(OFFSET(delay,(ROW(A25)-ROW($A$7)+2)/2,0)="","",OFFSET(delay,(ROW(A25)-ROW($A$7)+2)/2,0))</f>
        <v/>
      </c>
      <c r="P25" s="31"/>
      <c r="U25" s="31"/>
      <c r="V25" t="s">
        <v>92</v>
      </c>
      <c r="W25" t="s">
        <v>92</v>
      </c>
    </row>
    <row r="26" spans="1:23" x14ac:dyDescent="0.25">
      <c r="A26" s="36" t="str">
        <f t="shared" ref="A26:A57" ca="1" si="8">IF(LEN(A27)&gt;0,((ROW(A27)-ROW($A$7))/2)+1,"")</f>
        <v/>
      </c>
      <c r="B26" s="37" t="str">
        <f ca="1">IF(OFFSET(tot,(ROW(A27)-ROW($A$7)+2)/2,0)="","",OFFSET(tot,(ROW(A27)-ROW($A$7)+2)/2,0))</f>
        <v/>
      </c>
      <c r="C26" s="15" t="str">
        <f ca="1">IF(LEN(A27)&gt;0,cs,"")</f>
        <v/>
      </c>
      <c r="D26" s="15" t="str">
        <f ca="1">IF(LEN(A27)&gt;0,"Pod "&amp;acmi,"")</f>
        <v/>
      </c>
      <c r="E26" s="15" t="str">
        <f ca="1">IF(OFFSET(wpntype,(ROW(A27)-ROW($A$7)+2)/2,0)="","",OFFSET(wpntype,(ROW(A27)-ROW($A$7)+2)/2,0))</f>
        <v/>
      </c>
      <c r="F26" s="51" t="str">
        <f ca="1">IF(OFFSET(tgtname,(ROW(A27)-ROW($A$7)+2)/2,0)="","",OFFSET(tgtname,(ROW(A27)-ROW($A$7)+2)/2,0))</f>
        <v/>
      </c>
      <c r="G26" s="52"/>
      <c r="H26" s="121"/>
      <c r="I26" s="14" t="str">
        <f ca="1">IF(OFFSET(primenav,(ROW(A27)-ROW($A$7)+2)/2,0)="","",OFFSET(primenav,(ROW(A27)-ROW($A$7)+2)/2,0))</f>
        <v/>
      </c>
      <c r="J26" s="15" t="str">
        <f ca="1">IF(OFFSET(primenavaiding,(ROW(A27)-ROW($A$7)+2)/2,0)="","",OFFSET(primenavaiding,(ROW(A27)-ROW($A$7)+2)/2,0))</f>
        <v/>
      </c>
      <c r="K26" s="15" t="str">
        <f ca="1">IF(OFFSET(fom,(ROW(A27)-ROW($A$7)+2)/2,0)="","",OFFSET(fom,(ROW(A27)-ROW($A$7)+2)/2,0))</f>
        <v/>
      </c>
      <c r="L26" s="112" t="str">
        <f ca="1">IF(OFFSET(trk,(ROW(A27)-ROW($A$7)+2)/2,0)="","",OFFSET(trk,(ROW(A27)-ROW($A$7)+2)/2,0))</f>
        <v/>
      </c>
      <c r="M26" s="114" t="str">
        <f ca="1">IF(OFFSET(hdg,(ROW(A27)-ROW($A$7)+2)/2,0)="","",OFFSET(hdg,(ROW(A27)-ROW($A$7)+2)/2,0))</f>
        <v/>
      </c>
      <c r="N26" s="15" t="str">
        <f ca="1">IF(OFFSET(ls,(ROW(A27)-ROW($A$7)+2)/2,0)="","",OFFSET(ls,(ROW(A27)-ROW($A$7)+2)/2,0))</f>
        <v/>
      </c>
      <c r="O26" s="38" t="str">
        <f ca="1">IF(OFFSET(lar,(ROW(A27)-ROW($A$7)+2)/2,0)="","",OFFSET(lar,(ROW(A27)-ROW($A$7)+2)/2,0))</f>
        <v/>
      </c>
      <c r="P26" s="31"/>
      <c r="U26" s="31"/>
    </row>
    <row r="27" spans="1:23" ht="15.75" customHeight="1" thickBot="1" x14ac:dyDescent="0.3">
      <c r="A27" s="17" t="str">
        <f ca="1">IF(OFFSET(dest,(ROW(A27)-ROW($A$7)+2)/2,0)="","",OFFSET(dest,(ROW(A27)-ROW($A$7)+2)/2,0))</f>
        <v/>
      </c>
      <c r="B27" s="28" t="str">
        <f ca="1">IF(OFFSET(tor,(ROW(A27)-ROW($A$7)+2)/2,0)="","",OFFSET(tor,(ROW(A27)-ROW($A$7)+2)/2,0))</f>
        <v/>
      </c>
      <c r="C27" s="48" t="str">
        <f ca="1">IF(OFFSET(be,(ROW(A27)-ROW($A$7)+2)/2,0)="","",UPPER(BEname)&amp;" "&amp;OFFSET(be,(ROW(A27)-ROW($A$7)+2)/2,0))</f>
        <v/>
      </c>
      <c r="D27" s="49"/>
      <c r="E27" s="48" t="str">
        <f ca="1">IF(OFFSET(tgtlat,(ROW(A27)-ROW($A$7)+2)/2,0)="","",OFFSET(tgtlat,(ROW(A27)-ROW($A$7)+2)/2,0)&amp;"  "&amp;OFFSET(tgtlon,(ROW(A27)-ROW($A$7)+2)/2,0))</f>
        <v/>
      </c>
      <c r="F27" s="50"/>
      <c r="G27" s="42" t="str">
        <f ca="1">IF(OFFSET(tgtelev,(ROW(A27)-ROW($A$7)+2)/2,0)="","",OFFSET(tgtelev,(ROW(A27)-ROW($A$7)+2)/2,0))</f>
        <v/>
      </c>
      <c r="H27" s="122"/>
      <c r="I27" s="18" t="str">
        <f ca="1">IF(OFFSET(xhair,(ROW(A27)-ROW($A$7)+2)/2,0)="","",OFFSET(xhair,(ROW(A27)-ROW($A$7)+2)/2,0))</f>
        <v/>
      </c>
      <c r="J27" s="19" t="str">
        <f ca="1">IF(OFFSET(buffers,(ROW(A27)-ROW($A$7)+2)/2,0)="","",OFFSET(buffers,(ROW(A27)-ROW($A$7)+2)/2,0))</f>
        <v/>
      </c>
      <c r="K27" s="113" t="str">
        <f ca="1">IF(OFFSET(alt,(ROW(A27)-ROW($A$7)+2)/2,0)="","",OFFSET(alt,(ROW(A27)-ROW($A$7)+2)/2,0))</f>
        <v/>
      </c>
      <c r="L27" s="109" t="str">
        <f ca="1">IF(OFFSET(ias,(ROW(A27)-ROW($A$7)+2)/2,0)="","",OFFSET(ias,(ROW(A27)-ROW($A$7)+2)/2,0))</f>
        <v/>
      </c>
      <c r="M27" s="110" t="str">
        <f ca="1">IF(OFFSET(tas,(ROW(A27)-ROW($A$7)+2)/2,0)="","",OFFSET(tas,(ROW(A27)-ROW($A$7)+2)/2,0))</f>
        <v/>
      </c>
      <c r="N27" s="111" t="str">
        <f ca="1">IF(OFFSET(gs,(ROW(A27)-ROW($A$7)+2)/2,0)="","",OFFSET(gs,(ROW(A27)-ROW($A$7)+2)/2,0))</f>
        <v/>
      </c>
      <c r="O27" s="20" t="str">
        <f ca="1">IF(OFFSET(delay,(ROW(A27)-ROW($A$7)+2)/2,0)="","",OFFSET(delay,(ROW(A27)-ROW($A$7)+2)/2,0))</f>
        <v/>
      </c>
      <c r="P27" s="31"/>
      <c r="U27" s="31"/>
      <c r="V27" s="1" t="s">
        <v>93</v>
      </c>
    </row>
    <row r="28" spans="1:23" x14ac:dyDescent="0.25">
      <c r="A28" s="39" t="str">
        <f t="shared" ref="A28:A59" ca="1" si="9">IF(LEN(A29)&gt;0,((ROW(A29)-ROW($A$7))/2)+1,"")</f>
        <v/>
      </c>
      <c r="B28" s="40" t="str">
        <f ca="1">IF(OFFSET(tot,(ROW(A29)-ROW($A$7)+2)/2,0)="","",OFFSET(tot,(ROW(A29)-ROW($A$7)+2)/2,0))</f>
        <v/>
      </c>
      <c r="C28" s="22" t="str">
        <f ca="1">IF(LEN(A29)&gt;0,cs,"")</f>
        <v/>
      </c>
      <c r="D28" s="22" t="str">
        <f ca="1">IF(LEN(A29)&gt;0,"Pod "&amp;acmi,"")</f>
        <v/>
      </c>
      <c r="E28" s="22" t="str">
        <f ca="1">IF(OFFSET(wpntype,(ROW(A29)-ROW($A$7)+2)/2,0)="","",OFFSET(wpntype,(ROW(A29)-ROW($A$7)+2)/2,0))</f>
        <v/>
      </c>
      <c r="F28" s="53" t="str">
        <f ca="1">IF(OFFSET(tgtname,(ROW(A29)-ROW($A$7)+2)/2,0)="","",OFFSET(tgtname,(ROW(A29)-ROW($A$7)+2)/2,0))</f>
        <v/>
      </c>
      <c r="G28" s="54"/>
      <c r="H28" s="121"/>
      <c r="I28" s="21" t="str">
        <f ca="1">IF(OFFSET(primenav,(ROW(A29)-ROW($A$7)+2)/2,0)="","",OFFSET(primenav,(ROW(A29)-ROW($A$7)+2)/2,0))</f>
        <v/>
      </c>
      <c r="J28" s="22" t="str">
        <f ca="1">IF(OFFSET(primenavaiding,(ROW(A29)-ROW($A$7)+2)/2,0)="","",OFFSET(primenavaiding,(ROW(A29)-ROW($A$7)+2)/2,0))</f>
        <v/>
      </c>
      <c r="K28" s="22" t="str">
        <f ca="1">IF(OFFSET(fom,(ROW(A29)-ROW($A$7)+2)/2,0)="","",OFFSET(fom,(ROW(A29)-ROW($A$7)+2)/2,0))</f>
        <v/>
      </c>
      <c r="L28" s="115" t="str">
        <f ca="1">IF(OFFSET(trk,(ROW(A29)-ROW($A$7)+2)/2,0)="","",OFFSET(trk,(ROW(A29)-ROW($A$7)+2)/2,0))</f>
        <v/>
      </c>
      <c r="M28" s="116" t="str">
        <f ca="1">IF(OFFSET(hdg,(ROW(A29)-ROW($A$7)+2)/2,0)="","",OFFSET(hdg,(ROW(A29)-ROW($A$7)+2)/2,0))</f>
        <v/>
      </c>
      <c r="N28" s="22" t="str">
        <f ca="1">IF(OFFSET(ls,(ROW(A29)-ROW($A$7)+2)/2,0)="","",OFFSET(ls,(ROW(A29)-ROW($A$7)+2)/2,0))</f>
        <v/>
      </c>
      <c r="O28" s="41" t="str">
        <f ca="1">IF(OFFSET(lar,(ROW(A29)-ROW($A$7)+2)/2,0)="","",OFFSET(lar,(ROW(A29)-ROW($A$7)+2)/2,0))</f>
        <v/>
      </c>
      <c r="P28" s="31"/>
      <c r="U28" s="31"/>
      <c r="V28" t="s">
        <v>94</v>
      </c>
      <c r="W28" t="s">
        <v>95</v>
      </c>
    </row>
    <row r="29" spans="1:23" ht="15.75" customHeight="1" thickBot="1" x14ac:dyDescent="0.3">
      <c r="A29" s="23" t="str">
        <f ca="1">IF(OFFSET(dest,(ROW(A29)-ROW($A$7)+2)/2,0)="","",OFFSET(dest,(ROW(A29)-ROW($A$7)+2)/2,0))</f>
        <v/>
      </c>
      <c r="B29" s="29" t="str">
        <f ca="1">IF(OFFSET(tor,(ROW(A29)-ROW($A$7)+2)/2,0)="","",OFFSET(tor,(ROW(A29)-ROW($A$7)+2)/2,0))</f>
        <v/>
      </c>
      <c r="C29" s="45" t="str">
        <f ca="1">IF(OFFSET(be,(ROW(A29)-ROW($A$7)+2)/2,0)="","",UPPER(BEname)&amp;" "&amp;OFFSET(be,(ROW(A29)-ROW($A$7)+2)/2,0))</f>
        <v/>
      </c>
      <c r="D29" s="46"/>
      <c r="E29" s="45" t="str">
        <f ca="1">IF(OFFSET(tgtlat,(ROW(A29)-ROW($A$7)+2)/2,0)="","",OFFSET(tgtlat,(ROW(A29)-ROW($A$7)+2)/2,0)&amp;"  "&amp;OFFSET(tgtlon,(ROW(A29)-ROW($A$7)+2)/2,0))</f>
        <v/>
      </c>
      <c r="F29" s="47"/>
      <c r="G29" s="43" t="str">
        <f ca="1">IF(OFFSET(tgtelev,(ROW(A29)-ROW($A$7)+2)/2,0)="","",OFFSET(tgtelev,(ROW(A29)-ROW($A$7)+2)/2,0))</f>
        <v/>
      </c>
      <c r="H29" s="121"/>
      <c r="I29" s="24" t="str">
        <f ca="1">IF(OFFSET(xhair,(ROW(A29)-ROW($A$7)+2)/2,0)="","",OFFSET(xhair,(ROW(A29)-ROW($A$7)+2)/2,0))</f>
        <v/>
      </c>
      <c r="J29" s="25" t="str">
        <f ca="1">IF(OFFSET(buffers,(ROW(A29)-ROW($A$7)+2)/2,0)="","",OFFSET(buffers,(ROW(A29)-ROW($A$7)+2)/2,0))</f>
        <v/>
      </c>
      <c r="K29" s="117" t="str">
        <f ca="1">IF(OFFSET(alt,(ROW(A29)-ROW($A$7)+2)/2,0)="","",OFFSET(alt,(ROW(A29)-ROW($A$7)+2)/2,0))</f>
        <v/>
      </c>
      <c r="L29" s="118" t="str">
        <f ca="1">IF(OFFSET(ias,(ROW(A29)-ROW($A$7)+2)/2,0)="","",OFFSET(ias,(ROW(A29)-ROW($A$7)+2)/2,0))</f>
        <v/>
      </c>
      <c r="M29" s="119" t="str">
        <f ca="1">IF(OFFSET(tas,(ROW(A29)-ROW($A$7)+2)/2,0)="","",OFFSET(tas,(ROW(A29)-ROW($A$7)+2)/2,0))</f>
        <v/>
      </c>
      <c r="N29" s="120" t="str">
        <f ca="1">IF(OFFSET(gs,(ROW(A29)-ROW($A$7)+2)/2,0)="","",OFFSET(gs,(ROW(A29)-ROW($A$7)+2)/2,0))</f>
        <v/>
      </c>
      <c r="O29" s="26" t="str">
        <f ca="1">IF(OFFSET(delay,(ROW(A29)-ROW($A$7)+2)/2,0)="","",OFFSET(delay,(ROW(A29)-ROW($A$7)+2)/2,0))</f>
        <v/>
      </c>
      <c r="P29" s="31"/>
      <c r="Q29" s="31" t="s">
        <v>96</v>
      </c>
      <c r="R29" s="31"/>
      <c r="U29" s="31"/>
      <c r="V29" t="s">
        <v>28</v>
      </c>
      <c r="W29" t="s">
        <v>97</v>
      </c>
    </row>
    <row r="30" spans="1:23" x14ac:dyDescent="0.25">
      <c r="A30" s="36" t="str">
        <f t="shared" ref="A30:A61" ca="1" si="10">IF(LEN(A31)&gt;0,((ROW(A31)-ROW($A$7))/2)+1,"")</f>
        <v/>
      </c>
      <c r="B30" s="37" t="str">
        <f ca="1">IF(OFFSET(tot,(ROW(A31)-ROW($A$7)+2)/2,0)="","",OFFSET(tot,(ROW(A31)-ROW($A$7)+2)/2,0))</f>
        <v/>
      </c>
      <c r="C30" s="15" t="str">
        <f ca="1">IF(LEN(A31)&gt;0,cs,"")</f>
        <v/>
      </c>
      <c r="D30" s="15" t="str">
        <f ca="1">IF(LEN(A31)&gt;0,"Pod "&amp;acmi,"")</f>
        <v/>
      </c>
      <c r="E30" s="15" t="str">
        <f ca="1">IF(OFFSET(wpntype,(ROW(A31)-ROW($A$7)+2)/2,0)="","",OFFSET(wpntype,(ROW(A31)-ROW($A$7)+2)/2,0))</f>
        <v/>
      </c>
      <c r="F30" s="51" t="str">
        <f ca="1">IF(OFFSET(tgtname,(ROW(A31)-ROW($A$7)+2)/2,0)="","",OFFSET(tgtname,(ROW(A31)-ROW($A$7)+2)/2,0))</f>
        <v/>
      </c>
      <c r="G30" s="52"/>
      <c r="H30" s="121"/>
      <c r="I30" s="14" t="str">
        <f ca="1">IF(OFFSET(primenav,(ROW(A31)-ROW($A$7)+2)/2,0)="","",OFFSET(primenav,(ROW(A31)-ROW($A$7)+2)/2,0))</f>
        <v/>
      </c>
      <c r="J30" s="15" t="str">
        <f ca="1">IF(OFFSET(primenavaiding,(ROW(A31)-ROW($A$7)+2)/2,0)="","",OFFSET(primenavaiding,(ROW(A31)-ROW($A$7)+2)/2,0))</f>
        <v/>
      </c>
      <c r="K30" s="15" t="str">
        <f ca="1">IF(OFFSET(fom,(ROW(A31)-ROW($A$7)+2)/2,0)="","",OFFSET(fom,(ROW(A31)-ROW($A$7)+2)/2,0))</f>
        <v/>
      </c>
      <c r="L30" s="112" t="str">
        <f ca="1">IF(OFFSET(trk,(ROW(A31)-ROW($A$7)+2)/2,0)="","",OFFSET(trk,(ROW(A31)-ROW($A$7)+2)/2,0))</f>
        <v/>
      </c>
      <c r="M30" s="114" t="str">
        <f ca="1">IF(OFFSET(hdg,(ROW(A31)-ROW($A$7)+2)/2,0)="","",OFFSET(hdg,(ROW(A31)-ROW($A$7)+2)/2,0))</f>
        <v/>
      </c>
      <c r="N30" s="15" t="str">
        <f ca="1">IF(OFFSET(ls,(ROW(A31)-ROW($A$7)+2)/2,0)="","",OFFSET(ls,(ROW(A31)-ROW($A$7)+2)/2,0))</f>
        <v/>
      </c>
      <c r="O30" s="38" t="str">
        <f ca="1">IF(OFFSET(lar,(ROW(A31)-ROW($A$7)+2)/2,0)="","",OFFSET(lar,(ROW(A31)-ROW($A$7)+2)/2,0))</f>
        <v/>
      </c>
      <c r="P30" s="31"/>
      <c r="Q30" s="31"/>
      <c r="R30" s="31"/>
      <c r="U30" s="31"/>
      <c r="V30" t="s">
        <v>43</v>
      </c>
      <c r="W30" t="s">
        <v>98</v>
      </c>
    </row>
    <row r="31" spans="1:23" ht="15.75" customHeight="1" thickBot="1" x14ac:dyDescent="0.3">
      <c r="A31" s="17" t="str">
        <f ca="1">IF(OFFSET(dest,(ROW(A31)-ROW($A$7)+2)/2,0)="","",OFFSET(dest,(ROW(A31)-ROW($A$7)+2)/2,0))</f>
        <v/>
      </c>
      <c r="B31" s="28" t="str">
        <f ca="1">IF(OFFSET(tor,(ROW(A31)-ROW($A$7)+2)/2,0)="","",OFFSET(tor,(ROW(A31)-ROW($A$7)+2)/2,0))</f>
        <v/>
      </c>
      <c r="C31" s="48" t="str">
        <f ca="1">IF(OFFSET(be,(ROW(A31)-ROW($A$7)+2)/2,0)="","",UPPER(BEname)&amp;" "&amp;OFFSET(be,(ROW(A31)-ROW($A$7)+2)/2,0))</f>
        <v/>
      </c>
      <c r="D31" s="49"/>
      <c r="E31" s="48" t="str">
        <f ca="1">IF(OFFSET(tgtlat,(ROW(A31)-ROW($A$7)+2)/2,0)="","",OFFSET(tgtlat,(ROW(A31)-ROW($A$7)+2)/2,0)&amp;"  "&amp;OFFSET(tgtlon,(ROW(A31)-ROW($A$7)+2)/2,0))</f>
        <v/>
      </c>
      <c r="F31" s="50"/>
      <c r="G31" s="42" t="str">
        <f ca="1">IF(OFFSET(tgtelev,(ROW(A31)-ROW($A$7)+2)/2,0)="","",OFFSET(tgtelev,(ROW(A31)-ROW($A$7)+2)/2,0))</f>
        <v/>
      </c>
      <c r="H31" s="122"/>
      <c r="I31" s="18" t="str">
        <f ca="1">IF(OFFSET(xhair,(ROW(A31)-ROW($A$7)+2)/2,0)="","",OFFSET(xhair,(ROW(A31)-ROW($A$7)+2)/2,0))</f>
        <v/>
      </c>
      <c r="J31" s="19" t="str">
        <f ca="1">IF(OFFSET(buffers,(ROW(A31)-ROW($A$7)+2)/2,0)="","",OFFSET(buffers,(ROW(A31)-ROW($A$7)+2)/2,0))</f>
        <v/>
      </c>
      <c r="K31" s="113" t="str">
        <f ca="1">IF(OFFSET(alt,(ROW(A31)-ROW($A$7)+2)/2,0)="","",OFFSET(alt,(ROW(A31)-ROW($A$7)+2)/2,0))</f>
        <v/>
      </c>
      <c r="L31" s="109" t="str">
        <f ca="1">IF(OFFSET(ias,(ROW(A31)-ROW($A$7)+2)/2,0)="","",OFFSET(ias,(ROW(A31)-ROW($A$7)+2)/2,0))</f>
        <v/>
      </c>
      <c r="M31" s="110" t="str">
        <f ca="1">IF(OFFSET(tas,(ROW(A31)-ROW($A$7)+2)/2,0)="","",OFFSET(tas,(ROW(A31)-ROW($A$7)+2)/2,0))</f>
        <v/>
      </c>
      <c r="N31" s="111" t="str">
        <f ca="1">IF(OFFSET(gs,(ROW(A31)-ROW($A$7)+2)/2,0)="","",OFFSET(gs,(ROW(A31)-ROW($A$7)+2)/2,0))</f>
        <v/>
      </c>
      <c r="O31" s="20" t="str">
        <f ca="1">IF(OFFSET(delay,(ROW(A31)-ROW($A$7)+2)/2,0)="","",OFFSET(delay,(ROW(A31)-ROW($A$7)+2)/2,0))</f>
        <v/>
      </c>
      <c r="P31" s="31"/>
      <c r="Q31" s="31"/>
      <c r="R31" s="31"/>
      <c r="S31" s="31"/>
      <c r="T31" s="31"/>
      <c r="U31" s="31"/>
      <c r="V31" t="s">
        <v>46</v>
      </c>
      <c r="W31" t="s">
        <v>99</v>
      </c>
    </row>
    <row r="32" spans="1:23" x14ac:dyDescent="0.25">
      <c r="A32" s="39" t="str">
        <f t="shared" ref="A32:A63" ca="1" si="11">IF(LEN(A33)&gt;0,((ROW(A33)-ROW($A$7))/2)+1,"")</f>
        <v/>
      </c>
      <c r="B32" s="40" t="str">
        <f ca="1">IF(OFFSET(tot,(ROW(A33)-ROW($A$7)+2)/2,0)="","",OFFSET(tot,(ROW(A33)-ROW($A$7)+2)/2,0))</f>
        <v/>
      </c>
      <c r="C32" s="22" t="str">
        <f ca="1">IF(LEN(A33)&gt;0,cs,"")</f>
        <v/>
      </c>
      <c r="D32" s="22" t="str">
        <f ca="1">IF(LEN(A33)&gt;0,"Pod "&amp;acmi,"")</f>
        <v/>
      </c>
      <c r="E32" s="22" t="str">
        <f ca="1">IF(OFFSET(wpntype,(ROW(A33)-ROW($A$7)+2)/2,0)="","",OFFSET(wpntype,(ROW(A33)-ROW($A$7)+2)/2,0))</f>
        <v/>
      </c>
      <c r="F32" s="53" t="str">
        <f ca="1">IF(OFFSET(tgtname,(ROW(A33)-ROW($A$7)+2)/2,0)="","",OFFSET(tgtname,(ROW(A33)-ROW($A$7)+2)/2,0))</f>
        <v/>
      </c>
      <c r="G32" s="54"/>
      <c r="H32" s="121"/>
      <c r="I32" s="21" t="str">
        <f ca="1">IF(OFFSET(primenav,(ROW(A33)-ROW($A$7)+2)/2,0)="","",OFFSET(primenav,(ROW(A33)-ROW($A$7)+2)/2,0))</f>
        <v/>
      </c>
      <c r="J32" s="22" t="str">
        <f ca="1">IF(OFFSET(primenavaiding,(ROW(A33)-ROW($A$7)+2)/2,0)="","",OFFSET(primenavaiding,(ROW(A33)-ROW($A$7)+2)/2,0))</f>
        <v/>
      </c>
      <c r="K32" s="22" t="str">
        <f ca="1">IF(OFFSET(fom,(ROW(A33)-ROW($A$7)+2)/2,0)="","",OFFSET(fom,(ROW(A33)-ROW($A$7)+2)/2,0))</f>
        <v/>
      </c>
      <c r="L32" s="115" t="str">
        <f ca="1">IF(OFFSET(trk,(ROW(A33)-ROW($A$7)+2)/2,0)="","",OFFSET(trk,(ROW(A33)-ROW($A$7)+2)/2,0))</f>
        <v/>
      </c>
      <c r="M32" s="116" t="str">
        <f ca="1">IF(OFFSET(hdg,(ROW(A33)-ROW($A$7)+2)/2,0)="","",OFFSET(hdg,(ROW(A33)-ROW($A$7)+2)/2,0))</f>
        <v/>
      </c>
      <c r="N32" s="22" t="str">
        <f ca="1">IF(OFFSET(ls,(ROW(A33)-ROW($A$7)+2)/2,0)="","",OFFSET(ls,(ROW(A33)-ROW($A$7)+2)/2,0))</f>
        <v/>
      </c>
      <c r="O32" s="41" t="str">
        <f ca="1">IF(OFFSET(lar,(ROW(A33)-ROW($A$7)+2)/2,0)="","",OFFSET(lar,(ROW(A33)-ROW($A$7)+2)/2,0))</f>
        <v/>
      </c>
      <c r="P32" s="31"/>
      <c r="Q32" s="31"/>
      <c r="R32" s="31"/>
      <c r="S32" s="31"/>
      <c r="T32" s="31"/>
      <c r="U32" s="31"/>
      <c r="V32" t="s">
        <v>100</v>
      </c>
      <c r="W32" t="s">
        <v>101</v>
      </c>
    </row>
    <row r="33" spans="1:36" ht="15.75" customHeight="1" thickBot="1" x14ac:dyDescent="0.3">
      <c r="A33" s="23" t="str">
        <f ca="1">IF(OFFSET(dest,(ROW(A33)-ROW($A$7)+2)/2,0)="","",OFFSET(dest,(ROW(A33)-ROW($A$7)+2)/2,0))</f>
        <v/>
      </c>
      <c r="B33" s="29" t="str">
        <f ca="1">IF(OFFSET(tor,(ROW(A33)-ROW($A$7)+2)/2,0)="","",OFFSET(tor,(ROW(A33)-ROW($A$7)+2)/2,0))</f>
        <v/>
      </c>
      <c r="C33" s="45" t="str">
        <f ca="1">IF(OFFSET(be,(ROW(A33)-ROW($A$7)+2)/2,0)="","",UPPER(BEname)&amp;" "&amp;OFFSET(be,(ROW(A33)-ROW($A$7)+2)/2,0))</f>
        <v/>
      </c>
      <c r="D33" s="46"/>
      <c r="E33" s="45" t="str">
        <f ca="1">IF(OFFSET(tgtlat,(ROW(A33)-ROW($A$7)+2)/2,0)="","",OFFSET(tgtlat,(ROW(A33)-ROW($A$7)+2)/2,0)&amp;"  "&amp;OFFSET(tgtlon,(ROW(A33)-ROW($A$7)+2)/2,0))</f>
        <v/>
      </c>
      <c r="F33" s="47"/>
      <c r="G33" s="43" t="str">
        <f ca="1">IF(OFFSET(tgtelev,(ROW(A33)-ROW($A$7)+2)/2,0)="","",OFFSET(tgtelev,(ROW(A33)-ROW($A$7)+2)/2,0))</f>
        <v/>
      </c>
      <c r="H33" s="121"/>
      <c r="I33" s="24" t="str">
        <f ca="1">IF(OFFSET(xhair,(ROW(A33)-ROW($A$7)+2)/2,0)="","",OFFSET(xhair,(ROW(A33)-ROW($A$7)+2)/2,0))</f>
        <v/>
      </c>
      <c r="J33" s="25" t="str">
        <f ca="1">IF(OFFSET(buffers,(ROW(A33)-ROW($A$7)+2)/2,0)="","",OFFSET(buffers,(ROW(A33)-ROW($A$7)+2)/2,0))</f>
        <v/>
      </c>
      <c r="K33" s="117" t="str">
        <f ca="1">IF(OFFSET(alt,(ROW(A33)-ROW($A$7)+2)/2,0)="","",OFFSET(alt,(ROW(A33)-ROW($A$7)+2)/2,0))</f>
        <v/>
      </c>
      <c r="L33" s="118" t="str">
        <f ca="1">IF(OFFSET(ias,(ROW(A33)-ROW($A$7)+2)/2,0)="","",OFFSET(ias,(ROW(A33)-ROW($A$7)+2)/2,0))</f>
        <v/>
      </c>
      <c r="M33" s="119" t="str">
        <f ca="1">IF(OFFSET(tas,(ROW(A33)-ROW($A$7)+2)/2,0)="","",OFFSET(tas,(ROW(A33)-ROW($A$7)+2)/2,0))</f>
        <v/>
      </c>
      <c r="N33" s="120" t="str">
        <f ca="1">IF(OFFSET(gs,(ROW(A33)-ROW($A$7)+2)/2,0)="","",OFFSET(gs,(ROW(A33)-ROW($A$7)+2)/2,0))</f>
        <v/>
      </c>
      <c r="O33" s="26" t="str">
        <f ca="1">IF(OFFSET(delay,(ROW(A33)-ROW($A$7)+2)/2,0)="","",OFFSET(delay,(ROW(A33)-ROW($A$7)+2)/2,0))</f>
        <v/>
      </c>
      <c r="P33" s="31"/>
      <c r="Q33" s="31"/>
      <c r="R33" s="31"/>
      <c r="S33" s="31"/>
      <c r="T33" s="31"/>
      <c r="U33" s="31"/>
      <c r="V33" t="s">
        <v>102</v>
      </c>
      <c r="W33" t="s">
        <v>102</v>
      </c>
    </row>
    <row r="34" spans="1:36" x14ac:dyDescent="0.25">
      <c r="A34" s="36" t="str">
        <f t="shared" ref="A34:A65" ca="1" si="12">IF(LEN(A35)&gt;0,((ROW(A35)-ROW($A$7))/2)+1,"")</f>
        <v/>
      </c>
      <c r="B34" s="37" t="str">
        <f ca="1">IF(OFFSET(tot,(ROW(A35)-ROW($A$7)+2)/2,0)="","",OFFSET(tot,(ROW(A35)-ROW($A$7)+2)/2,0))</f>
        <v/>
      </c>
      <c r="C34" s="15" t="str">
        <f ca="1">IF(LEN(A35)&gt;0,cs,"")</f>
        <v/>
      </c>
      <c r="D34" s="15" t="str">
        <f ca="1">IF(LEN(A35)&gt;0,"Pod "&amp;acmi,"")</f>
        <v/>
      </c>
      <c r="E34" s="15" t="str">
        <f ca="1">IF(OFFSET(wpntype,(ROW(A35)-ROW($A$7)+2)/2,0)="","",OFFSET(wpntype,(ROW(A35)-ROW($A$7)+2)/2,0))</f>
        <v/>
      </c>
      <c r="F34" s="51" t="str">
        <f ca="1">IF(OFFSET(tgtname,(ROW(A35)-ROW($A$7)+2)/2,0)="","",OFFSET(tgtname,(ROW(A35)-ROW($A$7)+2)/2,0))</f>
        <v/>
      </c>
      <c r="G34" s="52"/>
      <c r="H34" s="121"/>
      <c r="I34" s="14" t="str">
        <f ca="1">IF(OFFSET(primenav,(ROW(A35)-ROW($A$7)+2)/2,0)="","",OFFSET(primenav,(ROW(A35)-ROW($A$7)+2)/2,0))</f>
        <v/>
      </c>
      <c r="J34" s="15" t="str">
        <f ca="1">IF(OFFSET(primenavaiding,(ROW(A35)-ROW($A$7)+2)/2,0)="","",OFFSET(primenavaiding,(ROW(A35)-ROW($A$7)+2)/2,0))</f>
        <v/>
      </c>
      <c r="K34" s="15" t="str">
        <f ca="1">IF(OFFSET(fom,(ROW(A35)-ROW($A$7)+2)/2,0)="","",OFFSET(fom,(ROW(A35)-ROW($A$7)+2)/2,0))</f>
        <v/>
      </c>
      <c r="L34" s="112" t="str">
        <f ca="1">IF(OFFSET(trk,(ROW(A35)-ROW($A$7)+2)/2,0)="","",OFFSET(trk,(ROW(A35)-ROW($A$7)+2)/2,0))</f>
        <v/>
      </c>
      <c r="M34" s="114" t="str">
        <f ca="1">IF(OFFSET(hdg,(ROW(A35)-ROW($A$7)+2)/2,0)="","",OFFSET(hdg,(ROW(A35)-ROW($A$7)+2)/2,0))</f>
        <v/>
      </c>
      <c r="N34" s="15" t="str">
        <f ca="1">IF(OFFSET(ls,(ROW(A35)-ROW($A$7)+2)/2,0)="","",OFFSET(ls,(ROW(A35)-ROW($A$7)+2)/2,0))</f>
        <v/>
      </c>
      <c r="O34" s="38" t="str">
        <f ca="1">IF(OFFSET(lar,(ROW(A35)-ROW($A$7)+2)/2,0)="","",OFFSET(lar,(ROW(A35)-ROW($A$7)+2)/2,0))</f>
        <v/>
      </c>
      <c r="P34" s="31"/>
      <c r="Q34" s="31"/>
      <c r="R34" s="31"/>
      <c r="S34" s="31"/>
      <c r="T34" s="31"/>
      <c r="U34" s="31"/>
    </row>
    <row r="35" spans="1:36" ht="15.75" customHeight="1" thickBot="1" x14ac:dyDescent="0.3">
      <c r="A35" s="17" t="str">
        <f ca="1">IF(OFFSET(dest,(ROW(A35)-ROW($A$7)+2)/2,0)="","",OFFSET(dest,(ROW(A35)-ROW($A$7)+2)/2,0))</f>
        <v/>
      </c>
      <c r="B35" s="28" t="str">
        <f ca="1">IF(OFFSET(tor,(ROW(A35)-ROW($A$7)+2)/2,0)="","",OFFSET(tor,(ROW(A35)-ROW($A$7)+2)/2,0))</f>
        <v/>
      </c>
      <c r="C35" s="48" t="str">
        <f ca="1">IF(OFFSET(be,(ROW(A35)-ROW($A$7)+2)/2,0)="","",UPPER(BEname)&amp;" "&amp;OFFSET(be,(ROW(A35)-ROW($A$7)+2)/2,0))</f>
        <v/>
      </c>
      <c r="D35" s="49"/>
      <c r="E35" s="48" t="str">
        <f ca="1">IF(OFFSET(tgtlat,(ROW(A35)-ROW($A$7)+2)/2,0)="","",OFFSET(tgtlat,(ROW(A35)-ROW($A$7)+2)/2,0)&amp;"  "&amp;OFFSET(tgtlon,(ROW(A35)-ROW($A$7)+2)/2,0))</f>
        <v/>
      </c>
      <c r="F35" s="50"/>
      <c r="G35" s="42" t="str">
        <f ca="1">IF(OFFSET(tgtelev,(ROW(A35)-ROW($A$7)+2)/2,0)="","",OFFSET(tgtelev,(ROW(A35)-ROW($A$7)+2)/2,0))</f>
        <v/>
      </c>
      <c r="H35" s="122"/>
      <c r="I35" s="18" t="str">
        <f ca="1">IF(OFFSET(xhair,(ROW(A35)-ROW($A$7)+2)/2,0)="","",OFFSET(xhair,(ROW(A35)-ROW($A$7)+2)/2,0))</f>
        <v/>
      </c>
      <c r="J35" s="19" t="str">
        <f ca="1">IF(OFFSET(buffers,(ROW(A35)-ROW($A$7)+2)/2,0)="","",OFFSET(buffers,(ROW(A35)-ROW($A$7)+2)/2,0))</f>
        <v/>
      </c>
      <c r="K35" s="113" t="str">
        <f ca="1">IF(OFFSET(alt,(ROW(A35)-ROW($A$7)+2)/2,0)="","",OFFSET(alt,(ROW(A35)-ROW($A$7)+2)/2,0))</f>
        <v/>
      </c>
      <c r="L35" s="109" t="str">
        <f ca="1">IF(OFFSET(ias,(ROW(A35)-ROW($A$7)+2)/2,0)="","",OFFSET(ias,(ROW(A35)-ROW($A$7)+2)/2,0))</f>
        <v/>
      </c>
      <c r="M35" s="110" t="str">
        <f ca="1">IF(OFFSET(tas,(ROW(A35)-ROW($A$7)+2)/2,0)="","",OFFSET(tas,(ROW(A35)-ROW($A$7)+2)/2,0))</f>
        <v/>
      </c>
      <c r="N35" s="111" t="str">
        <f ca="1">IF(OFFSET(gs,(ROW(A35)-ROW($A$7)+2)/2,0)="","",OFFSET(gs,(ROW(A35)-ROW($A$7)+2)/2,0))</f>
        <v/>
      </c>
      <c r="O35" s="20" t="str">
        <f ca="1">IF(OFFSET(delay,(ROW(A35)-ROW($A$7)+2)/2,0)="","",OFFSET(delay,(ROW(A35)-ROW($A$7)+2)/2,0))</f>
        <v/>
      </c>
      <c r="P35" s="31"/>
      <c r="Q35" s="31"/>
      <c r="R35" s="31"/>
      <c r="S35" s="31"/>
      <c r="T35" s="31"/>
      <c r="U35" s="31"/>
    </row>
    <row r="36" spans="1:36" ht="15.75" customHeight="1" thickBot="1" x14ac:dyDescent="0.3">
      <c r="A36" s="39" t="str">
        <f t="shared" ref="A36:A67" ca="1" si="13">IF(LEN(A37)&gt;0,((ROW(A37)-ROW($A$7))/2)+1,"")</f>
        <v/>
      </c>
      <c r="B36" s="40" t="str">
        <f ca="1">IF(OFFSET(tot,(ROW(A37)-ROW($A$7)+2)/2,0)="","",OFFSET(tot,(ROW(A37)-ROW($A$7)+2)/2,0))</f>
        <v/>
      </c>
      <c r="C36" s="22" t="str">
        <f ca="1">IF(LEN(A37)&gt;0,cs,"")</f>
        <v/>
      </c>
      <c r="D36" s="22" t="str">
        <f ca="1">IF(LEN(A37)&gt;0,"Pod "&amp;acmi,"")</f>
        <v/>
      </c>
      <c r="E36" s="22" t="str">
        <f ca="1">IF(OFFSET(wpntype,(ROW(A37)-ROW($A$7)+2)/2,0)="","",OFFSET(wpntype,(ROW(A37)-ROW($A$7)+2)/2,0))</f>
        <v/>
      </c>
      <c r="F36" s="53" t="str">
        <f ca="1">IF(OFFSET(tgtname,(ROW(A37)-ROW($A$7)+2)/2,0)="","",OFFSET(tgtname,(ROW(A37)-ROW($A$7)+2)/2,0))</f>
        <v/>
      </c>
      <c r="G36" s="54"/>
      <c r="H36" s="121"/>
      <c r="I36" s="21" t="str">
        <f ca="1">IF(OFFSET(primenav,(ROW(A37)-ROW($A$7)+2)/2,0)="","",OFFSET(primenav,(ROW(A37)-ROW($A$7)+2)/2,0))</f>
        <v/>
      </c>
      <c r="J36" s="22" t="str">
        <f ca="1">IF(OFFSET(primenavaiding,(ROW(A37)-ROW($A$7)+2)/2,0)="","",OFFSET(primenavaiding,(ROW(A37)-ROW($A$7)+2)/2,0))</f>
        <v/>
      </c>
      <c r="K36" s="22" t="str">
        <f ca="1">IF(OFFSET(fom,(ROW(A37)-ROW($A$7)+2)/2,0)="","",OFFSET(fom,(ROW(A37)-ROW($A$7)+2)/2,0))</f>
        <v/>
      </c>
      <c r="L36" s="115" t="str">
        <f ca="1">IF(OFFSET(trk,(ROW(A37)-ROW($A$7)+2)/2,0)="","",OFFSET(trk,(ROW(A37)-ROW($A$7)+2)/2,0))</f>
        <v/>
      </c>
      <c r="M36" s="116" t="str">
        <f ca="1">IF(OFFSET(hdg,(ROW(A37)-ROW($A$7)+2)/2,0)="","",OFFSET(hdg,(ROW(A37)-ROW($A$7)+2)/2,0))</f>
        <v/>
      </c>
      <c r="N36" s="22" t="str">
        <f ca="1">IF(OFFSET(ls,(ROW(A37)-ROW($A$7)+2)/2,0)="","",OFFSET(ls,(ROW(A37)-ROW($A$7)+2)/2,0))</f>
        <v/>
      </c>
      <c r="O36" s="41" t="str">
        <f ca="1">IF(OFFSET(lar,(ROW(A37)-ROW($A$7)+2)/2,0)="","",OFFSET(lar,(ROW(A37)-ROW($A$7)+2)/2,0))</f>
        <v/>
      </c>
      <c r="P36" s="31"/>
      <c r="Q36" s="31"/>
      <c r="R36" s="31"/>
      <c r="S36" s="31"/>
      <c r="T36" s="31"/>
      <c r="U36" s="31"/>
    </row>
    <row r="37" spans="1:36" ht="15.75" customHeight="1" thickBot="1" x14ac:dyDescent="0.3">
      <c r="A37" s="23" t="str">
        <f ca="1">IF(OFFSET(dest,(ROW(A37)-ROW($A$7)+2)/2,0)="","",OFFSET(dest,(ROW(A37)-ROW($A$7)+2)/2,0))</f>
        <v/>
      </c>
      <c r="B37" s="29" t="str">
        <f ca="1">IF(OFFSET(tor,(ROW(A37)-ROW($A$7)+2)/2,0)="","",OFFSET(tor,(ROW(A37)-ROW($A$7)+2)/2,0))</f>
        <v/>
      </c>
      <c r="C37" s="45" t="str">
        <f ca="1">IF(OFFSET(be,(ROW(A37)-ROW($A$7)+2)/2,0)="","",UPPER(BEname)&amp;" "&amp;OFFSET(be,(ROW(A37)-ROW($A$7)+2)/2,0))</f>
        <v/>
      </c>
      <c r="D37" s="46"/>
      <c r="E37" s="45" t="str">
        <f ca="1">IF(OFFSET(tgtlat,(ROW(A37)-ROW($A$7)+2)/2,0)="","",OFFSET(tgtlat,(ROW(A37)-ROW($A$7)+2)/2,0)&amp;"  "&amp;OFFSET(tgtlon,(ROW(A37)-ROW($A$7)+2)/2,0))</f>
        <v/>
      </c>
      <c r="F37" s="47"/>
      <c r="G37" s="43" t="str">
        <f ca="1">IF(OFFSET(tgtelev,(ROW(A37)-ROW($A$7)+2)/2,0)="","",OFFSET(tgtelev,(ROW(A37)-ROW($A$7)+2)/2,0))</f>
        <v/>
      </c>
      <c r="H37" s="121"/>
      <c r="I37" s="24" t="str">
        <f ca="1">IF(OFFSET(xhair,(ROW(A37)-ROW($A$7)+2)/2,0)="","",OFFSET(xhair,(ROW(A37)-ROW($A$7)+2)/2,0))</f>
        <v/>
      </c>
      <c r="J37" s="25" t="str">
        <f ca="1">IF(OFFSET(buffers,(ROW(A37)-ROW($A$7)+2)/2,0)="","",OFFSET(buffers,(ROW(A37)-ROW($A$7)+2)/2,0))</f>
        <v/>
      </c>
      <c r="K37" s="117" t="str">
        <f ca="1">IF(OFFSET(alt,(ROW(A37)-ROW($A$7)+2)/2,0)="","",OFFSET(alt,(ROW(A37)-ROW($A$7)+2)/2,0))</f>
        <v/>
      </c>
      <c r="L37" s="118" t="str">
        <f ca="1">IF(OFFSET(ias,(ROW(A37)-ROW($A$7)+2)/2,0)="","",OFFSET(ias,(ROW(A37)-ROW($A$7)+2)/2,0))</f>
        <v/>
      </c>
      <c r="M37" s="119" t="str">
        <f ca="1">IF(OFFSET(tas,(ROW(A37)-ROW($A$7)+2)/2,0)="","",OFFSET(tas,(ROW(A37)-ROW($A$7)+2)/2,0))</f>
        <v/>
      </c>
      <c r="N37" s="120" t="str">
        <f ca="1">IF(OFFSET(gs,(ROW(A37)-ROW($A$7)+2)/2,0)="","",OFFSET(gs,(ROW(A37)-ROW($A$7)+2)/2,0))</f>
        <v/>
      </c>
      <c r="O37" s="26" t="str">
        <f ca="1">IF(OFFSET(delay,(ROW(A37)-ROW($A$7)+2)/2,0)="","",OFFSET(delay,(ROW(A37)-ROW($A$7)+2)/2,0))</f>
        <v/>
      </c>
      <c r="P37" s="31"/>
      <c r="Q37" s="31"/>
      <c r="R37" s="31"/>
      <c r="S37" s="31"/>
      <c r="T37" s="31"/>
      <c r="U37" s="31" t="s">
        <v>96</v>
      </c>
      <c r="V37" s="75" t="s">
        <v>103</v>
      </c>
      <c r="W37" s="76"/>
      <c r="X37" s="76"/>
      <c r="Y37" s="76"/>
      <c r="Z37" s="76"/>
      <c r="AA37" s="76"/>
      <c r="AB37" s="77"/>
      <c r="AD37" s="75" t="s">
        <v>104</v>
      </c>
      <c r="AE37" s="76"/>
      <c r="AF37" s="76"/>
      <c r="AG37" s="76"/>
      <c r="AH37" s="76"/>
      <c r="AI37" s="76"/>
      <c r="AJ37" s="77"/>
    </row>
    <row r="38" spans="1:36" ht="15.75" customHeight="1" thickBot="1" x14ac:dyDescent="0.3">
      <c r="A38" s="36" t="str">
        <f t="shared" ref="A38:A69" ca="1" si="14">IF(LEN(A39)&gt;0,((ROW(A39)-ROW($A$7))/2)+1,"")</f>
        <v/>
      </c>
      <c r="B38" s="37" t="str">
        <f ca="1">IF(OFFSET(tot,(ROW(A39)-ROW($A$7)+2)/2,0)="","",OFFSET(tot,(ROW(A39)-ROW($A$7)+2)/2,0))</f>
        <v/>
      </c>
      <c r="C38" s="15" t="str">
        <f ca="1">IF(LEN(A39)&gt;0,cs,"")</f>
        <v/>
      </c>
      <c r="D38" s="15" t="str">
        <f ca="1">IF(LEN(A39)&gt;0,"Pod "&amp;acmi,"")</f>
        <v/>
      </c>
      <c r="E38" s="15" t="str">
        <f ca="1">IF(OFFSET(wpntype,(ROW(A39)-ROW($A$7)+2)/2,0)="","",OFFSET(wpntype,(ROW(A39)-ROW($A$7)+2)/2,0))</f>
        <v/>
      </c>
      <c r="F38" s="51" t="str">
        <f ca="1">IF(OFFSET(tgtname,(ROW(A39)-ROW($A$7)+2)/2,0)="","",OFFSET(tgtname,(ROW(A39)-ROW($A$7)+2)/2,0))</f>
        <v/>
      </c>
      <c r="G38" s="52"/>
      <c r="H38" s="121"/>
      <c r="I38" s="14" t="str">
        <f ca="1">IF(OFFSET(primenav,(ROW(A39)-ROW($A$7)+2)/2,0)="","",OFFSET(primenav,(ROW(A39)-ROW($A$7)+2)/2,0))</f>
        <v/>
      </c>
      <c r="J38" s="15" t="str">
        <f ca="1">IF(OFFSET(primenavaiding,(ROW(A39)-ROW($A$7)+2)/2,0)="","",OFFSET(primenavaiding,(ROW(A39)-ROW($A$7)+2)/2,0))</f>
        <v/>
      </c>
      <c r="K38" s="15" t="str">
        <f ca="1">IF(OFFSET(fom,(ROW(A39)-ROW($A$7)+2)/2,0)="","",OFFSET(fom,(ROW(A39)-ROW($A$7)+2)/2,0))</f>
        <v/>
      </c>
      <c r="L38" s="112" t="str">
        <f ca="1">IF(OFFSET(trk,(ROW(A39)-ROW($A$7)+2)/2,0)="","",OFFSET(trk,(ROW(A39)-ROW($A$7)+2)/2,0))</f>
        <v/>
      </c>
      <c r="M38" s="114" t="str">
        <f ca="1">IF(OFFSET(hdg,(ROW(A39)-ROW($A$7)+2)/2,0)="","",OFFSET(hdg,(ROW(A39)-ROW($A$7)+2)/2,0))</f>
        <v/>
      </c>
      <c r="N38" s="15" t="str">
        <f ca="1">IF(OFFSET(ls,(ROW(A39)-ROW($A$7)+2)/2,0)="","",OFFSET(ls,(ROW(A39)-ROW($A$7)+2)/2,0))</f>
        <v/>
      </c>
      <c r="O38" s="38" t="str">
        <f ca="1">IF(OFFSET(lar,(ROW(A39)-ROW($A$7)+2)/2,0)="","",OFFSET(lar,(ROW(A39)-ROW($A$7)+2)/2,0))</f>
        <v/>
      </c>
      <c r="P38" s="31"/>
      <c r="Q38" s="31"/>
      <c r="R38" s="31"/>
      <c r="S38" s="31"/>
      <c r="T38" s="31"/>
      <c r="U38" s="31"/>
      <c r="V38" s="71"/>
      <c r="W38" s="66"/>
      <c r="X38" s="66"/>
      <c r="Y38" s="66"/>
      <c r="Z38" s="66"/>
      <c r="AA38" s="66"/>
      <c r="AB38" s="67"/>
      <c r="AD38" s="92" t="s">
        <v>105</v>
      </c>
      <c r="AE38" s="93"/>
      <c r="AF38" s="66"/>
      <c r="AG38" s="66"/>
      <c r="AH38" s="66"/>
      <c r="AI38" s="66"/>
      <c r="AJ38" s="94"/>
    </row>
    <row r="39" spans="1:36" ht="15.75" customHeight="1" thickBot="1" x14ac:dyDescent="0.3">
      <c r="A39" s="17" t="str">
        <f ca="1">IF(OFFSET(dest,(ROW(A39)-ROW($A$7)+2)/2,0)="","",OFFSET(dest,(ROW(A39)-ROW($A$7)+2)/2,0))</f>
        <v/>
      </c>
      <c r="B39" s="28" t="str">
        <f ca="1">IF(OFFSET(tor,(ROW(A39)-ROW($A$7)+2)/2,0)="","",OFFSET(tor,(ROW(A39)-ROW($A$7)+2)/2,0))</f>
        <v/>
      </c>
      <c r="C39" s="48" t="str">
        <f ca="1">IF(OFFSET(be,(ROW(A39)-ROW($A$7)+2)/2,0)="","",UPPER(BEname)&amp;" "&amp;OFFSET(be,(ROW(A39)-ROW($A$7)+2)/2,0))</f>
        <v/>
      </c>
      <c r="D39" s="49"/>
      <c r="E39" s="48" t="str">
        <f ca="1">IF(OFFSET(tgtlat,(ROW(A39)-ROW($A$7)+2)/2,0)="","",OFFSET(tgtlat,(ROW(A39)-ROW($A$7)+2)/2,0)&amp;"  "&amp;OFFSET(tgtlon,(ROW(A39)-ROW($A$7)+2)/2,0))</f>
        <v/>
      </c>
      <c r="F39" s="50"/>
      <c r="G39" s="42" t="str">
        <f ca="1">IF(OFFSET(tgtelev,(ROW(A39)-ROW($A$7)+2)/2,0)="","",OFFSET(tgtelev,(ROW(A39)-ROW($A$7)+2)/2,0))</f>
        <v/>
      </c>
      <c r="H39" s="122"/>
      <c r="I39" s="18" t="str">
        <f ca="1">IF(OFFSET(xhair,(ROW(A39)-ROW($A$7)+2)/2,0)="","",OFFSET(xhair,(ROW(A39)-ROW($A$7)+2)/2,0))</f>
        <v/>
      </c>
      <c r="J39" s="19" t="str">
        <f ca="1">IF(OFFSET(buffers,(ROW(A39)-ROW($A$7)+2)/2,0)="","",OFFSET(buffers,(ROW(A39)-ROW($A$7)+2)/2,0))</f>
        <v/>
      </c>
      <c r="K39" s="113" t="str">
        <f ca="1">IF(OFFSET(alt,(ROW(A39)-ROW($A$7)+2)/2,0)="","",OFFSET(alt,(ROW(A39)-ROW($A$7)+2)/2,0))</f>
        <v/>
      </c>
      <c r="L39" s="109" t="str">
        <f ca="1">IF(OFFSET(ias,(ROW(A39)-ROW($A$7)+2)/2,0)="","",OFFSET(ias,(ROW(A39)-ROW($A$7)+2)/2,0))</f>
        <v/>
      </c>
      <c r="M39" s="110" t="str">
        <f ca="1">IF(OFFSET(tas,(ROW(A39)-ROW($A$7)+2)/2,0)="","",OFFSET(tas,(ROW(A39)-ROW($A$7)+2)/2,0))</f>
        <v/>
      </c>
      <c r="N39" s="111" t="str">
        <f ca="1">IF(OFFSET(gs,(ROW(A39)-ROW($A$7)+2)/2,0)="","",OFFSET(gs,(ROW(A39)-ROW($A$7)+2)/2,0))</f>
        <v/>
      </c>
      <c r="O39" s="20" t="str">
        <f ca="1">IF(OFFSET(delay,(ROW(A39)-ROW($A$7)+2)/2,0)="","",OFFSET(delay,(ROW(A39)-ROW($A$7)+2)/2,0))</f>
        <v/>
      </c>
      <c r="P39" s="31"/>
      <c r="Q39" s="31"/>
      <c r="R39" s="31"/>
      <c r="S39" s="31"/>
      <c r="T39" s="31"/>
      <c r="U39" s="31"/>
      <c r="V39" s="72"/>
      <c r="W39" s="73"/>
      <c r="X39" s="73"/>
      <c r="Y39" s="73"/>
      <c r="Z39" s="73"/>
      <c r="AA39" s="73"/>
      <c r="AB39" s="74"/>
      <c r="AD39" s="86"/>
      <c r="AE39" s="82"/>
      <c r="AF39" s="83"/>
      <c r="AG39" s="83"/>
      <c r="AH39" s="83"/>
      <c r="AI39" s="83"/>
      <c r="AJ39" s="84"/>
    </row>
    <row r="40" spans="1:36" x14ac:dyDescent="0.25">
      <c r="A40" s="39" t="str">
        <f t="shared" ref="A40:A71" ca="1" si="15">IF(LEN(A41)&gt;0,((ROW(A41)-ROW($A$7))/2)+1,"")</f>
        <v/>
      </c>
      <c r="B40" s="40" t="str">
        <f ca="1">IF(OFFSET(tot,(ROW(A41)-ROW($A$7)+2)/2,0)="","",OFFSET(tot,(ROW(A41)-ROW($A$7)+2)/2,0))</f>
        <v/>
      </c>
      <c r="C40" s="22" t="str">
        <f ca="1">IF(LEN(A41)&gt;0,cs,"")</f>
        <v/>
      </c>
      <c r="D40" s="22" t="str">
        <f ca="1">IF(LEN(A41)&gt;0,"Pod "&amp;acmi,"")</f>
        <v/>
      </c>
      <c r="E40" s="22" t="str">
        <f ca="1">IF(OFFSET(wpntype,(ROW(A41)-ROW($A$7)+2)/2,0)="","",OFFSET(wpntype,(ROW(A41)-ROW($A$7)+2)/2,0))</f>
        <v/>
      </c>
      <c r="F40" s="53" t="str">
        <f ca="1">IF(OFFSET(tgtname,(ROW(A41)-ROW($A$7)+2)/2,0)="","",OFFSET(tgtname,(ROW(A41)-ROW($A$7)+2)/2,0))</f>
        <v/>
      </c>
      <c r="G40" s="54"/>
      <c r="H40" s="121"/>
      <c r="I40" s="21" t="str">
        <f ca="1">IF(OFFSET(primenav,(ROW(A41)-ROW($A$7)+2)/2,0)="","",OFFSET(primenav,(ROW(A41)-ROW($A$7)+2)/2,0))</f>
        <v/>
      </c>
      <c r="J40" s="22" t="str">
        <f ca="1">IF(OFFSET(primenavaiding,(ROW(A41)-ROW($A$7)+2)/2,0)="","",OFFSET(primenavaiding,(ROW(A41)-ROW($A$7)+2)/2,0))</f>
        <v/>
      </c>
      <c r="K40" s="22" t="str">
        <f ca="1">IF(OFFSET(fom,(ROW(A41)-ROW($A$7)+2)/2,0)="","",OFFSET(fom,(ROW(A41)-ROW($A$7)+2)/2,0))</f>
        <v/>
      </c>
      <c r="L40" s="115" t="str">
        <f ca="1">IF(OFFSET(trk,(ROW(A41)-ROW($A$7)+2)/2,0)="","",OFFSET(trk,(ROW(A41)-ROW($A$7)+2)/2,0))</f>
        <v/>
      </c>
      <c r="M40" s="116" t="str">
        <f ca="1">IF(OFFSET(hdg,(ROW(A41)-ROW($A$7)+2)/2,0)="","",OFFSET(hdg,(ROW(A41)-ROW($A$7)+2)/2,0))</f>
        <v/>
      </c>
      <c r="N40" s="22" t="str">
        <f ca="1">IF(OFFSET(ls,(ROW(A41)-ROW($A$7)+2)/2,0)="","",OFFSET(ls,(ROW(A41)-ROW($A$7)+2)/2,0))</f>
        <v/>
      </c>
      <c r="O40" s="41" t="str">
        <f ca="1">IF(OFFSET(lar,(ROW(A41)-ROW($A$7)+2)/2,0)="","",OFFSET(lar,(ROW(A41)-ROW($A$7)+2)/2,0))</f>
        <v/>
      </c>
      <c r="P40" s="31"/>
      <c r="Q40" s="31"/>
      <c r="R40" s="31"/>
      <c r="S40" s="31"/>
      <c r="T40" s="31"/>
      <c r="U40" s="31"/>
      <c r="V40" s="72"/>
      <c r="W40" s="73"/>
      <c r="X40" s="73"/>
      <c r="Y40" s="73"/>
      <c r="Z40" s="73"/>
      <c r="AA40" s="73"/>
      <c r="AB40" s="74"/>
      <c r="AD40" s="95" t="s">
        <v>106</v>
      </c>
      <c r="AE40" s="93"/>
      <c r="AF40" s="66"/>
      <c r="AG40" s="66"/>
      <c r="AH40" s="66"/>
      <c r="AI40" s="66"/>
      <c r="AJ40" s="94"/>
    </row>
    <row r="41" spans="1:36" ht="15.75" customHeight="1" thickBot="1" x14ac:dyDescent="0.3">
      <c r="A41" s="23" t="str">
        <f ca="1">IF(OFFSET(dest,(ROW(A41)-ROW($A$7)+2)/2,0)="","",OFFSET(dest,(ROW(A41)-ROW($A$7)+2)/2,0))</f>
        <v/>
      </c>
      <c r="B41" s="29" t="str">
        <f ca="1">IF(OFFSET(tor,(ROW(A41)-ROW($A$7)+2)/2,0)="","",OFFSET(tor,(ROW(A41)-ROW($A$7)+2)/2,0))</f>
        <v/>
      </c>
      <c r="C41" s="45" t="str">
        <f ca="1">IF(OFFSET(be,(ROW(A41)-ROW($A$7)+2)/2,0)="","",UPPER(BEname)&amp;" "&amp;OFFSET(be,(ROW(A41)-ROW($A$7)+2)/2,0))</f>
        <v/>
      </c>
      <c r="D41" s="46"/>
      <c r="E41" s="45" t="str">
        <f ca="1">IF(OFFSET(tgtlat,(ROW(A41)-ROW($A$7)+2)/2,0)="","",OFFSET(tgtlat,(ROW(A41)-ROW($A$7)+2)/2,0)&amp;"  "&amp;OFFSET(tgtlon,(ROW(A41)-ROW($A$7)+2)/2,0))</f>
        <v/>
      </c>
      <c r="F41" s="47"/>
      <c r="G41" s="43" t="str">
        <f ca="1">IF(OFFSET(tgtelev,(ROW(A41)-ROW($A$7)+2)/2,0)="","",OFFSET(tgtelev,(ROW(A41)-ROW($A$7)+2)/2,0))</f>
        <v/>
      </c>
      <c r="H41" s="121"/>
      <c r="I41" s="24" t="str">
        <f ca="1">IF(OFFSET(xhair,(ROW(A41)-ROW($A$7)+2)/2,0)="","",OFFSET(xhair,(ROW(A41)-ROW($A$7)+2)/2,0))</f>
        <v/>
      </c>
      <c r="J41" s="25" t="str">
        <f ca="1">IF(OFFSET(buffers,(ROW(A41)-ROW($A$7)+2)/2,0)="","",OFFSET(buffers,(ROW(A41)-ROW($A$7)+2)/2,0))</f>
        <v/>
      </c>
      <c r="K41" s="117" t="str">
        <f ca="1">IF(OFFSET(alt,(ROW(A41)-ROW($A$7)+2)/2,0)="","",OFFSET(alt,(ROW(A41)-ROW($A$7)+2)/2,0))</f>
        <v/>
      </c>
      <c r="L41" s="118" t="str">
        <f ca="1">IF(OFFSET(ias,(ROW(A41)-ROW($A$7)+2)/2,0)="","",OFFSET(ias,(ROW(A41)-ROW($A$7)+2)/2,0))</f>
        <v/>
      </c>
      <c r="M41" s="119" t="str">
        <f ca="1">IF(OFFSET(tas,(ROW(A41)-ROW($A$7)+2)/2,0)="","",OFFSET(tas,(ROW(A41)-ROW($A$7)+2)/2,0))</f>
        <v/>
      </c>
      <c r="N41" s="120" t="str">
        <f ca="1">IF(OFFSET(gs,(ROW(A41)-ROW($A$7)+2)/2,0)="","",OFFSET(gs,(ROW(A41)-ROW($A$7)+2)/2,0))</f>
        <v/>
      </c>
      <c r="O41" s="26" t="str">
        <f ca="1">IF(OFFSET(delay,(ROW(A41)-ROW($A$7)+2)/2,0)="","",OFFSET(delay,(ROW(A41)-ROW($A$7)+2)/2,0))</f>
        <v/>
      </c>
      <c r="P41" s="31"/>
      <c r="Q41" s="31"/>
      <c r="R41" s="31"/>
      <c r="S41" s="31"/>
      <c r="T41" s="31"/>
      <c r="U41" s="31"/>
      <c r="V41" s="72"/>
      <c r="W41" s="73"/>
      <c r="X41" s="73"/>
      <c r="Y41" s="73"/>
      <c r="Z41" s="73"/>
      <c r="AA41" s="73"/>
      <c r="AB41" s="74"/>
      <c r="AD41" s="86"/>
      <c r="AE41" s="82"/>
      <c r="AF41" s="83"/>
      <c r="AG41" s="83"/>
      <c r="AH41" s="83"/>
      <c r="AI41" s="83"/>
      <c r="AJ41" s="84"/>
    </row>
    <row r="42" spans="1:36" x14ac:dyDescent="0.25">
      <c r="A42" s="36" t="str">
        <f t="shared" ref="A42:A73" ca="1" si="16">IF(LEN(A43)&gt;0,((ROW(A43)-ROW($A$7))/2)+1,"")</f>
        <v/>
      </c>
      <c r="B42" s="37" t="str">
        <f ca="1">IF(OFFSET(tot,(ROW(A43)-ROW($A$7)+2)/2,0)="","",OFFSET(tot,(ROW(A43)-ROW($A$7)+2)/2,0))</f>
        <v/>
      </c>
      <c r="C42" s="15" t="str">
        <f ca="1">IF(LEN(A43)&gt;0,cs,"")</f>
        <v/>
      </c>
      <c r="D42" s="15" t="str">
        <f ca="1">IF(LEN(A43)&gt;0,"Pod "&amp;acmi,"")</f>
        <v/>
      </c>
      <c r="E42" s="15" t="str">
        <f ca="1">IF(OFFSET(wpntype,(ROW(A43)-ROW($A$7)+2)/2,0)="","",OFFSET(wpntype,(ROW(A43)-ROW($A$7)+2)/2,0))</f>
        <v/>
      </c>
      <c r="F42" s="51" t="str">
        <f ca="1">IF(OFFSET(tgtname,(ROW(A43)-ROW($A$7)+2)/2,0)="","",OFFSET(tgtname,(ROW(A43)-ROW($A$7)+2)/2,0))</f>
        <v/>
      </c>
      <c r="G42" s="52"/>
      <c r="H42" s="121"/>
      <c r="I42" s="14" t="str">
        <f ca="1">IF(OFFSET(primenav,(ROW(A43)-ROW($A$7)+2)/2,0)="","",OFFSET(primenav,(ROW(A43)-ROW($A$7)+2)/2,0))</f>
        <v/>
      </c>
      <c r="J42" s="15" t="str">
        <f ca="1">IF(OFFSET(primenavaiding,(ROW(A43)-ROW($A$7)+2)/2,0)="","",OFFSET(primenavaiding,(ROW(A43)-ROW($A$7)+2)/2,0))</f>
        <v/>
      </c>
      <c r="K42" s="15" t="str">
        <f ca="1">IF(OFFSET(fom,(ROW(A43)-ROW($A$7)+2)/2,0)="","",OFFSET(fom,(ROW(A43)-ROW($A$7)+2)/2,0))</f>
        <v/>
      </c>
      <c r="L42" s="112" t="str">
        <f ca="1">IF(OFFSET(trk,(ROW(A43)-ROW($A$7)+2)/2,0)="","",OFFSET(trk,(ROW(A43)-ROW($A$7)+2)/2,0))</f>
        <v/>
      </c>
      <c r="M42" s="114" t="str">
        <f ca="1">IF(OFFSET(hdg,(ROW(A43)-ROW($A$7)+2)/2,0)="","",OFFSET(hdg,(ROW(A43)-ROW($A$7)+2)/2,0))</f>
        <v/>
      </c>
      <c r="N42" s="15" t="str">
        <f ca="1">IF(OFFSET(ls,(ROW(A43)-ROW($A$7)+2)/2,0)="","",OFFSET(ls,(ROW(A43)-ROW($A$7)+2)/2,0))</f>
        <v/>
      </c>
      <c r="O42" s="38" t="str">
        <f ca="1">IF(OFFSET(lar,(ROW(A43)-ROW($A$7)+2)/2,0)="","",OFFSET(lar,(ROW(A43)-ROW($A$7)+2)/2,0))</f>
        <v/>
      </c>
      <c r="P42" s="31"/>
      <c r="Q42" s="31"/>
      <c r="R42" s="31"/>
      <c r="S42" s="31"/>
      <c r="T42" s="31"/>
      <c r="U42" s="31"/>
      <c r="V42" s="72"/>
      <c r="W42" s="73"/>
      <c r="X42" s="73"/>
      <c r="Y42" s="73"/>
      <c r="Z42" s="73"/>
      <c r="AA42" s="73"/>
      <c r="AB42" s="74"/>
      <c r="AD42" s="91" t="s">
        <v>107</v>
      </c>
      <c r="AE42" s="89"/>
      <c r="AF42" s="61"/>
      <c r="AG42" s="61"/>
      <c r="AH42" s="61"/>
      <c r="AI42" s="61"/>
      <c r="AJ42" s="90"/>
    </row>
    <row r="43" spans="1:36" ht="15.75" customHeight="1" thickBot="1" x14ac:dyDescent="0.3">
      <c r="A43" s="17" t="str">
        <f ca="1">IF(OFFSET(dest,(ROW(A43)-ROW($A$7)+2)/2,0)="","",OFFSET(dest,(ROW(A43)-ROW($A$7)+2)/2,0))</f>
        <v/>
      </c>
      <c r="B43" s="28" t="str">
        <f ca="1">IF(OFFSET(tor,(ROW(A43)-ROW($A$7)+2)/2,0)="","",OFFSET(tor,(ROW(A43)-ROW($A$7)+2)/2,0))</f>
        <v/>
      </c>
      <c r="C43" s="48" t="str">
        <f ca="1">IF(OFFSET(be,(ROW(A43)-ROW($A$7)+2)/2,0)="","",UPPER(BEname)&amp;" "&amp;OFFSET(be,(ROW(A43)-ROW($A$7)+2)/2,0))</f>
        <v/>
      </c>
      <c r="D43" s="49"/>
      <c r="E43" s="48" t="str">
        <f ca="1">IF(OFFSET(tgtlat,(ROW(A43)-ROW($A$7)+2)/2,0)="","",OFFSET(tgtlat,(ROW(A43)-ROW($A$7)+2)/2,0)&amp;"  "&amp;OFFSET(tgtlon,(ROW(A43)-ROW($A$7)+2)/2,0))</f>
        <v/>
      </c>
      <c r="F43" s="50"/>
      <c r="G43" s="42" t="str">
        <f ca="1">IF(OFFSET(tgtelev,(ROW(A43)-ROW($A$7)+2)/2,0)="","",OFFSET(tgtelev,(ROW(A43)-ROW($A$7)+2)/2,0))</f>
        <v/>
      </c>
      <c r="H43" s="122"/>
      <c r="I43" s="18" t="str">
        <f ca="1">IF(OFFSET(xhair,(ROW(A43)-ROW($A$7)+2)/2,0)="","",OFFSET(xhair,(ROW(A43)-ROW($A$7)+2)/2,0))</f>
        <v/>
      </c>
      <c r="J43" s="19" t="str">
        <f ca="1">IF(OFFSET(buffers,(ROW(A43)-ROW($A$7)+2)/2,0)="","",OFFSET(buffers,(ROW(A43)-ROW($A$7)+2)/2,0))</f>
        <v/>
      </c>
      <c r="K43" s="113" t="str">
        <f ca="1">IF(OFFSET(alt,(ROW(A43)-ROW($A$7)+2)/2,0)="","",OFFSET(alt,(ROW(A43)-ROW($A$7)+2)/2,0))</f>
        <v/>
      </c>
      <c r="L43" s="109" t="str">
        <f ca="1">IF(OFFSET(ias,(ROW(A43)-ROW($A$7)+2)/2,0)="","",OFFSET(ias,(ROW(A43)-ROW($A$7)+2)/2,0))</f>
        <v/>
      </c>
      <c r="M43" s="110" t="str">
        <f ca="1">IF(OFFSET(tas,(ROW(A43)-ROW($A$7)+2)/2,0)="","",OFFSET(tas,(ROW(A43)-ROW($A$7)+2)/2,0))</f>
        <v/>
      </c>
      <c r="N43" s="111" t="str">
        <f ca="1">IF(OFFSET(gs,(ROW(A43)-ROW($A$7)+2)/2,0)="","",OFFSET(gs,(ROW(A43)-ROW($A$7)+2)/2,0))</f>
        <v/>
      </c>
      <c r="O43" s="20" t="str">
        <f ca="1">IF(OFFSET(delay,(ROW(A43)-ROW($A$7)+2)/2,0)="","",OFFSET(delay,(ROW(A43)-ROW($A$7)+2)/2,0))</f>
        <v/>
      </c>
      <c r="P43" s="31"/>
      <c r="Q43" s="31"/>
      <c r="R43" s="31"/>
      <c r="S43" s="31"/>
      <c r="T43" s="31"/>
      <c r="U43" s="31"/>
      <c r="V43" s="72"/>
      <c r="W43" s="73"/>
      <c r="X43" s="73"/>
      <c r="Y43" s="73"/>
      <c r="Z43" s="73"/>
      <c r="AA43" s="73"/>
      <c r="AB43" s="74"/>
      <c r="AD43" s="86"/>
      <c r="AE43" s="82"/>
      <c r="AF43" s="83"/>
      <c r="AG43" s="83"/>
      <c r="AH43" s="83"/>
      <c r="AI43" s="83"/>
      <c r="AJ43" s="84"/>
    </row>
    <row r="44" spans="1:36" x14ac:dyDescent="0.25">
      <c r="A44" s="39" t="str">
        <f t="shared" ref="A44:A75" ca="1" si="17">IF(LEN(A45)&gt;0,((ROW(A45)-ROW($A$7))/2)+1,"")</f>
        <v/>
      </c>
      <c r="B44" s="40" t="str">
        <f ca="1">IF(OFFSET(tot,(ROW(A45)-ROW($A$7)+2)/2,0)="","",OFFSET(tot,(ROW(A45)-ROW($A$7)+2)/2,0))</f>
        <v/>
      </c>
      <c r="C44" s="22" t="str">
        <f ca="1">IF(LEN(A45)&gt;0,cs,"")</f>
        <v/>
      </c>
      <c r="D44" s="22" t="str">
        <f ca="1">IF(LEN(A45)&gt;0,"Pod "&amp;acmi,"")</f>
        <v/>
      </c>
      <c r="E44" s="22" t="str">
        <f ca="1">IF(OFFSET(wpntype,(ROW(A45)-ROW($A$7)+2)/2,0)="","",OFFSET(wpntype,(ROW(A45)-ROW($A$7)+2)/2,0))</f>
        <v/>
      </c>
      <c r="F44" s="53" t="str">
        <f ca="1">IF(OFFSET(tgtname,(ROW(A45)-ROW($A$7)+2)/2,0)="","",OFFSET(tgtname,(ROW(A45)-ROW($A$7)+2)/2,0))</f>
        <v/>
      </c>
      <c r="G44" s="54"/>
      <c r="H44" s="121"/>
      <c r="I44" s="21" t="str">
        <f ca="1">IF(OFFSET(primenav,(ROW(A45)-ROW($A$7)+2)/2,0)="","",OFFSET(primenav,(ROW(A45)-ROW($A$7)+2)/2,0))</f>
        <v/>
      </c>
      <c r="J44" s="22" t="str">
        <f ca="1">IF(OFFSET(primenavaiding,(ROW(A45)-ROW($A$7)+2)/2,0)="","",OFFSET(primenavaiding,(ROW(A45)-ROW($A$7)+2)/2,0))</f>
        <v/>
      </c>
      <c r="K44" s="22" t="str">
        <f ca="1">IF(OFFSET(fom,(ROW(A45)-ROW($A$7)+2)/2,0)="","",OFFSET(fom,(ROW(A45)-ROW($A$7)+2)/2,0))</f>
        <v/>
      </c>
      <c r="L44" s="115" t="str">
        <f ca="1">IF(OFFSET(trk,(ROW(A45)-ROW($A$7)+2)/2,0)="","",OFFSET(trk,(ROW(A45)-ROW($A$7)+2)/2,0))</f>
        <v/>
      </c>
      <c r="M44" s="116" t="str">
        <f ca="1">IF(OFFSET(hdg,(ROW(A45)-ROW($A$7)+2)/2,0)="","",OFFSET(hdg,(ROW(A45)-ROW($A$7)+2)/2,0))</f>
        <v/>
      </c>
      <c r="N44" s="22" t="str">
        <f ca="1">IF(OFFSET(ls,(ROW(A45)-ROW($A$7)+2)/2,0)="","",OFFSET(ls,(ROW(A45)-ROW($A$7)+2)/2,0))</f>
        <v/>
      </c>
      <c r="O44" s="41" t="str">
        <f ca="1">IF(OFFSET(lar,(ROW(A45)-ROW($A$7)+2)/2,0)="","",OFFSET(lar,(ROW(A45)-ROW($A$7)+2)/2,0))</f>
        <v/>
      </c>
      <c r="P44" s="31"/>
      <c r="Q44" s="31"/>
      <c r="R44" s="31"/>
      <c r="S44" s="31"/>
      <c r="T44" s="31"/>
      <c r="U44" s="31"/>
      <c r="V44" s="72"/>
      <c r="W44" s="73"/>
      <c r="X44" s="73"/>
      <c r="Y44" s="73"/>
      <c r="Z44" s="73"/>
      <c r="AA44" s="73"/>
      <c r="AB44" s="74"/>
      <c r="AD44" s="91" t="s">
        <v>108</v>
      </c>
      <c r="AE44" s="89"/>
      <c r="AF44" s="61"/>
      <c r="AG44" s="61"/>
      <c r="AH44" s="61"/>
      <c r="AI44" s="61"/>
      <c r="AJ44" s="90"/>
    </row>
    <row r="45" spans="1:36" ht="15.75" customHeight="1" thickBot="1" x14ac:dyDescent="0.3">
      <c r="A45" s="23" t="str">
        <f ca="1">IF(OFFSET(dest,(ROW(A45)-ROW($A$7)+2)/2,0)="","",OFFSET(dest,(ROW(A45)-ROW($A$7)+2)/2,0))</f>
        <v/>
      </c>
      <c r="B45" s="29" t="str">
        <f ca="1">IF(OFFSET(tor,(ROW(A45)-ROW($A$7)+2)/2,0)="","",OFFSET(tor,(ROW(A45)-ROW($A$7)+2)/2,0))</f>
        <v/>
      </c>
      <c r="C45" s="45" t="str">
        <f ca="1">IF(OFFSET(be,(ROW(A45)-ROW($A$7)+2)/2,0)="","",UPPER(BEname)&amp;" "&amp;OFFSET(be,(ROW(A45)-ROW($A$7)+2)/2,0))</f>
        <v/>
      </c>
      <c r="D45" s="46"/>
      <c r="E45" s="45" t="str">
        <f ca="1">IF(OFFSET(tgtlat,(ROW(A45)-ROW($A$7)+2)/2,0)="","",OFFSET(tgtlat,(ROW(A45)-ROW($A$7)+2)/2,0)&amp;"  "&amp;OFFSET(tgtlon,(ROW(A45)-ROW($A$7)+2)/2,0))</f>
        <v/>
      </c>
      <c r="F45" s="47"/>
      <c r="G45" s="43" t="str">
        <f ca="1">IF(OFFSET(tgtelev,(ROW(A45)-ROW($A$7)+2)/2,0)="","",OFFSET(tgtelev,(ROW(A45)-ROW($A$7)+2)/2,0))</f>
        <v/>
      </c>
      <c r="H45" s="121"/>
      <c r="I45" s="24" t="str">
        <f ca="1">IF(OFFSET(xhair,(ROW(A45)-ROW($A$7)+2)/2,0)="","",OFFSET(xhair,(ROW(A45)-ROW($A$7)+2)/2,0))</f>
        <v/>
      </c>
      <c r="J45" s="25" t="str">
        <f ca="1">IF(OFFSET(buffers,(ROW(A45)-ROW($A$7)+2)/2,0)="","",OFFSET(buffers,(ROW(A45)-ROW($A$7)+2)/2,0))</f>
        <v/>
      </c>
      <c r="K45" s="117" t="str">
        <f ca="1">IF(OFFSET(alt,(ROW(A45)-ROW($A$7)+2)/2,0)="","",OFFSET(alt,(ROW(A45)-ROW($A$7)+2)/2,0))</f>
        <v/>
      </c>
      <c r="L45" s="118" t="str">
        <f ca="1">IF(OFFSET(ias,(ROW(A45)-ROW($A$7)+2)/2,0)="","",OFFSET(ias,(ROW(A45)-ROW($A$7)+2)/2,0))</f>
        <v/>
      </c>
      <c r="M45" s="119" t="str">
        <f ca="1">IF(OFFSET(tas,(ROW(A45)-ROW($A$7)+2)/2,0)="","",OFFSET(tas,(ROW(A45)-ROW($A$7)+2)/2,0))</f>
        <v/>
      </c>
      <c r="N45" s="120" t="str">
        <f ca="1">IF(OFFSET(gs,(ROW(A45)-ROW($A$7)+2)/2,0)="","",OFFSET(gs,(ROW(A45)-ROW($A$7)+2)/2,0))</f>
        <v/>
      </c>
      <c r="O45" s="26" t="str">
        <f ca="1">IF(OFFSET(delay,(ROW(A45)-ROW($A$7)+2)/2,0)="","",OFFSET(delay,(ROW(A45)-ROW($A$7)+2)/2,0))</f>
        <v/>
      </c>
      <c r="P45" s="31"/>
      <c r="Q45" s="31"/>
      <c r="R45" s="31"/>
      <c r="S45" s="31"/>
      <c r="T45" s="31"/>
      <c r="U45" s="31"/>
      <c r="V45" s="72"/>
      <c r="W45" s="73"/>
      <c r="X45" s="73"/>
      <c r="Y45" s="73"/>
      <c r="Z45" s="73"/>
      <c r="AA45" s="73"/>
      <c r="AB45" s="74"/>
      <c r="AD45" s="86"/>
      <c r="AE45" s="82"/>
      <c r="AF45" s="83"/>
      <c r="AG45" s="83"/>
      <c r="AH45" s="83"/>
      <c r="AI45" s="83"/>
      <c r="AJ45" s="84"/>
    </row>
    <row r="46" spans="1:36" ht="15.75" customHeight="1" thickBot="1" x14ac:dyDescent="0.3">
      <c r="A46" s="36" t="str">
        <f t="shared" ref="A46:A77" ca="1" si="18">IF(LEN(A47)&gt;0,((ROW(A47)-ROW($A$7))/2)+1,"")</f>
        <v/>
      </c>
      <c r="B46" s="37" t="str">
        <f ca="1">IF(OFFSET(tot,(ROW(A47)-ROW($A$7)+2)/2,0)="","",OFFSET(tot,(ROW(A47)-ROW($A$7)+2)/2,0))</f>
        <v/>
      </c>
      <c r="C46" s="15" t="str">
        <f ca="1">IF(LEN(A47)&gt;0,cs,"")</f>
        <v/>
      </c>
      <c r="D46" s="15" t="str">
        <f ca="1">IF(LEN(A47)&gt;0,"Pod "&amp;acmi,"")</f>
        <v/>
      </c>
      <c r="E46" s="15" t="str">
        <f ca="1">IF(OFFSET(wpntype,(ROW(A47)-ROW($A$7)+2)/2,0)="","",OFFSET(wpntype,(ROW(A47)-ROW($A$7)+2)/2,0))</f>
        <v/>
      </c>
      <c r="F46" s="51" t="str">
        <f ca="1">IF(OFFSET(tgtname,(ROW(A47)-ROW($A$7)+2)/2,0)="","",OFFSET(tgtname,(ROW(A47)-ROW($A$7)+2)/2,0))</f>
        <v/>
      </c>
      <c r="G46" s="52"/>
      <c r="H46" s="121"/>
      <c r="I46" s="14" t="str">
        <f ca="1">IF(OFFSET(primenav,(ROW(A47)-ROW($A$7)+2)/2,0)="","",OFFSET(primenav,(ROW(A47)-ROW($A$7)+2)/2,0))</f>
        <v/>
      </c>
      <c r="J46" s="15" t="str">
        <f ca="1">IF(OFFSET(primenavaiding,(ROW(A47)-ROW($A$7)+2)/2,0)="","",OFFSET(primenavaiding,(ROW(A47)-ROW($A$7)+2)/2,0))</f>
        <v/>
      </c>
      <c r="K46" s="15" t="str">
        <f ca="1">IF(OFFSET(fom,(ROW(A47)-ROW($A$7)+2)/2,0)="","",OFFSET(fom,(ROW(A47)-ROW($A$7)+2)/2,0))</f>
        <v/>
      </c>
      <c r="L46" s="112" t="str">
        <f ca="1">IF(OFFSET(trk,(ROW(A47)-ROW($A$7)+2)/2,0)="","",OFFSET(trk,(ROW(A47)-ROW($A$7)+2)/2,0))</f>
        <v/>
      </c>
      <c r="M46" s="114" t="str">
        <f ca="1">IF(OFFSET(hdg,(ROW(A47)-ROW($A$7)+2)/2,0)="","",OFFSET(hdg,(ROW(A47)-ROW($A$7)+2)/2,0))</f>
        <v/>
      </c>
      <c r="N46" s="15" t="str">
        <f ca="1">IF(OFFSET(ls,(ROW(A47)-ROW($A$7)+2)/2,0)="","",OFFSET(ls,(ROW(A47)-ROW($A$7)+2)/2,0))</f>
        <v/>
      </c>
      <c r="O46" s="38" t="str">
        <f ca="1">IF(OFFSET(lar,(ROW(A47)-ROW($A$7)+2)/2,0)="","",OFFSET(lar,(ROW(A47)-ROW($A$7)+2)/2,0))</f>
        <v/>
      </c>
      <c r="P46" s="31"/>
      <c r="Q46" s="31"/>
      <c r="R46" s="31"/>
      <c r="S46" s="31"/>
      <c r="T46" s="31"/>
      <c r="U46" s="31"/>
      <c r="V46" s="72"/>
      <c r="W46" s="73"/>
      <c r="X46" s="73"/>
      <c r="Y46" s="73"/>
      <c r="Z46" s="73"/>
      <c r="AA46" s="73"/>
      <c r="AB46" s="74"/>
      <c r="AD46" s="78" t="s">
        <v>109</v>
      </c>
      <c r="AE46" s="80"/>
      <c r="AF46" s="73"/>
      <c r="AG46" s="73"/>
      <c r="AH46" s="73"/>
      <c r="AI46" s="73"/>
      <c r="AJ46" s="81"/>
    </row>
    <row r="47" spans="1:36" ht="15" customHeight="1" thickBot="1" x14ac:dyDescent="0.3">
      <c r="A47" s="17" t="str">
        <f ca="1">IF(OFFSET(dest,(ROW(A47)-ROW($A$7)+2)/2,0)="","",OFFSET(dest,(ROW(A47)-ROW($A$7)+2)/2,0))</f>
        <v/>
      </c>
      <c r="B47" s="28" t="str">
        <f ca="1">IF(OFFSET(tor,(ROW(A47)-ROW($A$7)+2)/2,0)="","",OFFSET(tor,(ROW(A47)-ROW($A$7)+2)/2,0))</f>
        <v/>
      </c>
      <c r="C47" s="48" t="str">
        <f ca="1">IF(OFFSET(be,(ROW(A47)-ROW($A$7)+2)/2,0)="","",UPPER(BEname)&amp;" "&amp;OFFSET(be,(ROW(A47)-ROW($A$7)+2)/2,0))</f>
        <v/>
      </c>
      <c r="D47" s="49"/>
      <c r="E47" s="48" t="str">
        <f ca="1">IF(OFFSET(tgtlat,(ROW(A47)-ROW($A$7)+2)/2,0)="","",OFFSET(tgtlat,(ROW(A47)-ROW($A$7)+2)/2,0)&amp;"  "&amp;OFFSET(tgtlon,(ROW(A47)-ROW($A$7)+2)/2,0))</f>
        <v/>
      </c>
      <c r="F47" s="50"/>
      <c r="G47" s="42" t="str">
        <f ca="1">IF(OFFSET(tgtelev,(ROW(A47)-ROW($A$7)+2)/2,0)="","",OFFSET(tgtelev,(ROW(A47)-ROW($A$7)+2)/2,0))</f>
        <v/>
      </c>
      <c r="H47" s="122"/>
      <c r="I47" s="18" t="str">
        <f ca="1">IF(OFFSET(xhair,(ROW(A47)-ROW($A$7)+2)/2,0)="","",OFFSET(xhair,(ROW(A47)-ROW($A$7)+2)/2,0))</f>
        <v/>
      </c>
      <c r="J47" s="19" t="str">
        <f ca="1">IF(OFFSET(buffers,(ROW(A47)-ROW($A$7)+2)/2,0)="","",OFFSET(buffers,(ROW(A47)-ROW($A$7)+2)/2,0))</f>
        <v/>
      </c>
      <c r="K47" s="113" t="str">
        <f ca="1">IF(OFFSET(alt,(ROW(A47)-ROW($A$7)+2)/2,0)="","",OFFSET(alt,(ROW(A47)-ROW($A$7)+2)/2,0))</f>
        <v/>
      </c>
      <c r="L47" s="109" t="str">
        <f ca="1">IF(OFFSET(ias,(ROW(A47)-ROW($A$7)+2)/2,0)="","",OFFSET(ias,(ROW(A47)-ROW($A$7)+2)/2,0))</f>
        <v/>
      </c>
      <c r="M47" s="110" t="str">
        <f ca="1">IF(OFFSET(tas,(ROW(A47)-ROW($A$7)+2)/2,0)="","",OFFSET(tas,(ROW(A47)-ROW($A$7)+2)/2,0))</f>
        <v/>
      </c>
      <c r="N47" s="111" t="str">
        <f ca="1">IF(OFFSET(gs,(ROW(A47)-ROW($A$7)+2)/2,0)="","",OFFSET(gs,(ROW(A47)-ROW($A$7)+2)/2,0))</f>
        <v/>
      </c>
      <c r="O47" s="20" t="str">
        <f ca="1">IF(OFFSET(delay,(ROW(A47)-ROW($A$7)+2)/2,0)="","",OFFSET(delay,(ROW(A47)-ROW($A$7)+2)/2,0))</f>
        <v/>
      </c>
      <c r="P47" s="31"/>
      <c r="Q47" s="31"/>
      <c r="R47" s="31"/>
      <c r="S47" s="31"/>
      <c r="T47" s="31"/>
      <c r="U47" s="31"/>
      <c r="V47" s="72"/>
      <c r="W47" s="73"/>
      <c r="X47" s="73"/>
      <c r="Y47" s="73"/>
      <c r="Z47" s="73"/>
      <c r="AA47" s="73"/>
      <c r="AB47" s="74"/>
      <c r="AD47" s="79"/>
      <c r="AE47" s="82"/>
      <c r="AF47" s="83"/>
      <c r="AG47" s="83"/>
      <c r="AH47" s="83"/>
      <c r="AI47" s="83"/>
      <c r="AJ47" s="84"/>
    </row>
    <row r="48" spans="1:36" ht="15" customHeight="1" x14ac:dyDescent="0.25">
      <c r="A48" s="39" t="str">
        <f t="shared" ref="A48:A79" ca="1" si="19">IF(LEN(A49)&gt;0,((ROW(A49)-ROW($A$7))/2)+1,"")</f>
        <v/>
      </c>
      <c r="B48" s="40" t="str">
        <f ca="1">IF(OFFSET(tot,(ROW(A49)-ROW($A$7)+2)/2,0)="","",OFFSET(tot,(ROW(A49)-ROW($A$7)+2)/2,0))</f>
        <v/>
      </c>
      <c r="C48" s="22" t="str">
        <f ca="1">IF(LEN(A49)&gt;0,cs,"")</f>
        <v/>
      </c>
      <c r="D48" s="22" t="str">
        <f ca="1">IF(LEN(A49)&gt;0,"Pod "&amp;acmi,"")</f>
        <v/>
      </c>
      <c r="E48" s="22" t="str">
        <f ca="1">IF(OFFSET(wpntype,(ROW(A49)-ROW($A$7)+2)/2,0)="","",OFFSET(wpntype,(ROW(A49)-ROW($A$7)+2)/2,0))</f>
        <v/>
      </c>
      <c r="F48" s="53" t="str">
        <f ca="1">IF(OFFSET(tgtname,(ROW(A49)-ROW($A$7)+2)/2,0)="","",OFFSET(tgtname,(ROW(A49)-ROW($A$7)+2)/2,0))</f>
        <v/>
      </c>
      <c r="G48" s="54"/>
      <c r="H48" s="121"/>
      <c r="I48" s="21" t="str">
        <f ca="1">IF(OFFSET(primenav,(ROW(A49)-ROW($A$7)+2)/2,0)="","",OFFSET(primenav,(ROW(A49)-ROW($A$7)+2)/2,0))</f>
        <v/>
      </c>
      <c r="J48" s="22" t="str">
        <f ca="1">IF(OFFSET(primenavaiding,(ROW(A49)-ROW($A$7)+2)/2,0)="","",OFFSET(primenavaiding,(ROW(A49)-ROW($A$7)+2)/2,0))</f>
        <v/>
      </c>
      <c r="K48" s="22" t="str">
        <f ca="1">IF(OFFSET(fom,(ROW(A49)-ROW($A$7)+2)/2,0)="","",OFFSET(fom,(ROW(A49)-ROW($A$7)+2)/2,0))</f>
        <v/>
      </c>
      <c r="L48" s="115" t="str">
        <f ca="1">IF(OFFSET(trk,(ROW(A49)-ROW($A$7)+2)/2,0)="","",OFFSET(trk,(ROW(A49)-ROW($A$7)+2)/2,0))</f>
        <v/>
      </c>
      <c r="M48" s="116" t="str">
        <f ca="1">IF(OFFSET(hdg,(ROW(A49)-ROW($A$7)+2)/2,0)="","",OFFSET(hdg,(ROW(A49)-ROW($A$7)+2)/2,0))</f>
        <v/>
      </c>
      <c r="N48" s="22" t="str">
        <f ca="1">IF(OFFSET(ls,(ROW(A49)-ROW($A$7)+2)/2,0)="","",OFFSET(ls,(ROW(A49)-ROW($A$7)+2)/2,0))</f>
        <v/>
      </c>
      <c r="O48" s="41" t="str">
        <f ca="1">IF(OFFSET(lar,(ROW(A49)-ROW($A$7)+2)/2,0)="","",OFFSET(lar,(ROW(A49)-ROW($A$7)+2)/2,0))</f>
        <v/>
      </c>
      <c r="P48" s="31"/>
      <c r="Q48" s="31"/>
      <c r="R48" s="31"/>
      <c r="S48" s="31"/>
      <c r="T48" s="31"/>
      <c r="U48" s="31"/>
      <c r="V48" s="72"/>
      <c r="W48" s="73"/>
      <c r="X48" s="73"/>
      <c r="Y48" s="73"/>
      <c r="Z48" s="73"/>
      <c r="AA48" s="73"/>
      <c r="AB48" s="74"/>
      <c r="AD48" s="85" t="s">
        <v>110</v>
      </c>
      <c r="AE48" s="80"/>
      <c r="AF48" s="73"/>
      <c r="AG48" s="73"/>
      <c r="AH48" s="73"/>
      <c r="AI48" s="73"/>
      <c r="AJ48" s="81"/>
    </row>
    <row r="49" spans="1:36" ht="15" customHeight="1" thickBot="1" x14ac:dyDescent="0.3">
      <c r="A49" s="23" t="str">
        <f ca="1">IF(OFFSET(dest,(ROW(A49)-ROW($A$7)+2)/2,0)="","",OFFSET(dest,(ROW(A49)-ROW($A$7)+2)/2,0))</f>
        <v/>
      </c>
      <c r="B49" s="29" t="str">
        <f ca="1">IF(OFFSET(tor,(ROW(A49)-ROW($A$7)+2)/2,0)="","",OFFSET(tor,(ROW(A49)-ROW($A$7)+2)/2,0))</f>
        <v/>
      </c>
      <c r="C49" s="45" t="str">
        <f ca="1">IF(OFFSET(be,(ROW(A49)-ROW($A$7)+2)/2,0)="","",UPPER(BEname)&amp;" "&amp;OFFSET(be,(ROW(A49)-ROW($A$7)+2)/2,0))</f>
        <v/>
      </c>
      <c r="D49" s="46"/>
      <c r="E49" s="45" t="str">
        <f ca="1">IF(OFFSET(tgtlat,(ROW(A49)-ROW($A$7)+2)/2,0)="","",OFFSET(tgtlat,(ROW(A49)-ROW($A$7)+2)/2,0)&amp;"  "&amp;OFFSET(tgtlon,(ROW(A49)-ROW($A$7)+2)/2,0))</f>
        <v/>
      </c>
      <c r="F49" s="47"/>
      <c r="G49" s="43" t="str">
        <f ca="1">IF(OFFSET(tgtelev,(ROW(A49)-ROW($A$7)+2)/2,0)="","",OFFSET(tgtelev,(ROW(A49)-ROW($A$7)+2)/2,0))</f>
        <v/>
      </c>
      <c r="H49" s="121"/>
      <c r="I49" s="24" t="str">
        <f ca="1">IF(OFFSET(xhair,(ROW(A49)-ROW($A$7)+2)/2,0)="","",OFFSET(xhair,(ROW(A49)-ROW($A$7)+2)/2,0))</f>
        <v/>
      </c>
      <c r="J49" s="25" t="str">
        <f ca="1">IF(OFFSET(buffers,(ROW(A49)-ROW($A$7)+2)/2,0)="","",OFFSET(buffers,(ROW(A49)-ROW($A$7)+2)/2,0))</f>
        <v/>
      </c>
      <c r="K49" s="117" t="str">
        <f ca="1">IF(OFFSET(alt,(ROW(A49)-ROW($A$7)+2)/2,0)="","",OFFSET(alt,(ROW(A49)-ROW($A$7)+2)/2,0))</f>
        <v/>
      </c>
      <c r="L49" s="118" t="str">
        <f ca="1">IF(OFFSET(ias,(ROW(A49)-ROW($A$7)+2)/2,0)="","",OFFSET(ias,(ROW(A49)-ROW($A$7)+2)/2,0))</f>
        <v/>
      </c>
      <c r="M49" s="119" t="str">
        <f ca="1">IF(OFFSET(tas,(ROW(A49)-ROW($A$7)+2)/2,0)="","",OFFSET(tas,(ROW(A49)-ROW($A$7)+2)/2,0))</f>
        <v/>
      </c>
      <c r="N49" s="120" t="str">
        <f ca="1">IF(OFFSET(gs,(ROW(A49)-ROW($A$7)+2)/2,0)="","",OFFSET(gs,(ROW(A49)-ROW($A$7)+2)/2,0))</f>
        <v/>
      </c>
      <c r="O49" s="26" t="str">
        <f ca="1">IF(OFFSET(delay,(ROW(A49)-ROW($A$7)+2)/2,0)="","",OFFSET(delay,(ROW(A49)-ROW($A$7)+2)/2,0))</f>
        <v/>
      </c>
      <c r="P49" s="31"/>
      <c r="Q49" s="31"/>
      <c r="R49" s="31"/>
      <c r="S49" s="31"/>
      <c r="T49" s="31"/>
      <c r="U49" s="31"/>
      <c r="V49" s="72"/>
      <c r="W49" s="73"/>
      <c r="X49" s="73"/>
      <c r="Y49" s="73"/>
      <c r="Z49" s="73"/>
      <c r="AA49" s="73"/>
      <c r="AB49" s="74"/>
      <c r="AD49" s="86"/>
      <c r="AE49" s="82"/>
      <c r="AF49" s="83"/>
      <c r="AG49" s="83"/>
      <c r="AH49" s="83"/>
      <c r="AI49" s="83"/>
      <c r="AJ49" s="84"/>
    </row>
    <row r="50" spans="1:36" ht="15" customHeight="1" x14ac:dyDescent="0.25">
      <c r="A50" s="36" t="str">
        <f t="shared" ref="A50:A81" ca="1" si="20">IF(LEN(A51)&gt;0,((ROW(A51)-ROW($A$7))/2)+1,"")</f>
        <v/>
      </c>
      <c r="B50" s="37" t="str">
        <f ca="1">IF(OFFSET(tot,(ROW(A51)-ROW($A$7)+2)/2,0)="","",OFFSET(tot,(ROW(A51)-ROW($A$7)+2)/2,0))</f>
        <v/>
      </c>
      <c r="C50" s="15" t="str">
        <f ca="1">IF(LEN(A51)&gt;0,cs,"")</f>
        <v/>
      </c>
      <c r="D50" s="15" t="str">
        <f ca="1">IF(LEN(A51)&gt;0,"Pod "&amp;acmi,"")</f>
        <v/>
      </c>
      <c r="E50" s="15" t="str">
        <f ca="1">IF(OFFSET(wpntype,(ROW(A51)-ROW($A$7)+2)/2,0)="","",OFFSET(wpntype,(ROW(A51)-ROW($A$7)+2)/2,0))</f>
        <v/>
      </c>
      <c r="F50" s="51" t="str">
        <f ca="1">IF(OFFSET(tgtname,(ROW(A51)-ROW($A$7)+2)/2,0)="","",OFFSET(tgtname,(ROW(A51)-ROW($A$7)+2)/2,0))</f>
        <v/>
      </c>
      <c r="G50" s="52"/>
      <c r="H50" s="121"/>
      <c r="I50" s="14" t="str">
        <f ca="1">IF(OFFSET(primenav,(ROW(A51)-ROW($A$7)+2)/2,0)="","",OFFSET(primenav,(ROW(A51)-ROW($A$7)+2)/2,0))</f>
        <v/>
      </c>
      <c r="J50" s="15" t="str">
        <f ca="1">IF(OFFSET(primenavaiding,(ROW(A51)-ROW($A$7)+2)/2,0)="","",OFFSET(primenavaiding,(ROW(A51)-ROW($A$7)+2)/2,0))</f>
        <v/>
      </c>
      <c r="K50" s="15" t="str">
        <f ca="1">IF(OFFSET(fom,(ROW(A51)-ROW($A$7)+2)/2,0)="","",OFFSET(fom,(ROW(A51)-ROW($A$7)+2)/2,0))</f>
        <v/>
      </c>
      <c r="L50" s="112" t="str">
        <f ca="1">IF(OFFSET(trk,(ROW(A51)-ROW($A$7)+2)/2,0)="","",OFFSET(trk,(ROW(A51)-ROW($A$7)+2)/2,0))</f>
        <v/>
      </c>
      <c r="M50" s="114" t="str">
        <f ca="1">IF(OFFSET(hdg,(ROW(A51)-ROW($A$7)+2)/2,0)="","",OFFSET(hdg,(ROW(A51)-ROW($A$7)+2)/2,0))</f>
        <v/>
      </c>
      <c r="N50" s="15" t="str">
        <f ca="1">IF(OFFSET(ls,(ROW(A51)-ROW($A$7)+2)/2,0)="","",OFFSET(ls,(ROW(A51)-ROW($A$7)+2)/2,0))</f>
        <v/>
      </c>
      <c r="O50" s="38" t="str">
        <f ca="1">IF(OFFSET(lar,(ROW(A51)-ROW($A$7)+2)/2,0)="","",OFFSET(lar,(ROW(A51)-ROW($A$7)+2)/2,0))</f>
        <v/>
      </c>
      <c r="P50" s="31"/>
      <c r="Q50" s="31"/>
      <c r="R50" s="31"/>
      <c r="S50" s="31"/>
      <c r="T50" s="31"/>
      <c r="U50" s="31"/>
      <c r="V50" s="72"/>
      <c r="W50" s="73"/>
      <c r="X50" s="73"/>
      <c r="Y50" s="73"/>
      <c r="Z50" s="73"/>
      <c r="AA50" s="73"/>
      <c r="AB50" s="74"/>
      <c r="AD50" s="87" t="s">
        <v>111</v>
      </c>
      <c r="AE50" s="89"/>
      <c r="AF50" s="61"/>
      <c r="AG50" s="61"/>
      <c r="AH50" s="61"/>
      <c r="AI50" s="61"/>
      <c r="AJ50" s="90"/>
    </row>
    <row r="51" spans="1:36" ht="15" customHeight="1" thickBot="1" x14ac:dyDescent="0.3">
      <c r="A51" s="17" t="str">
        <f ca="1">IF(OFFSET(dest,(ROW(A51)-ROW($A$7)+2)/2,0)="","",OFFSET(dest,(ROW(A51)-ROW($A$7)+2)/2,0))</f>
        <v/>
      </c>
      <c r="B51" s="28" t="str">
        <f ca="1">IF(OFFSET(tor,(ROW(A51)-ROW($A$7)+2)/2,0)="","",OFFSET(tor,(ROW(A51)-ROW($A$7)+2)/2,0))</f>
        <v/>
      </c>
      <c r="C51" s="48" t="str">
        <f ca="1">IF(OFFSET(be,(ROW(A51)-ROW($A$7)+2)/2,0)="","",UPPER(BEname)&amp;" "&amp;OFFSET(be,(ROW(A51)-ROW($A$7)+2)/2,0))</f>
        <v/>
      </c>
      <c r="D51" s="49"/>
      <c r="E51" s="48" t="str">
        <f ca="1">IF(OFFSET(tgtlat,(ROW(A51)-ROW($A$7)+2)/2,0)="","",OFFSET(tgtlat,(ROW(A51)-ROW($A$7)+2)/2,0)&amp;"  "&amp;OFFSET(tgtlon,(ROW(A51)-ROW($A$7)+2)/2,0))</f>
        <v/>
      </c>
      <c r="F51" s="50"/>
      <c r="G51" s="42" t="str">
        <f ca="1">IF(OFFSET(tgtelev,(ROW(A51)-ROW($A$7)+2)/2,0)="","",OFFSET(tgtelev,(ROW(A51)-ROW($A$7)+2)/2,0))</f>
        <v/>
      </c>
      <c r="H51" s="122"/>
      <c r="I51" s="18" t="str">
        <f ca="1">IF(OFFSET(xhair,(ROW(A51)-ROW($A$7)+2)/2,0)="","",OFFSET(xhair,(ROW(A51)-ROW($A$7)+2)/2,0))</f>
        <v/>
      </c>
      <c r="J51" s="19" t="str">
        <f ca="1">IF(OFFSET(buffers,(ROW(A51)-ROW($A$7)+2)/2,0)="","",OFFSET(buffers,(ROW(A51)-ROW($A$7)+2)/2,0))</f>
        <v/>
      </c>
      <c r="K51" s="113" t="str">
        <f ca="1">IF(OFFSET(alt,(ROW(A51)-ROW($A$7)+2)/2,0)="","",OFFSET(alt,(ROW(A51)-ROW($A$7)+2)/2,0))</f>
        <v/>
      </c>
      <c r="L51" s="109" t="str">
        <f ca="1">IF(OFFSET(ias,(ROW(A51)-ROW($A$7)+2)/2,0)="","",OFFSET(ias,(ROW(A51)-ROW($A$7)+2)/2,0))</f>
        <v/>
      </c>
      <c r="M51" s="110" t="str">
        <f ca="1">IF(OFFSET(tas,(ROW(A51)-ROW($A$7)+2)/2,0)="","",OFFSET(tas,(ROW(A51)-ROW($A$7)+2)/2,0))</f>
        <v/>
      </c>
      <c r="N51" s="111" t="str">
        <f ca="1">IF(OFFSET(gs,(ROW(A51)-ROW($A$7)+2)/2,0)="","",OFFSET(gs,(ROW(A51)-ROW($A$7)+2)/2,0))</f>
        <v/>
      </c>
      <c r="O51" s="20" t="str">
        <f ca="1">IF(OFFSET(delay,(ROW(A51)-ROW($A$7)+2)/2,0)="","",OFFSET(delay,(ROW(A51)-ROW($A$7)+2)/2,0))</f>
        <v/>
      </c>
      <c r="P51" s="31"/>
      <c r="Q51" s="31"/>
      <c r="R51" s="31"/>
      <c r="S51" s="31"/>
      <c r="T51" s="31"/>
      <c r="U51" s="31"/>
      <c r="V51" s="72"/>
      <c r="W51" s="73"/>
      <c r="X51" s="73"/>
      <c r="Y51" s="73"/>
      <c r="Z51" s="73"/>
      <c r="AA51" s="73"/>
      <c r="AB51" s="74"/>
      <c r="AD51" s="88"/>
      <c r="AE51" s="82"/>
      <c r="AF51" s="83"/>
      <c r="AG51" s="83"/>
      <c r="AH51" s="83"/>
      <c r="AI51" s="83"/>
      <c r="AJ51" s="84"/>
    </row>
    <row r="52" spans="1:36" ht="15" customHeight="1" thickBot="1" x14ac:dyDescent="0.3">
      <c r="A52" s="39" t="str">
        <f t="shared" ref="A52:A83" ca="1" si="21">IF(LEN(A53)&gt;0,((ROW(A53)-ROW($A$7))/2)+1,"")</f>
        <v/>
      </c>
      <c r="B52" s="40" t="str">
        <f ca="1">IF(OFFSET(tot,(ROW(A53)-ROW($A$7)+2)/2,0)="","",OFFSET(tot,(ROW(A53)-ROW($A$7)+2)/2,0))</f>
        <v/>
      </c>
      <c r="C52" s="22" t="str">
        <f ca="1">IF(LEN(A53)&gt;0,cs,"")</f>
        <v/>
      </c>
      <c r="D52" s="22" t="str">
        <f ca="1">IF(LEN(A53)&gt;0,"Pod "&amp;acmi,"")</f>
        <v/>
      </c>
      <c r="E52" s="22" t="str">
        <f ca="1">IF(OFFSET(wpntype,(ROW(A53)-ROW($A$7)+2)/2,0)="","",OFFSET(wpntype,(ROW(A53)-ROW($A$7)+2)/2,0))</f>
        <v/>
      </c>
      <c r="F52" s="53" t="str">
        <f ca="1">IF(OFFSET(tgtname,(ROW(A53)-ROW($A$7)+2)/2,0)="","",OFFSET(tgtname,(ROW(A53)-ROW($A$7)+2)/2,0))</f>
        <v/>
      </c>
      <c r="G52" s="54"/>
      <c r="H52" s="121"/>
      <c r="I52" s="21" t="str">
        <f ca="1">IF(OFFSET(primenav,(ROW(A53)-ROW($A$7)+2)/2,0)="","",OFFSET(primenav,(ROW(A53)-ROW($A$7)+2)/2,0))</f>
        <v/>
      </c>
      <c r="J52" s="22" t="str">
        <f ca="1">IF(OFFSET(primenavaiding,(ROW(A53)-ROW($A$7)+2)/2,0)="","",OFFSET(primenavaiding,(ROW(A53)-ROW($A$7)+2)/2,0))</f>
        <v/>
      </c>
      <c r="K52" s="22" t="str">
        <f ca="1">IF(OFFSET(fom,(ROW(A53)-ROW($A$7)+2)/2,0)="","",OFFSET(fom,(ROW(A53)-ROW($A$7)+2)/2,0))</f>
        <v/>
      </c>
      <c r="L52" s="115" t="str">
        <f ca="1">IF(OFFSET(trk,(ROW(A53)-ROW($A$7)+2)/2,0)="","",OFFSET(trk,(ROW(A53)-ROW($A$7)+2)/2,0))</f>
        <v/>
      </c>
      <c r="M52" s="116" t="str">
        <f ca="1">IF(OFFSET(hdg,(ROW(A53)-ROW($A$7)+2)/2,0)="","",OFFSET(hdg,(ROW(A53)-ROW($A$7)+2)/2,0))</f>
        <v/>
      </c>
      <c r="N52" s="22" t="str">
        <f ca="1">IF(OFFSET(ls,(ROW(A53)-ROW($A$7)+2)/2,0)="","",OFFSET(ls,(ROW(A53)-ROW($A$7)+2)/2,0))</f>
        <v/>
      </c>
      <c r="O52" s="41" t="str">
        <f ca="1">IF(OFFSET(lar,(ROW(A53)-ROW($A$7)+2)/2,0)="","",OFFSET(lar,(ROW(A53)-ROW($A$7)+2)/2,0))</f>
        <v/>
      </c>
      <c r="P52" s="31"/>
      <c r="Q52" s="31"/>
      <c r="R52" s="31"/>
      <c r="S52" s="31"/>
      <c r="T52" s="31"/>
      <c r="U52" s="31"/>
      <c r="V52" s="72"/>
      <c r="W52" s="73"/>
      <c r="X52" s="73"/>
      <c r="Y52" s="73"/>
      <c r="Z52" s="73"/>
      <c r="AA52" s="73"/>
      <c r="AB52" s="74"/>
      <c r="AD52" s="63" t="s">
        <v>112</v>
      </c>
      <c r="AE52" s="65"/>
      <c r="AF52" s="66"/>
      <c r="AG52" s="66"/>
      <c r="AH52" s="66"/>
      <c r="AI52" s="66"/>
      <c r="AJ52" s="67"/>
    </row>
    <row r="53" spans="1:36" ht="15" customHeight="1" thickBot="1" x14ac:dyDescent="0.3">
      <c r="A53" s="23" t="str">
        <f ca="1">IF(OFFSET(dest,(ROW(A53)-ROW($A$7)+2)/2,0)="","",OFFSET(dest,(ROW(A53)-ROW($A$7)+2)/2,0))</f>
        <v/>
      </c>
      <c r="B53" s="29" t="str">
        <f ca="1">IF(OFFSET(tor,(ROW(A53)-ROW($A$7)+2)/2,0)="","",OFFSET(tor,(ROW(A53)-ROW($A$7)+2)/2,0))</f>
        <v/>
      </c>
      <c r="C53" s="45" t="str">
        <f ca="1">IF(OFFSET(be,(ROW(A53)-ROW($A$7)+2)/2,0)="","",UPPER(BEname)&amp;" "&amp;OFFSET(be,(ROW(A53)-ROW($A$7)+2)/2,0))</f>
        <v/>
      </c>
      <c r="D53" s="46"/>
      <c r="E53" s="45" t="str">
        <f ca="1">IF(OFFSET(tgtlat,(ROW(A53)-ROW($A$7)+2)/2,0)="","",OFFSET(tgtlat,(ROW(A53)-ROW($A$7)+2)/2,0)&amp;"  "&amp;OFFSET(tgtlon,(ROW(A53)-ROW($A$7)+2)/2,0))</f>
        <v/>
      </c>
      <c r="F53" s="47"/>
      <c r="G53" s="43" t="str">
        <f ca="1">IF(OFFSET(tgtelev,(ROW(A53)-ROW($A$7)+2)/2,0)="","",OFFSET(tgtelev,(ROW(A53)-ROW($A$7)+2)/2,0))</f>
        <v/>
      </c>
      <c r="H53" s="121"/>
      <c r="I53" s="24" t="str">
        <f ca="1">IF(OFFSET(xhair,(ROW(A53)-ROW($A$7)+2)/2,0)="","",OFFSET(xhair,(ROW(A53)-ROW($A$7)+2)/2,0))</f>
        <v/>
      </c>
      <c r="J53" s="25" t="str">
        <f ca="1">IF(OFFSET(buffers,(ROW(A53)-ROW($A$7)+2)/2,0)="","",OFFSET(buffers,(ROW(A53)-ROW($A$7)+2)/2,0))</f>
        <v/>
      </c>
      <c r="K53" s="117" t="str">
        <f ca="1">IF(OFFSET(alt,(ROW(A53)-ROW($A$7)+2)/2,0)="","",OFFSET(alt,(ROW(A53)-ROW($A$7)+2)/2,0))</f>
        <v/>
      </c>
      <c r="L53" s="118" t="str">
        <f ca="1">IF(OFFSET(ias,(ROW(A53)-ROW($A$7)+2)/2,0)="","",OFFSET(ias,(ROW(A53)-ROW($A$7)+2)/2,0))</f>
        <v/>
      </c>
      <c r="M53" s="119" t="str">
        <f ca="1">IF(OFFSET(tas,(ROW(A53)-ROW($A$7)+2)/2,0)="","",OFFSET(tas,(ROW(A53)-ROW($A$7)+2)/2,0))</f>
        <v/>
      </c>
      <c r="N53" s="120" t="str">
        <f ca="1">IF(OFFSET(gs,(ROW(A53)-ROW($A$7)+2)/2,0)="","",OFFSET(gs,(ROW(A53)-ROW($A$7)+2)/2,0))</f>
        <v/>
      </c>
      <c r="O53" s="26" t="str">
        <f ca="1">IF(OFFSET(delay,(ROW(A53)-ROW($A$7)+2)/2,0)="","",OFFSET(delay,(ROW(A53)-ROW($A$7)+2)/2,0))</f>
        <v/>
      </c>
      <c r="P53" s="31"/>
      <c r="Q53" s="31"/>
      <c r="R53" s="31"/>
      <c r="S53" s="31"/>
      <c r="T53" s="31"/>
      <c r="U53" s="31"/>
      <c r="V53" s="64"/>
      <c r="W53" s="69"/>
      <c r="X53" s="69"/>
      <c r="Y53" s="69"/>
      <c r="Z53" s="69"/>
      <c r="AA53" s="69"/>
      <c r="AB53" s="70"/>
      <c r="AD53" s="64"/>
      <c r="AE53" s="68"/>
      <c r="AF53" s="69"/>
      <c r="AG53" s="69"/>
      <c r="AH53" s="69"/>
      <c r="AI53" s="69"/>
      <c r="AJ53" s="70"/>
    </row>
    <row r="54" spans="1:36" ht="15" customHeight="1" x14ac:dyDescent="0.25">
      <c r="A54" s="36" t="str">
        <f t="shared" ref="A54:A101" ca="1" si="22">IF(LEN(A55)&gt;0,((ROW(A55)-ROW($A$7))/2)+1,"")</f>
        <v/>
      </c>
      <c r="B54" s="37" t="str">
        <f ca="1">IF(OFFSET(tot,(ROW(A55)-ROW($A$7)+2)/2,0)="","",OFFSET(tot,(ROW(A55)-ROW($A$7)+2)/2,0))</f>
        <v/>
      </c>
      <c r="C54" s="15" t="str">
        <f ca="1">IF(LEN(A55)&gt;0,cs,"")</f>
        <v/>
      </c>
      <c r="D54" s="15" t="str">
        <f ca="1">IF(LEN(A55)&gt;0,"Pod "&amp;acmi,"")</f>
        <v/>
      </c>
      <c r="E54" s="15" t="str">
        <f ca="1">IF(OFFSET(wpntype,(ROW(A55)-ROW($A$7)+2)/2,0)="","",OFFSET(wpntype,(ROW(A55)-ROW($A$7)+2)/2,0))</f>
        <v/>
      </c>
      <c r="F54" s="51" t="str">
        <f ca="1">IF(OFFSET(tgtname,(ROW(A55)-ROW($A$7)+2)/2,0)="","",OFFSET(tgtname,(ROW(A55)-ROW($A$7)+2)/2,0))</f>
        <v/>
      </c>
      <c r="G54" s="52"/>
      <c r="H54" s="121"/>
      <c r="I54" s="14" t="str">
        <f ca="1">IF(OFFSET(primenav,(ROW(A55)-ROW($A$7)+2)/2,0)="","",OFFSET(primenav,(ROW(A55)-ROW($A$7)+2)/2,0))</f>
        <v/>
      </c>
      <c r="J54" s="15" t="str">
        <f ca="1">IF(OFFSET(primenavaiding,(ROW(A55)-ROW($A$7)+2)/2,0)="","",OFFSET(primenavaiding,(ROW(A55)-ROW($A$7)+2)/2,0))</f>
        <v/>
      </c>
      <c r="K54" s="15" t="str">
        <f ca="1">IF(OFFSET(fom,(ROW(A55)-ROW($A$7)+2)/2,0)="","",OFFSET(fom,(ROW(A55)-ROW($A$7)+2)/2,0))</f>
        <v/>
      </c>
      <c r="L54" s="112" t="str">
        <f ca="1">IF(OFFSET(trk,(ROW(A55)-ROW($A$7)+2)/2,0)="","",OFFSET(trk,(ROW(A55)-ROW($A$7)+2)/2,0))</f>
        <v/>
      </c>
      <c r="M54" s="114" t="str">
        <f ca="1">IF(OFFSET(hdg,(ROW(A55)-ROW($A$7)+2)/2,0)="","",OFFSET(hdg,(ROW(A55)-ROW($A$7)+2)/2,0))</f>
        <v/>
      </c>
      <c r="N54" s="15" t="str">
        <f ca="1">IF(OFFSET(ls,(ROW(A55)-ROW($A$7)+2)/2,0)="","",OFFSET(ls,(ROW(A55)-ROW($A$7)+2)/2,0))</f>
        <v/>
      </c>
      <c r="O54" s="38" t="str">
        <f ca="1">IF(OFFSET(lar,(ROW(A55)-ROW($A$7)+2)/2,0)="","",OFFSET(lar,(ROW(A55)-ROW($A$7)+2)/2,0))</f>
        <v/>
      </c>
      <c r="P54" s="31"/>
      <c r="Q54" s="31"/>
      <c r="R54" s="31"/>
      <c r="S54" s="31"/>
      <c r="T54" s="31"/>
      <c r="U54" s="31"/>
    </row>
    <row r="55" spans="1:36" ht="12" customHeight="1" thickBot="1" x14ac:dyDescent="0.3">
      <c r="A55" s="17" t="str">
        <f ca="1">IF(OFFSET(dest,(ROW(A55)-ROW($A$7)+2)/2,0)="","",OFFSET(dest,(ROW(A55)-ROW($A$7)+2)/2,0))</f>
        <v/>
      </c>
      <c r="B55" s="28" t="str">
        <f ca="1">IF(OFFSET(tor,(ROW(A55)-ROW($A$7)+2)/2,0)="","",OFFSET(tor,(ROW(A55)-ROW($A$7)+2)/2,0))</f>
        <v/>
      </c>
      <c r="C55" s="48" t="str">
        <f ca="1">IF(OFFSET(be,(ROW(A55)-ROW($A$7)+2)/2,0)="","",UPPER(BEname)&amp;" "&amp;OFFSET(be,(ROW(A55)-ROW($A$7)+2)/2,0))</f>
        <v/>
      </c>
      <c r="D55" s="49"/>
      <c r="E55" s="48" t="str">
        <f ca="1">IF(OFFSET(tgtlat,(ROW(A55)-ROW($A$7)+2)/2,0)="","",OFFSET(tgtlat,(ROW(A55)-ROW($A$7)+2)/2,0)&amp;"  "&amp;OFFSET(tgtlon,(ROW(A55)-ROW($A$7)+2)/2,0))</f>
        <v/>
      </c>
      <c r="F55" s="50"/>
      <c r="G55" s="42" t="str">
        <f ca="1">IF(OFFSET(tgtelev,(ROW(A55)-ROW($A$7)+2)/2,0)="","",OFFSET(tgtelev,(ROW(A55)-ROW($A$7)+2)/2,0))</f>
        <v/>
      </c>
      <c r="H55" s="122"/>
      <c r="I55" s="18" t="str">
        <f ca="1">IF(OFFSET(xhair,(ROW(A55)-ROW($A$7)+2)/2,0)="","",OFFSET(xhair,(ROW(A55)-ROW($A$7)+2)/2,0))</f>
        <v/>
      </c>
      <c r="J55" s="19" t="str">
        <f ca="1">IF(OFFSET(buffers,(ROW(A55)-ROW($A$7)+2)/2,0)="","",OFFSET(buffers,(ROW(A55)-ROW($A$7)+2)/2,0))</f>
        <v/>
      </c>
      <c r="K55" s="113" t="str">
        <f ca="1">IF(OFFSET(alt,(ROW(A55)-ROW($A$7)+2)/2,0)="","",OFFSET(alt,(ROW(A55)-ROW($A$7)+2)/2,0))</f>
        <v/>
      </c>
      <c r="L55" s="109" t="str">
        <f ca="1">IF(OFFSET(ias,(ROW(A55)-ROW($A$7)+2)/2,0)="","",OFFSET(ias,(ROW(A55)-ROW($A$7)+2)/2,0))</f>
        <v/>
      </c>
      <c r="M55" s="110" t="str">
        <f ca="1">IF(OFFSET(tas,(ROW(A55)-ROW($A$7)+2)/2,0)="","",OFFSET(tas,(ROW(A55)-ROW($A$7)+2)/2,0))</f>
        <v/>
      </c>
      <c r="N55" s="111" t="str">
        <f ca="1">IF(OFFSET(gs,(ROW(A55)-ROW($A$7)+2)/2,0)="","",OFFSET(gs,(ROW(A55)-ROW($A$7)+2)/2,0))</f>
        <v/>
      </c>
      <c r="O55" s="20" t="str">
        <f ca="1">IF(OFFSET(delay,(ROW(A55)-ROW($A$7)+2)/2,0)="","",OFFSET(delay,(ROW(A55)-ROW($A$7)+2)/2,0))</f>
        <v/>
      </c>
      <c r="P55" s="31"/>
      <c r="Q55" s="31"/>
      <c r="R55" s="31"/>
      <c r="S55" s="31"/>
      <c r="T55" s="31"/>
      <c r="U55" s="31"/>
    </row>
    <row r="56" spans="1:36" ht="12" customHeight="1" x14ac:dyDescent="0.25">
      <c r="A56" s="39" t="str">
        <f t="shared" ref="A56:A101" ca="1" si="23">IF(LEN(A57)&gt;0,((ROW(A57)-ROW($A$7))/2)+1,"")</f>
        <v/>
      </c>
      <c r="B56" s="40" t="str">
        <f ca="1">IF(OFFSET(tot,(ROW(A57)-ROW($A$7)+2)/2,0)="","",OFFSET(tot,(ROW(A57)-ROW($A$7)+2)/2,0))</f>
        <v/>
      </c>
      <c r="C56" s="22" t="str">
        <f ca="1">IF(LEN(A57)&gt;0,cs,"")</f>
        <v/>
      </c>
      <c r="D56" s="22" t="str">
        <f ca="1">IF(LEN(A57)&gt;0,"Pod "&amp;acmi,"")</f>
        <v/>
      </c>
      <c r="E56" s="22" t="str">
        <f ca="1">IF(OFFSET(wpntype,(ROW(A57)-ROW($A$7)+2)/2,0)="","",OFFSET(wpntype,(ROW(A57)-ROW($A$7)+2)/2,0))</f>
        <v/>
      </c>
      <c r="F56" s="53" t="str">
        <f ca="1">IF(OFFSET(tgtname,(ROW(A57)-ROW($A$7)+2)/2,0)="","",OFFSET(tgtname,(ROW(A57)-ROW($A$7)+2)/2,0))</f>
        <v/>
      </c>
      <c r="G56" s="54"/>
      <c r="H56" s="121"/>
      <c r="I56" s="21" t="str">
        <f ca="1">IF(OFFSET(primenav,(ROW(A57)-ROW($A$7)+2)/2,0)="","",OFFSET(primenav,(ROW(A57)-ROW($A$7)+2)/2,0))</f>
        <v/>
      </c>
      <c r="J56" s="22" t="str">
        <f ca="1">IF(OFFSET(primenavaiding,(ROW(A57)-ROW($A$7)+2)/2,0)="","",OFFSET(primenavaiding,(ROW(A57)-ROW($A$7)+2)/2,0))</f>
        <v/>
      </c>
      <c r="K56" s="22" t="str">
        <f ca="1">IF(OFFSET(fom,(ROW(A57)-ROW($A$7)+2)/2,0)="","",OFFSET(fom,(ROW(A57)-ROW($A$7)+2)/2,0))</f>
        <v/>
      </c>
      <c r="L56" s="115" t="str">
        <f ca="1">IF(OFFSET(trk,(ROW(A57)-ROW($A$7)+2)/2,0)="","",OFFSET(trk,(ROW(A57)-ROW($A$7)+2)/2,0))</f>
        <v/>
      </c>
      <c r="M56" s="116" t="str">
        <f ca="1">IF(OFFSET(hdg,(ROW(A57)-ROW($A$7)+2)/2,0)="","",OFFSET(hdg,(ROW(A57)-ROW($A$7)+2)/2,0))</f>
        <v/>
      </c>
      <c r="N56" s="22" t="str">
        <f ca="1">IF(OFFSET(ls,(ROW(A57)-ROW($A$7)+2)/2,0)="","",OFFSET(ls,(ROW(A57)-ROW($A$7)+2)/2,0))</f>
        <v/>
      </c>
      <c r="O56" s="41" t="str">
        <f ca="1">IF(OFFSET(lar,(ROW(A57)-ROW($A$7)+2)/2,0)="","",OFFSET(lar,(ROW(A57)-ROW($A$7)+2)/2,0))</f>
        <v/>
      </c>
      <c r="P56" s="31"/>
      <c r="Q56" s="31"/>
      <c r="R56" s="31"/>
      <c r="S56" s="31"/>
      <c r="T56" s="31"/>
      <c r="U56" s="31"/>
    </row>
    <row r="57" spans="1:36" ht="12" customHeight="1" thickBot="1" x14ac:dyDescent="0.3">
      <c r="A57" s="23" t="str">
        <f ca="1">IF(OFFSET(dest,(ROW(A57)-ROW($A$7)+2)/2,0)="","",OFFSET(dest,(ROW(A57)-ROW($A$7)+2)/2,0))</f>
        <v/>
      </c>
      <c r="B57" s="29" t="str">
        <f ca="1">IF(OFFSET(tor,(ROW(A57)-ROW($A$7)+2)/2,0)="","",OFFSET(tor,(ROW(A57)-ROW($A$7)+2)/2,0))</f>
        <v/>
      </c>
      <c r="C57" s="45" t="str">
        <f ca="1">IF(OFFSET(be,(ROW(A57)-ROW($A$7)+2)/2,0)="","",UPPER(BEname)&amp;" "&amp;OFFSET(be,(ROW(A57)-ROW($A$7)+2)/2,0))</f>
        <v/>
      </c>
      <c r="D57" s="46"/>
      <c r="E57" s="45" t="str">
        <f ca="1">IF(OFFSET(tgtlat,(ROW(A57)-ROW($A$7)+2)/2,0)="","",OFFSET(tgtlat,(ROW(A57)-ROW($A$7)+2)/2,0)&amp;"  "&amp;OFFSET(tgtlon,(ROW(A57)-ROW($A$7)+2)/2,0))</f>
        <v/>
      </c>
      <c r="F57" s="47"/>
      <c r="G57" s="43" t="str">
        <f ca="1">IF(OFFSET(tgtelev,(ROW(A57)-ROW($A$7)+2)/2,0)="","",OFFSET(tgtelev,(ROW(A57)-ROW($A$7)+2)/2,0))</f>
        <v/>
      </c>
      <c r="H57" s="121"/>
      <c r="I57" s="24" t="str">
        <f ca="1">IF(OFFSET(xhair,(ROW(A57)-ROW($A$7)+2)/2,0)="","",OFFSET(xhair,(ROW(A57)-ROW($A$7)+2)/2,0))</f>
        <v/>
      </c>
      <c r="J57" s="25" t="str">
        <f ca="1">IF(OFFSET(buffers,(ROW(A57)-ROW($A$7)+2)/2,0)="","",OFFSET(buffers,(ROW(A57)-ROW($A$7)+2)/2,0))</f>
        <v/>
      </c>
      <c r="K57" s="117" t="str">
        <f ca="1">IF(OFFSET(alt,(ROW(A57)-ROW($A$7)+2)/2,0)="","",OFFSET(alt,(ROW(A57)-ROW($A$7)+2)/2,0))</f>
        <v/>
      </c>
      <c r="L57" s="118" t="str">
        <f ca="1">IF(OFFSET(ias,(ROW(A57)-ROW($A$7)+2)/2,0)="","",OFFSET(ias,(ROW(A57)-ROW($A$7)+2)/2,0))</f>
        <v/>
      </c>
      <c r="M57" s="119" t="str">
        <f ca="1">IF(OFFSET(tas,(ROW(A57)-ROW($A$7)+2)/2,0)="","",OFFSET(tas,(ROW(A57)-ROW($A$7)+2)/2,0))</f>
        <v/>
      </c>
      <c r="N57" s="120" t="str">
        <f ca="1">IF(OFFSET(gs,(ROW(A57)-ROW($A$7)+2)/2,0)="","",OFFSET(gs,(ROW(A57)-ROW($A$7)+2)/2,0))</f>
        <v/>
      </c>
      <c r="O57" s="26" t="str">
        <f ca="1">IF(OFFSET(delay,(ROW(A57)-ROW($A$7)+2)/2,0)="","",OFFSET(delay,(ROW(A57)-ROW($A$7)+2)/2,0))</f>
        <v/>
      </c>
      <c r="P57" s="31"/>
      <c r="Q57" s="31"/>
      <c r="R57" s="31"/>
      <c r="S57" s="31"/>
      <c r="T57" s="31"/>
      <c r="U57" s="31"/>
    </row>
    <row r="58" spans="1:36" ht="12" customHeight="1" x14ac:dyDescent="0.25">
      <c r="A58" s="36" t="str">
        <f t="shared" ref="A58:A101" ca="1" si="24">IF(LEN(A59)&gt;0,((ROW(A59)-ROW($A$7))/2)+1,"")</f>
        <v/>
      </c>
      <c r="B58" s="37" t="str">
        <f ca="1">IF(OFFSET(tot,(ROW(A59)-ROW($A$7)+2)/2,0)="","",OFFSET(tot,(ROW(A59)-ROW($A$7)+2)/2,0))</f>
        <v/>
      </c>
      <c r="C58" s="15" t="str">
        <f ca="1">IF(LEN(A59)&gt;0,cs,"")</f>
        <v/>
      </c>
      <c r="D58" s="15" t="str">
        <f ca="1">IF(LEN(A59)&gt;0,"Pod "&amp;acmi,"")</f>
        <v/>
      </c>
      <c r="E58" s="15" t="str">
        <f ca="1">IF(OFFSET(wpntype,(ROW(A59)-ROW($A$7)+2)/2,0)="","",OFFSET(wpntype,(ROW(A59)-ROW($A$7)+2)/2,0))</f>
        <v/>
      </c>
      <c r="F58" s="51" t="str">
        <f ca="1">IF(OFFSET(tgtname,(ROW(A59)-ROW($A$7)+2)/2,0)="","",OFFSET(tgtname,(ROW(A59)-ROW($A$7)+2)/2,0))</f>
        <v/>
      </c>
      <c r="G58" s="52"/>
      <c r="H58" s="121"/>
      <c r="I58" s="14" t="str">
        <f ca="1">IF(OFFSET(primenav,(ROW(A59)-ROW($A$7)+2)/2,0)="","",OFFSET(primenav,(ROW(A59)-ROW($A$7)+2)/2,0))</f>
        <v/>
      </c>
      <c r="J58" s="15" t="str">
        <f ca="1">IF(OFFSET(primenavaiding,(ROW(A59)-ROW($A$7)+2)/2,0)="","",OFFSET(primenavaiding,(ROW(A59)-ROW($A$7)+2)/2,0))</f>
        <v/>
      </c>
      <c r="K58" s="15" t="str">
        <f ca="1">IF(OFFSET(fom,(ROW(A59)-ROW($A$7)+2)/2,0)="","",OFFSET(fom,(ROW(A59)-ROW($A$7)+2)/2,0))</f>
        <v/>
      </c>
      <c r="L58" s="112" t="str">
        <f ca="1">IF(OFFSET(trk,(ROW(A59)-ROW($A$7)+2)/2,0)="","",OFFSET(trk,(ROW(A59)-ROW($A$7)+2)/2,0))</f>
        <v/>
      </c>
      <c r="M58" s="114" t="str">
        <f ca="1">IF(OFFSET(hdg,(ROW(A59)-ROW($A$7)+2)/2,0)="","",OFFSET(hdg,(ROW(A59)-ROW($A$7)+2)/2,0))</f>
        <v/>
      </c>
      <c r="N58" s="15" t="str">
        <f ca="1">IF(OFFSET(ls,(ROW(A59)-ROW($A$7)+2)/2,0)="","",OFFSET(ls,(ROW(A59)-ROW($A$7)+2)/2,0))</f>
        <v/>
      </c>
      <c r="O58" s="38" t="str">
        <f ca="1">IF(OFFSET(lar,(ROW(A59)-ROW($A$7)+2)/2,0)="","",OFFSET(lar,(ROW(A59)-ROW($A$7)+2)/2,0))</f>
        <v/>
      </c>
      <c r="P58" s="31"/>
      <c r="Q58" s="31"/>
      <c r="R58" s="31"/>
      <c r="S58" s="31"/>
      <c r="T58" s="31"/>
      <c r="U58" s="31"/>
    </row>
    <row r="59" spans="1:36" ht="12" customHeight="1" thickBot="1" x14ac:dyDescent="0.3">
      <c r="A59" s="17" t="str">
        <f ca="1">IF(OFFSET(dest,(ROW(A59)-ROW($A$7)+2)/2,0)="","",OFFSET(dest,(ROW(A59)-ROW($A$7)+2)/2,0))</f>
        <v/>
      </c>
      <c r="B59" s="28" t="str">
        <f ca="1">IF(OFFSET(tor,(ROW(A59)-ROW($A$7)+2)/2,0)="","",OFFSET(tor,(ROW(A59)-ROW($A$7)+2)/2,0))</f>
        <v/>
      </c>
      <c r="C59" s="48" t="str">
        <f ca="1">IF(OFFSET(be,(ROW(A59)-ROW($A$7)+2)/2,0)="","",UPPER(BEname)&amp;" "&amp;OFFSET(be,(ROW(A59)-ROW($A$7)+2)/2,0))</f>
        <v/>
      </c>
      <c r="D59" s="49"/>
      <c r="E59" s="48" t="str">
        <f ca="1">IF(OFFSET(tgtlat,(ROW(A59)-ROW($A$7)+2)/2,0)="","",OFFSET(tgtlat,(ROW(A59)-ROW($A$7)+2)/2,0)&amp;"  "&amp;OFFSET(tgtlon,(ROW(A59)-ROW($A$7)+2)/2,0))</f>
        <v/>
      </c>
      <c r="F59" s="50"/>
      <c r="G59" s="42" t="str">
        <f ca="1">IF(OFFSET(tgtelev,(ROW(A59)-ROW($A$7)+2)/2,0)="","",OFFSET(tgtelev,(ROW(A59)-ROW($A$7)+2)/2,0))</f>
        <v/>
      </c>
      <c r="H59" s="122"/>
      <c r="I59" s="18" t="str">
        <f ca="1">IF(OFFSET(xhair,(ROW(A59)-ROW($A$7)+2)/2,0)="","",OFFSET(xhair,(ROW(A59)-ROW($A$7)+2)/2,0))</f>
        <v/>
      </c>
      <c r="J59" s="19" t="str">
        <f ca="1">IF(OFFSET(buffers,(ROW(A59)-ROW($A$7)+2)/2,0)="","",OFFSET(buffers,(ROW(A59)-ROW($A$7)+2)/2,0))</f>
        <v/>
      </c>
      <c r="K59" s="113" t="str">
        <f ca="1">IF(OFFSET(alt,(ROW(A59)-ROW($A$7)+2)/2,0)="","",OFFSET(alt,(ROW(A59)-ROW($A$7)+2)/2,0))</f>
        <v/>
      </c>
      <c r="L59" s="109" t="str">
        <f ca="1">IF(OFFSET(ias,(ROW(A59)-ROW($A$7)+2)/2,0)="","",OFFSET(ias,(ROW(A59)-ROW($A$7)+2)/2,0))</f>
        <v/>
      </c>
      <c r="M59" s="110" t="str">
        <f ca="1">IF(OFFSET(tas,(ROW(A59)-ROW($A$7)+2)/2,0)="","",OFFSET(tas,(ROW(A59)-ROW($A$7)+2)/2,0))</f>
        <v/>
      </c>
      <c r="N59" s="111" t="str">
        <f ca="1">IF(OFFSET(gs,(ROW(A59)-ROW($A$7)+2)/2,0)="","",OFFSET(gs,(ROW(A59)-ROW($A$7)+2)/2,0))</f>
        <v/>
      </c>
      <c r="O59" s="20" t="str">
        <f ca="1">IF(OFFSET(delay,(ROW(A59)-ROW($A$7)+2)/2,0)="","",OFFSET(delay,(ROW(A59)-ROW($A$7)+2)/2,0))</f>
        <v/>
      </c>
      <c r="P59" s="31"/>
      <c r="Q59" s="31"/>
      <c r="R59" s="31"/>
      <c r="S59" s="31"/>
      <c r="T59" s="31"/>
      <c r="U59" s="31"/>
    </row>
    <row r="60" spans="1:36" ht="12" customHeight="1" x14ac:dyDescent="0.25">
      <c r="A60" s="39" t="str">
        <f t="shared" ref="A60:A101" ca="1" si="25">IF(LEN(A61)&gt;0,((ROW(A61)-ROW($A$7))/2)+1,"")</f>
        <v/>
      </c>
      <c r="B60" s="40" t="str">
        <f ca="1">IF(OFFSET(tot,(ROW(A61)-ROW($A$7)+2)/2,0)="","",OFFSET(tot,(ROW(A61)-ROW($A$7)+2)/2,0))</f>
        <v/>
      </c>
      <c r="C60" s="22" t="str">
        <f ca="1">IF(LEN(A61)&gt;0,cs,"")</f>
        <v/>
      </c>
      <c r="D60" s="22" t="str">
        <f ca="1">IF(LEN(A61)&gt;0,"Pod "&amp;acmi,"")</f>
        <v/>
      </c>
      <c r="E60" s="22" t="str">
        <f ca="1">IF(OFFSET(wpntype,(ROW(A61)-ROW($A$7)+2)/2,0)="","",OFFSET(wpntype,(ROW(A61)-ROW($A$7)+2)/2,0))</f>
        <v/>
      </c>
      <c r="F60" s="53" t="str">
        <f ca="1">IF(OFFSET(tgtname,(ROW(A61)-ROW($A$7)+2)/2,0)="","",OFFSET(tgtname,(ROW(A61)-ROW($A$7)+2)/2,0))</f>
        <v/>
      </c>
      <c r="G60" s="54"/>
      <c r="H60" s="121"/>
      <c r="I60" s="21" t="str">
        <f ca="1">IF(OFFSET(primenav,(ROW(A61)-ROW($A$7)+2)/2,0)="","",OFFSET(primenav,(ROW(A61)-ROW($A$7)+2)/2,0))</f>
        <v/>
      </c>
      <c r="J60" s="22" t="str">
        <f ca="1">IF(OFFSET(primenavaiding,(ROW(A61)-ROW($A$7)+2)/2,0)="","",OFFSET(primenavaiding,(ROW(A61)-ROW($A$7)+2)/2,0))</f>
        <v/>
      </c>
      <c r="K60" s="22" t="str">
        <f ca="1">IF(OFFSET(fom,(ROW(A61)-ROW($A$7)+2)/2,0)="","",OFFSET(fom,(ROW(A61)-ROW($A$7)+2)/2,0))</f>
        <v/>
      </c>
      <c r="L60" s="115" t="str">
        <f ca="1">IF(OFFSET(trk,(ROW(A61)-ROW($A$7)+2)/2,0)="","",OFFSET(trk,(ROW(A61)-ROW($A$7)+2)/2,0))</f>
        <v/>
      </c>
      <c r="M60" s="116" t="str">
        <f ca="1">IF(OFFSET(hdg,(ROW(A61)-ROW($A$7)+2)/2,0)="","",OFFSET(hdg,(ROW(A61)-ROW($A$7)+2)/2,0))</f>
        <v/>
      </c>
      <c r="N60" s="22" t="str">
        <f ca="1">IF(OFFSET(ls,(ROW(A61)-ROW($A$7)+2)/2,0)="","",OFFSET(ls,(ROW(A61)-ROW($A$7)+2)/2,0))</f>
        <v/>
      </c>
      <c r="O60" s="41" t="str">
        <f ca="1">IF(OFFSET(lar,(ROW(A61)-ROW($A$7)+2)/2,0)="","",OFFSET(lar,(ROW(A61)-ROW($A$7)+2)/2,0))</f>
        <v/>
      </c>
      <c r="P60" s="31"/>
      <c r="Q60" s="31"/>
      <c r="R60" s="31"/>
      <c r="S60" s="31"/>
      <c r="T60" s="31"/>
      <c r="U60" s="31"/>
    </row>
    <row r="61" spans="1:36" ht="12" customHeight="1" thickBot="1" x14ac:dyDescent="0.3">
      <c r="A61" s="23" t="str">
        <f ca="1">IF(OFFSET(dest,(ROW(A61)-ROW($A$7)+2)/2,0)="","",OFFSET(dest,(ROW(A61)-ROW($A$7)+2)/2,0))</f>
        <v/>
      </c>
      <c r="B61" s="29" t="str">
        <f ca="1">IF(OFFSET(tor,(ROW(A61)-ROW($A$7)+2)/2,0)="","",OFFSET(tor,(ROW(A61)-ROW($A$7)+2)/2,0))</f>
        <v/>
      </c>
      <c r="C61" s="45" t="str">
        <f ca="1">IF(OFFSET(be,(ROW(A61)-ROW($A$7)+2)/2,0)="","",UPPER(BEname)&amp;" "&amp;OFFSET(be,(ROW(A61)-ROW($A$7)+2)/2,0))</f>
        <v/>
      </c>
      <c r="D61" s="46"/>
      <c r="E61" s="45" t="str">
        <f ca="1">IF(OFFSET(tgtlat,(ROW(A61)-ROW($A$7)+2)/2,0)="","",OFFSET(tgtlat,(ROW(A61)-ROW($A$7)+2)/2,0)&amp;"  "&amp;OFFSET(tgtlon,(ROW(A61)-ROW($A$7)+2)/2,0))</f>
        <v/>
      </c>
      <c r="F61" s="47"/>
      <c r="G61" s="43" t="str">
        <f ca="1">IF(OFFSET(tgtelev,(ROW(A61)-ROW($A$7)+2)/2,0)="","",OFFSET(tgtelev,(ROW(A61)-ROW($A$7)+2)/2,0))</f>
        <v/>
      </c>
      <c r="H61" s="121"/>
      <c r="I61" s="24" t="str">
        <f ca="1">IF(OFFSET(xhair,(ROW(A61)-ROW($A$7)+2)/2,0)="","",OFFSET(xhair,(ROW(A61)-ROW($A$7)+2)/2,0))</f>
        <v/>
      </c>
      <c r="J61" s="25" t="str">
        <f ca="1">IF(OFFSET(buffers,(ROW(A61)-ROW($A$7)+2)/2,0)="","",OFFSET(buffers,(ROW(A61)-ROW($A$7)+2)/2,0))</f>
        <v/>
      </c>
      <c r="K61" s="117" t="str">
        <f ca="1">IF(OFFSET(alt,(ROW(A61)-ROW($A$7)+2)/2,0)="","",OFFSET(alt,(ROW(A61)-ROW($A$7)+2)/2,0))</f>
        <v/>
      </c>
      <c r="L61" s="118" t="str">
        <f ca="1">IF(OFFSET(ias,(ROW(A61)-ROW($A$7)+2)/2,0)="","",OFFSET(ias,(ROW(A61)-ROW($A$7)+2)/2,0))</f>
        <v/>
      </c>
      <c r="M61" s="119" t="str">
        <f ca="1">IF(OFFSET(tas,(ROW(A61)-ROW($A$7)+2)/2,0)="","",OFFSET(tas,(ROW(A61)-ROW($A$7)+2)/2,0))</f>
        <v/>
      </c>
      <c r="N61" s="120" t="str">
        <f ca="1">IF(OFFSET(gs,(ROW(A61)-ROW($A$7)+2)/2,0)="","",OFFSET(gs,(ROW(A61)-ROW($A$7)+2)/2,0))</f>
        <v/>
      </c>
      <c r="O61" s="26" t="str">
        <f ca="1">IF(OFFSET(delay,(ROW(A61)-ROW($A$7)+2)/2,0)="","",OFFSET(delay,(ROW(A61)-ROW($A$7)+2)/2,0))</f>
        <v/>
      </c>
      <c r="P61" s="31"/>
      <c r="Q61" s="31"/>
      <c r="R61" s="31"/>
      <c r="S61" s="31"/>
      <c r="T61" s="31"/>
      <c r="U61" s="31"/>
    </row>
    <row r="62" spans="1:36" ht="12" customHeight="1" x14ac:dyDescent="0.25">
      <c r="A62" s="36" t="str">
        <f t="shared" ref="A62:A101" ca="1" si="26">IF(LEN(A63)&gt;0,((ROW(A63)-ROW($A$7))/2)+1,"")</f>
        <v/>
      </c>
      <c r="B62" s="37" t="str">
        <f ca="1">IF(OFFSET(tot,(ROW(A63)-ROW($A$7)+2)/2,0)="","",OFFSET(tot,(ROW(A63)-ROW($A$7)+2)/2,0))</f>
        <v/>
      </c>
      <c r="C62" s="15" t="str">
        <f ca="1">IF(LEN(A63)&gt;0,cs,"")</f>
        <v/>
      </c>
      <c r="D62" s="15" t="str">
        <f ca="1">IF(LEN(A63)&gt;0,"Pod "&amp;acmi,"")</f>
        <v/>
      </c>
      <c r="E62" s="15" t="str">
        <f ca="1">IF(OFFSET(wpntype,(ROW(A63)-ROW($A$7)+2)/2,0)="","",OFFSET(wpntype,(ROW(A63)-ROW($A$7)+2)/2,0))</f>
        <v/>
      </c>
      <c r="F62" s="51" t="str">
        <f ca="1">IF(OFFSET(tgtname,(ROW(A63)-ROW($A$7)+2)/2,0)="","",OFFSET(tgtname,(ROW(A63)-ROW($A$7)+2)/2,0))</f>
        <v/>
      </c>
      <c r="G62" s="52"/>
      <c r="H62" s="121"/>
      <c r="I62" s="14" t="str">
        <f ca="1">IF(OFFSET(primenav,(ROW(A63)-ROW($A$7)+2)/2,0)="","",OFFSET(primenav,(ROW(A63)-ROW($A$7)+2)/2,0))</f>
        <v/>
      </c>
      <c r="J62" s="15" t="str">
        <f ca="1">IF(OFFSET(primenavaiding,(ROW(A63)-ROW($A$7)+2)/2,0)="","",OFFSET(primenavaiding,(ROW(A63)-ROW($A$7)+2)/2,0))</f>
        <v/>
      </c>
      <c r="K62" s="15" t="str">
        <f ca="1">IF(OFFSET(fom,(ROW(A63)-ROW($A$7)+2)/2,0)="","",OFFSET(fom,(ROW(A63)-ROW($A$7)+2)/2,0))</f>
        <v/>
      </c>
      <c r="L62" s="112" t="str">
        <f ca="1">IF(OFFSET(trk,(ROW(A63)-ROW($A$7)+2)/2,0)="","",OFFSET(trk,(ROW(A63)-ROW($A$7)+2)/2,0))</f>
        <v/>
      </c>
      <c r="M62" s="114" t="str">
        <f ca="1">IF(OFFSET(hdg,(ROW(A63)-ROW($A$7)+2)/2,0)="","",OFFSET(hdg,(ROW(A63)-ROW($A$7)+2)/2,0))</f>
        <v/>
      </c>
      <c r="N62" s="15" t="str">
        <f ca="1">IF(OFFSET(ls,(ROW(A63)-ROW($A$7)+2)/2,0)="","",OFFSET(ls,(ROW(A63)-ROW($A$7)+2)/2,0))</f>
        <v/>
      </c>
      <c r="O62" s="38" t="str">
        <f ca="1">IF(OFFSET(lar,(ROW(A63)-ROW($A$7)+2)/2,0)="","",OFFSET(lar,(ROW(A63)-ROW($A$7)+2)/2,0))</f>
        <v/>
      </c>
      <c r="P62" s="31"/>
      <c r="Q62" s="31"/>
      <c r="R62" s="31"/>
      <c r="S62" s="31"/>
      <c r="T62" s="31"/>
      <c r="U62" s="31"/>
    </row>
    <row r="63" spans="1:36" ht="12" customHeight="1" thickBot="1" x14ac:dyDescent="0.3">
      <c r="A63" s="17" t="str">
        <f ca="1">IF(OFFSET(dest,(ROW(A63)-ROW($A$7)+2)/2,0)="","",OFFSET(dest,(ROW(A63)-ROW($A$7)+2)/2,0))</f>
        <v/>
      </c>
      <c r="B63" s="28" t="str">
        <f ca="1">IF(OFFSET(tor,(ROW(A63)-ROW($A$7)+2)/2,0)="","",OFFSET(tor,(ROW(A63)-ROW($A$7)+2)/2,0))</f>
        <v/>
      </c>
      <c r="C63" s="48" t="str">
        <f ca="1">IF(OFFSET(be,(ROW(A63)-ROW($A$7)+2)/2,0)="","",UPPER(BEname)&amp;" "&amp;OFFSET(be,(ROW(A63)-ROW($A$7)+2)/2,0))</f>
        <v/>
      </c>
      <c r="D63" s="49"/>
      <c r="E63" s="48" t="str">
        <f ca="1">IF(OFFSET(tgtlat,(ROW(A63)-ROW($A$7)+2)/2,0)="","",OFFSET(tgtlat,(ROW(A63)-ROW($A$7)+2)/2,0)&amp;"  "&amp;OFFSET(tgtlon,(ROW(A63)-ROW($A$7)+2)/2,0))</f>
        <v/>
      </c>
      <c r="F63" s="50"/>
      <c r="G63" s="42" t="str">
        <f ca="1">IF(OFFSET(tgtelev,(ROW(A63)-ROW($A$7)+2)/2,0)="","",OFFSET(tgtelev,(ROW(A63)-ROW($A$7)+2)/2,0))</f>
        <v/>
      </c>
      <c r="H63" s="122"/>
      <c r="I63" s="18" t="str">
        <f ca="1">IF(OFFSET(xhair,(ROW(A63)-ROW($A$7)+2)/2,0)="","",OFFSET(xhair,(ROW(A63)-ROW($A$7)+2)/2,0))</f>
        <v/>
      </c>
      <c r="J63" s="19" t="str">
        <f ca="1">IF(OFFSET(buffers,(ROW(A63)-ROW($A$7)+2)/2,0)="","",OFFSET(buffers,(ROW(A63)-ROW($A$7)+2)/2,0))</f>
        <v/>
      </c>
      <c r="K63" s="113" t="str">
        <f ca="1">IF(OFFSET(alt,(ROW(A63)-ROW($A$7)+2)/2,0)="","",OFFSET(alt,(ROW(A63)-ROW($A$7)+2)/2,0))</f>
        <v/>
      </c>
      <c r="L63" s="109" t="str">
        <f ca="1">IF(OFFSET(ias,(ROW(A63)-ROW($A$7)+2)/2,0)="","",OFFSET(ias,(ROW(A63)-ROW($A$7)+2)/2,0))</f>
        <v/>
      </c>
      <c r="M63" s="110" t="str">
        <f ca="1">IF(OFFSET(tas,(ROW(A63)-ROW($A$7)+2)/2,0)="","",OFFSET(tas,(ROW(A63)-ROW($A$7)+2)/2,0))</f>
        <v/>
      </c>
      <c r="N63" s="111" t="str">
        <f ca="1">IF(OFFSET(gs,(ROW(A63)-ROW($A$7)+2)/2,0)="","",OFFSET(gs,(ROW(A63)-ROW($A$7)+2)/2,0))</f>
        <v/>
      </c>
      <c r="O63" s="20" t="str">
        <f ca="1">IF(OFFSET(delay,(ROW(A63)-ROW($A$7)+2)/2,0)="","",OFFSET(delay,(ROW(A63)-ROW($A$7)+2)/2,0))</f>
        <v/>
      </c>
      <c r="P63" s="31"/>
      <c r="Q63" s="31"/>
      <c r="R63" s="31"/>
      <c r="S63" s="31"/>
      <c r="T63" s="31"/>
      <c r="U63" s="31"/>
    </row>
    <row r="64" spans="1:36" ht="12" customHeight="1" x14ac:dyDescent="0.25">
      <c r="A64" s="39" t="str">
        <f t="shared" ref="A64:A101" ca="1" si="27">IF(LEN(A65)&gt;0,((ROW(A65)-ROW($A$7))/2)+1,"")</f>
        <v/>
      </c>
      <c r="B64" s="40" t="str">
        <f ca="1">IF(OFFSET(tot,(ROW(A65)-ROW($A$7)+2)/2,0)="","",OFFSET(tot,(ROW(A65)-ROW($A$7)+2)/2,0))</f>
        <v/>
      </c>
      <c r="C64" s="22" t="str">
        <f ca="1">IF(LEN(A65)&gt;0,cs,"")</f>
        <v/>
      </c>
      <c r="D64" s="22" t="str">
        <f ca="1">IF(LEN(A65)&gt;0,"Pod "&amp;acmi,"")</f>
        <v/>
      </c>
      <c r="E64" s="22" t="str">
        <f ca="1">IF(OFFSET(wpntype,(ROW(A65)-ROW($A$7)+2)/2,0)="","",OFFSET(wpntype,(ROW(A65)-ROW($A$7)+2)/2,0))</f>
        <v/>
      </c>
      <c r="F64" s="53" t="str">
        <f ca="1">IF(OFFSET(tgtname,(ROW(A65)-ROW($A$7)+2)/2,0)="","",OFFSET(tgtname,(ROW(A65)-ROW($A$7)+2)/2,0))</f>
        <v/>
      </c>
      <c r="G64" s="54"/>
      <c r="H64" s="121"/>
      <c r="I64" s="21" t="str">
        <f ca="1">IF(OFFSET(primenav,(ROW(A65)-ROW($A$7)+2)/2,0)="","",OFFSET(primenav,(ROW(A65)-ROW($A$7)+2)/2,0))</f>
        <v/>
      </c>
      <c r="J64" s="22" t="str">
        <f ca="1">IF(OFFSET(primenavaiding,(ROW(A65)-ROW($A$7)+2)/2,0)="","",OFFSET(primenavaiding,(ROW(A65)-ROW($A$7)+2)/2,0))</f>
        <v/>
      </c>
      <c r="K64" s="22" t="str">
        <f ca="1">IF(OFFSET(fom,(ROW(A65)-ROW($A$7)+2)/2,0)="","",OFFSET(fom,(ROW(A65)-ROW($A$7)+2)/2,0))</f>
        <v/>
      </c>
      <c r="L64" s="115" t="str">
        <f ca="1">IF(OFFSET(trk,(ROW(A65)-ROW($A$7)+2)/2,0)="","",OFFSET(trk,(ROW(A65)-ROW($A$7)+2)/2,0))</f>
        <v/>
      </c>
      <c r="M64" s="116" t="str">
        <f ca="1">IF(OFFSET(hdg,(ROW(A65)-ROW($A$7)+2)/2,0)="","",OFFSET(hdg,(ROW(A65)-ROW($A$7)+2)/2,0))</f>
        <v/>
      </c>
      <c r="N64" s="22" t="str">
        <f ca="1">IF(OFFSET(ls,(ROW(A65)-ROW($A$7)+2)/2,0)="","",OFFSET(ls,(ROW(A65)-ROW($A$7)+2)/2,0))</f>
        <v/>
      </c>
      <c r="O64" s="41" t="str">
        <f ca="1">IF(OFFSET(lar,(ROW(A65)-ROW($A$7)+2)/2,0)="","",OFFSET(lar,(ROW(A65)-ROW($A$7)+2)/2,0))</f>
        <v/>
      </c>
      <c r="P64" s="31"/>
      <c r="Q64" s="31"/>
      <c r="R64" s="31"/>
      <c r="S64" s="31"/>
      <c r="T64" s="31"/>
      <c r="U64" s="31"/>
    </row>
    <row r="65" spans="1:21" ht="12" customHeight="1" thickBot="1" x14ac:dyDescent="0.3">
      <c r="A65" s="23" t="str">
        <f ca="1">IF(OFFSET(dest,(ROW(A65)-ROW($A$7)+2)/2,0)="","",OFFSET(dest,(ROW(A65)-ROW($A$7)+2)/2,0))</f>
        <v/>
      </c>
      <c r="B65" s="29" t="str">
        <f ca="1">IF(OFFSET(tor,(ROW(A65)-ROW($A$7)+2)/2,0)="","",OFFSET(tor,(ROW(A65)-ROW($A$7)+2)/2,0))</f>
        <v/>
      </c>
      <c r="C65" s="45" t="str">
        <f ca="1">IF(OFFSET(be,(ROW(A65)-ROW($A$7)+2)/2,0)="","",UPPER(BEname)&amp;" "&amp;OFFSET(be,(ROW(A65)-ROW($A$7)+2)/2,0))</f>
        <v/>
      </c>
      <c r="D65" s="46"/>
      <c r="E65" s="45" t="str">
        <f ca="1">IF(OFFSET(tgtlat,(ROW(A65)-ROW($A$7)+2)/2,0)="","",OFFSET(tgtlat,(ROW(A65)-ROW($A$7)+2)/2,0)&amp;"  "&amp;OFFSET(tgtlon,(ROW(A65)-ROW($A$7)+2)/2,0))</f>
        <v/>
      </c>
      <c r="F65" s="47"/>
      <c r="G65" s="43" t="str">
        <f ca="1">IF(OFFSET(tgtelev,(ROW(A65)-ROW($A$7)+2)/2,0)="","",OFFSET(tgtelev,(ROW(A65)-ROW($A$7)+2)/2,0))</f>
        <v/>
      </c>
      <c r="H65" s="121"/>
      <c r="I65" s="24" t="str">
        <f ca="1">IF(OFFSET(xhair,(ROW(A65)-ROW($A$7)+2)/2,0)="","",OFFSET(xhair,(ROW(A65)-ROW($A$7)+2)/2,0))</f>
        <v/>
      </c>
      <c r="J65" s="25" t="str">
        <f ca="1">IF(OFFSET(buffers,(ROW(A65)-ROW($A$7)+2)/2,0)="","",OFFSET(buffers,(ROW(A65)-ROW($A$7)+2)/2,0))</f>
        <v/>
      </c>
      <c r="K65" s="117" t="str">
        <f ca="1">IF(OFFSET(alt,(ROW(A65)-ROW($A$7)+2)/2,0)="","",OFFSET(alt,(ROW(A65)-ROW($A$7)+2)/2,0))</f>
        <v/>
      </c>
      <c r="L65" s="118" t="str">
        <f ca="1">IF(OFFSET(ias,(ROW(A65)-ROW($A$7)+2)/2,0)="","",OFFSET(ias,(ROW(A65)-ROW($A$7)+2)/2,0))</f>
        <v/>
      </c>
      <c r="M65" s="119" t="str">
        <f ca="1">IF(OFFSET(tas,(ROW(A65)-ROW($A$7)+2)/2,0)="","",OFFSET(tas,(ROW(A65)-ROW($A$7)+2)/2,0))</f>
        <v/>
      </c>
      <c r="N65" s="120" t="str">
        <f ca="1">IF(OFFSET(gs,(ROW(A65)-ROW($A$7)+2)/2,0)="","",OFFSET(gs,(ROW(A65)-ROW($A$7)+2)/2,0))</f>
        <v/>
      </c>
      <c r="O65" s="26" t="str">
        <f ca="1">IF(OFFSET(delay,(ROW(A65)-ROW($A$7)+2)/2,0)="","",OFFSET(delay,(ROW(A65)-ROW($A$7)+2)/2,0))</f>
        <v/>
      </c>
      <c r="P65" s="31"/>
      <c r="Q65" s="31"/>
      <c r="R65" s="31"/>
      <c r="S65" s="31"/>
      <c r="T65" s="31"/>
      <c r="U65" s="31"/>
    </row>
    <row r="66" spans="1:21" ht="12" customHeight="1" x14ac:dyDescent="0.25">
      <c r="A66" s="36" t="str">
        <f t="shared" ref="A66:A101" ca="1" si="28">IF(LEN(A67)&gt;0,((ROW(A67)-ROW($A$7))/2)+1,"")</f>
        <v/>
      </c>
      <c r="B66" s="37" t="str">
        <f ca="1">IF(OFFSET(tot,(ROW(A67)-ROW($A$7)+2)/2,0)="","",OFFSET(tot,(ROW(A67)-ROW($A$7)+2)/2,0))</f>
        <v/>
      </c>
      <c r="C66" s="15" t="str">
        <f ca="1">IF(LEN(A67)&gt;0,cs,"")</f>
        <v/>
      </c>
      <c r="D66" s="15" t="str">
        <f ca="1">IF(LEN(A67)&gt;0,"Pod "&amp;acmi,"")</f>
        <v/>
      </c>
      <c r="E66" s="15" t="str">
        <f ca="1">IF(OFFSET(wpntype,(ROW(A67)-ROW($A$7)+2)/2,0)="","",OFFSET(wpntype,(ROW(A67)-ROW($A$7)+2)/2,0))</f>
        <v/>
      </c>
      <c r="F66" s="51" t="str">
        <f ca="1">IF(OFFSET(tgtname,(ROW(A67)-ROW($A$7)+2)/2,0)="","",OFFSET(tgtname,(ROW(A67)-ROW($A$7)+2)/2,0))</f>
        <v/>
      </c>
      <c r="G66" s="52"/>
      <c r="H66" s="121"/>
      <c r="I66" s="14" t="str">
        <f ca="1">IF(OFFSET(primenav,(ROW(A67)-ROW($A$7)+2)/2,0)="","",OFFSET(primenav,(ROW(A67)-ROW($A$7)+2)/2,0))</f>
        <v/>
      </c>
      <c r="J66" s="15" t="str">
        <f ca="1">IF(OFFSET(primenavaiding,(ROW(A67)-ROW($A$7)+2)/2,0)="","",OFFSET(primenavaiding,(ROW(A67)-ROW($A$7)+2)/2,0))</f>
        <v/>
      </c>
      <c r="K66" s="15" t="str">
        <f ca="1">IF(OFFSET(fom,(ROW(A67)-ROW($A$7)+2)/2,0)="","",OFFSET(fom,(ROW(A67)-ROW($A$7)+2)/2,0))</f>
        <v/>
      </c>
      <c r="L66" s="112" t="str">
        <f ca="1">IF(OFFSET(trk,(ROW(A67)-ROW($A$7)+2)/2,0)="","",OFFSET(trk,(ROW(A67)-ROW($A$7)+2)/2,0))</f>
        <v/>
      </c>
      <c r="M66" s="114" t="str">
        <f ca="1">IF(OFFSET(hdg,(ROW(A67)-ROW($A$7)+2)/2,0)="","",OFFSET(hdg,(ROW(A67)-ROW($A$7)+2)/2,0))</f>
        <v/>
      </c>
      <c r="N66" s="15" t="str">
        <f ca="1">IF(OFFSET(ls,(ROW(A67)-ROW($A$7)+2)/2,0)="","",OFFSET(ls,(ROW(A67)-ROW($A$7)+2)/2,0))</f>
        <v/>
      </c>
      <c r="O66" s="38" t="str">
        <f ca="1">IF(OFFSET(lar,(ROW(A67)-ROW($A$7)+2)/2,0)="","",OFFSET(lar,(ROW(A67)-ROW($A$7)+2)/2,0))</f>
        <v/>
      </c>
      <c r="P66" s="31"/>
      <c r="Q66" s="31"/>
      <c r="R66" s="31"/>
      <c r="S66" s="31"/>
      <c r="T66" s="31"/>
      <c r="U66" s="31"/>
    </row>
    <row r="67" spans="1:21" ht="12" customHeight="1" thickBot="1" x14ac:dyDescent="0.3">
      <c r="A67" s="17" t="str">
        <f ca="1">IF(OFFSET(dest,(ROW(A67)-ROW($A$7)+2)/2,0)="","",OFFSET(dest,(ROW(A67)-ROW($A$7)+2)/2,0))</f>
        <v/>
      </c>
      <c r="B67" s="28" t="str">
        <f ca="1">IF(OFFSET(tor,(ROW(A67)-ROW($A$7)+2)/2,0)="","",OFFSET(tor,(ROW(A67)-ROW($A$7)+2)/2,0))</f>
        <v/>
      </c>
      <c r="C67" s="48" t="str">
        <f ca="1">IF(OFFSET(be,(ROW(A67)-ROW($A$7)+2)/2,0)="","",UPPER(BEname)&amp;" "&amp;OFFSET(be,(ROW(A67)-ROW($A$7)+2)/2,0))</f>
        <v/>
      </c>
      <c r="D67" s="49"/>
      <c r="E67" s="48" t="str">
        <f ca="1">IF(OFFSET(tgtlat,(ROW(A67)-ROW($A$7)+2)/2,0)="","",OFFSET(tgtlat,(ROW(A67)-ROW($A$7)+2)/2,0)&amp;"  "&amp;OFFSET(tgtlon,(ROW(A67)-ROW($A$7)+2)/2,0))</f>
        <v/>
      </c>
      <c r="F67" s="50"/>
      <c r="G67" s="42" t="str">
        <f ca="1">IF(OFFSET(tgtelev,(ROW(A67)-ROW($A$7)+2)/2,0)="","",OFFSET(tgtelev,(ROW(A67)-ROW($A$7)+2)/2,0))</f>
        <v/>
      </c>
      <c r="H67" s="122"/>
      <c r="I67" s="18" t="str">
        <f ca="1">IF(OFFSET(xhair,(ROW(A67)-ROW($A$7)+2)/2,0)="","",OFFSET(xhair,(ROW(A67)-ROW($A$7)+2)/2,0))</f>
        <v/>
      </c>
      <c r="J67" s="19" t="str">
        <f ca="1">IF(OFFSET(buffers,(ROW(A67)-ROW($A$7)+2)/2,0)="","",OFFSET(buffers,(ROW(A67)-ROW($A$7)+2)/2,0))</f>
        <v/>
      </c>
      <c r="K67" s="113" t="str">
        <f ca="1">IF(OFFSET(alt,(ROW(A67)-ROW($A$7)+2)/2,0)="","",OFFSET(alt,(ROW(A67)-ROW($A$7)+2)/2,0))</f>
        <v/>
      </c>
      <c r="L67" s="109" t="str">
        <f ca="1">IF(OFFSET(ias,(ROW(A67)-ROW($A$7)+2)/2,0)="","",OFFSET(ias,(ROW(A67)-ROW($A$7)+2)/2,0))</f>
        <v/>
      </c>
      <c r="M67" s="110" t="str">
        <f ca="1">IF(OFFSET(tas,(ROW(A67)-ROW($A$7)+2)/2,0)="","",OFFSET(tas,(ROW(A67)-ROW($A$7)+2)/2,0))</f>
        <v/>
      </c>
      <c r="N67" s="111" t="str">
        <f ca="1">IF(OFFSET(gs,(ROW(A67)-ROW($A$7)+2)/2,0)="","",OFFSET(gs,(ROW(A67)-ROW($A$7)+2)/2,0))</f>
        <v/>
      </c>
      <c r="O67" s="20" t="str">
        <f ca="1">IF(OFFSET(delay,(ROW(A67)-ROW($A$7)+2)/2,0)="","",OFFSET(delay,(ROW(A67)-ROW($A$7)+2)/2,0))</f>
        <v/>
      </c>
      <c r="P67" s="31"/>
      <c r="Q67" s="31"/>
      <c r="R67" s="31"/>
      <c r="S67" s="31"/>
      <c r="T67" s="31"/>
      <c r="U67" s="31"/>
    </row>
    <row r="68" spans="1:21" ht="12" customHeight="1" x14ac:dyDescent="0.25">
      <c r="A68" s="39" t="str">
        <f t="shared" ref="A68:A101" ca="1" si="29">IF(LEN(A69)&gt;0,((ROW(A69)-ROW($A$7))/2)+1,"")</f>
        <v/>
      </c>
      <c r="B68" s="40" t="str">
        <f ca="1">IF(OFFSET(tot,(ROW(A69)-ROW($A$7)+2)/2,0)="","",OFFSET(tot,(ROW(A69)-ROW($A$7)+2)/2,0))</f>
        <v/>
      </c>
      <c r="C68" s="22" t="str">
        <f ca="1">IF(LEN(A69)&gt;0,cs,"")</f>
        <v/>
      </c>
      <c r="D68" s="22" t="str">
        <f ca="1">IF(LEN(A69)&gt;0,"Pod "&amp;acmi,"")</f>
        <v/>
      </c>
      <c r="E68" s="22" t="str">
        <f ca="1">IF(OFFSET(wpntype,(ROW(A69)-ROW($A$7)+2)/2,0)="","",OFFSET(wpntype,(ROW(A69)-ROW($A$7)+2)/2,0))</f>
        <v/>
      </c>
      <c r="F68" s="53" t="str">
        <f ca="1">IF(OFFSET(tgtname,(ROW(A69)-ROW($A$7)+2)/2,0)="","",OFFSET(tgtname,(ROW(A69)-ROW($A$7)+2)/2,0))</f>
        <v/>
      </c>
      <c r="G68" s="54"/>
      <c r="H68" s="121"/>
      <c r="I68" s="21" t="str">
        <f ca="1">IF(OFFSET(primenav,(ROW(A69)-ROW($A$7)+2)/2,0)="","",OFFSET(primenav,(ROW(A69)-ROW($A$7)+2)/2,0))</f>
        <v/>
      </c>
      <c r="J68" s="22" t="str">
        <f ca="1">IF(OFFSET(primenavaiding,(ROW(A69)-ROW($A$7)+2)/2,0)="","",OFFSET(primenavaiding,(ROW(A69)-ROW($A$7)+2)/2,0))</f>
        <v/>
      </c>
      <c r="K68" s="22" t="str">
        <f ca="1">IF(OFFSET(fom,(ROW(A69)-ROW($A$7)+2)/2,0)="","",OFFSET(fom,(ROW(A69)-ROW($A$7)+2)/2,0))</f>
        <v/>
      </c>
      <c r="L68" s="115" t="str">
        <f ca="1">IF(OFFSET(trk,(ROW(A69)-ROW($A$7)+2)/2,0)="","",OFFSET(trk,(ROW(A69)-ROW($A$7)+2)/2,0))</f>
        <v/>
      </c>
      <c r="M68" s="116" t="str">
        <f ca="1">IF(OFFSET(hdg,(ROW(A69)-ROW($A$7)+2)/2,0)="","",OFFSET(hdg,(ROW(A69)-ROW($A$7)+2)/2,0))</f>
        <v/>
      </c>
      <c r="N68" s="22" t="str">
        <f ca="1">IF(OFFSET(ls,(ROW(A69)-ROW($A$7)+2)/2,0)="","",OFFSET(ls,(ROW(A69)-ROW($A$7)+2)/2,0))</f>
        <v/>
      </c>
      <c r="O68" s="41" t="str">
        <f ca="1">IF(OFFSET(lar,(ROW(A69)-ROW($A$7)+2)/2,0)="","",OFFSET(lar,(ROW(A69)-ROW($A$7)+2)/2,0))</f>
        <v/>
      </c>
      <c r="P68" s="31"/>
      <c r="Q68" s="31"/>
      <c r="R68" s="31"/>
      <c r="S68" s="31"/>
      <c r="T68" s="31"/>
      <c r="U68" s="31"/>
    </row>
    <row r="69" spans="1:21" ht="12" customHeight="1" thickBot="1" x14ac:dyDescent="0.3">
      <c r="A69" s="23" t="str">
        <f ca="1">IF(OFFSET(dest,(ROW(A69)-ROW($A$7)+2)/2,0)="","",OFFSET(dest,(ROW(A69)-ROW($A$7)+2)/2,0))</f>
        <v/>
      </c>
      <c r="B69" s="29" t="str">
        <f ca="1">IF(OFFSET(tor,(ROW(A69)-ROW($A$7)+2)/2,0)="","",OFFSET(tor,(ROW(A69)-ROW($A$7)+2)/2,0))</f>
        <v/>
      </c>
      <c r="C69" s="45" t="str">
        <f ca="1">IF(OFFSET(be,(ROW(A69)-ROW($A$7)+2)/2,0)="","",UPPER(BEname)&amp;" "&amp;OFFSET(be,(ROW(A69)-ROW($A$7)+2)/2,0))</f>
        <v/>
      </c>
      <c r="D69" s="46"/>
      <c r="E69" s="45" t="str">
        <f ca="1">IF(OFFSET(tgtlat,(ROW(A69)-ROW($A$7)+2)/2,0)="","",OFFSET(tgtlat,(ROW(A69)-ROW($A$7)+2)/2,0)&amp;"  "&amp;OFFSET(tgtlon,(ROW(A69)-ROW($A$7)+2)/2,0))</f>
        <v/>
      </c>
      <c r="F69" s="47"/>
      <c r="G69" s="43" t="str">
        <f ca="1">IF(OFFSET(tgtelev,(ROW(A69)-ROW($A$7)+2)/2,0)="","",OFFSET(tgtelev,(ROW(A69)-ROW($A$7)+2)/2,0))</f>
        <v/>
      </c>
      <c r="H69" s="121"/>
      <c r="I69" s="24" t="str">
        <f ca="1">IF(OFFSET(xhair,(ROW(A69)-ROW($A$7)+2)/2,0)="","",OFFSET(xhair,(ROW(A69)-ROW($A$7)+2)/2,0))</f>
        <v/>
      </c>
      <c r="J69" s="25" t="str">
        <f ca="1">IF(OFFSET(buffers,(ROW(A69)-ROW($A$7)+2)/2,0)="","",OFFSET(buffers,(ROW(A69)-ROW($A$7)+2)/2,0))</f>
        <v/>
      </c>
      <c r="K69" s="117" t="str">
        <f ca="1">IF(OFFSET(alt,(ROW(A69)-ROW($A$7)+2)/2,0)="","",OFFSET(alt,(ROW(A69)-ROW($A$7)+2)/2,0))</f>
        <v/>
      </c>
      <c r="L69" s="118" t="str">
        <f ca="1">IF(OFFSET(ias,(ROW(A69)-ROW($A$7)+2)/2,0)="","",OFFSET(ias,(ROW(A69)-ROW($A$7)+2)/2,0))</f>
        <v/>
      </c>
      <c r="M69" s="119" t="str">
        <f ca="1">IF(OFFSET(tas,(ROW(A69)-ROW($A$7)+2)/2,0)="","",OFFSET(tas,(ROW(A69)-ROW($A$7)+2)/2,0))</f>
        <v/>
      </c>
      <c r="N69" s="120" t="str">
        <f ca="1">IF(OFFSET(gs,(ROW(A69)-ROW($A$7)+2)/2,0)="","",OFFSET(gs,(ROW(A69)-ROW($A$7)+2)/2,0))</f>
        <v/>
      </c>
      <c r="O69" s="26" t="str">
        <f ca="1">IF(OFFSET(delay,(ROW(A69)-ROW($A$7)+2)/2,0)="","",OFFSET(delay,(ROW(A69)-ROW($A$7)+2)/2,0))</f>
        <v/>
      </c>
      <c r="P69" s="31"/>
      <c r="Q69" s="31"/>
      <c r="R69" s="31"/>
      <c r="S69" s="31"/>
      <c r="T69" s="31"/>
      <c r="U69" s="31"/>
    </row>
    <row r="70" spans="1:21" ht="12" customHeight="1" x14ac:dyDescent="0.25">
      <c r="A70" s="36" t="str">
        <f t="shared" ref="A70:A101" ca="1" si="30">IF(LEN(A71)&gt;0,((ROW(A71)-ROW($A$7))/2)+1,"")</f>
        <v/>
      </c>
      <c r="B70" s="37" t="str">
        <f ca="1">IF(OFFSET(tot,(ROW(A71)-ROW($A$7)+2)/2,0)="","",OFFSET(tot,(ROW(A71)-ROW($A$7)+2)/2,0))</f>
        <v/>
      </c>
      <c r="C70" s="15" t="str">
        <f ca="1">IF(LEN(A71)&gt;0,cs,"")</f>
        <v/>
      </c>
      <c r="D70" s="15" t="str">
        <f ca="1">IF(LEN(A71)&gt;0,"Pod "&amp;acmi,"")</f>
        <v/>
      </c>
      <c r="E70" s="15" t="str">
        <f ca="1">IF(OFFSET(wpntype,(ROW(A71)-ROW($A$7)+2)/2,0)="","",OFFSET(wpntype,(ROW(A71)-ROW($A$7)+2)/2,0))</f>
        <v/>
      </c>
      <c r="F70" s="51" t="str">
        <f ca="1">IF(OFFSET(tgtname,(ROW(A71)-ROW($A$7)+2)/2,0)="","",OFFSET(tgtname,(ROW(A71)-ROW($A$7)+2)/2,0))</f>
        <v/>
      </c>
      <c r="G70" s="52"/>
      <c r="H70" s="121"/>
      <c r="I70" s="14" t="str">
        <f ca="1">IF(OFFSET(primenav,(ROW(A71)-ROW($A$7)+2)/2,0)="","",OFFSET(primenav,(ROW(A71)-ROW($A$7)+2)/2,0))</f>
        <v/>
      </c>
      <c r="J70" s="15" t="str">
        <f ca="1">IF(OFFSET(primenavaiding,(ROW(A71)-ROW($A$7)+2)/2,0)="","",OFFSET(primenavaiding,(ROW(A71)-ROW($A$7)+2)/2,0))</f>
        <v/>
      </c>
      <c r="K70" s="15" t="str">
        <f ca="1">IF(OFFSET(fom,(ROW(A71)-ROW($A$7)+2)/2,0)="","",OFFSET(fom,(ROW(A71)-ROW($A$7)+2)/2,0))</f>
        <v/>
      </c>
      <c r="L70" s="112" t="str">
        <f ca="1">IF(OFFSET(trk,(ROW(A71)-ROW($A$7)+2)/2,0)="","",OFFSET(trk,(ROW(A71)-ROW($A$7)+2)/2,0))</f>
        <v/>
      </c>
      <c r="M70" s="114" t="str">
        <f ca="1">IF(OFFSET(hdg,(ROW(A71)-ROW($A$7)+2)/2,0)="","",OFFSET(hdg,(ROW(A71)-ROW($A$7)+2)/2,0))</f>
        <v/>
      </c>
      <c r="N70" s="15" t="str">
        <f ca="1">IF(OFFSET(ls,(ROW(A71)-ROW($A$7)+2)/2,0)="","",OFFSET(ls,(ROW(A71)-ROW($A$7)+2)/2,0))</f>
        <v/>
      </c>
      <c r="O70" s="38" t="str">
        <f ca="1">IF(OFFSET(lar,(ROW(A71)-ROW($A$7)+2)/2,0)="","",OFFSET(lar,(ROW(A71)-ROW($A$7)+2)/2,0))</f>
        <v/>
      </c>
      <c r="P70" s="31"/>
      <c r="Q70" s="31"/>
      <c r="R70" s="31"/>
      <c r="S70" s="31"/>
      <c r="T70" s="31"/>
      <c r="U70" s="31"/>
    </row>
    <row r="71" spans="1:21" ht="15.75" customHeight="1" thickBot="1" x14ac:dyDescent="0.3">
      <c r="A71" s="17" t="str">
        <f ca="1">IF(OFFSET(dest,(ROW(A71)-ROW($A$7)+2)/2,0)="","",OFFSET(dest,(ROW(A71)-ROW($A$7)+2)/2,0))</f>
        <v/>
      </c>
      <c r="B71" s="28" t="str">
        <f ca="1">IF(OFFSET(tor,(ROW(A71)-ROW($A$7)+2)/2,0)="","",OFFSET(tor,(ROW(A71)-ROW($A$7)+2)/2,0))</f>
        <v/>
      </c>
      <c r="C71" s="48" t="str">
        <f ca="1">IF(OFFSET(be,(ROW(A71)-ROW($A$7)+2)/2,0)="","",UPPER(BEname)&amp;" "&amp;OFFSET(be,(ROW(A71)-ROW($A$7)+2)/2,0))</f>
        <v/>
      </c>
      <c r="D71" s="49"/>
      <c r="E71" s="48" t="str">
        <f ca="1">IF(OFFSET(tgtlat,(ROW(A71)-ROW($A$7)+2)/2,0)="","",OFFSET(tgtlat,(ROW(A71)-ROW($A$7)+2)/2,0)&amp;"  "&amp;OFFSET(tgtlon,(ROW(A71)-ROW($A$7)+2)/2,0))</f>
        <v/>
      </c>
      <c r="F71" s="50"/>
      <c r="G71" s="42" t="str">
        <f ca="1">IF(OFFSET(tgtelev,(ROW(A71)-ROW($A$7)+2)/2,0)="","",OFFSET(tgtelev,(ROW(A71)-ROW($A$7)+2)/2,0))</f>
        <v/>
      </c>
      <c r="H71" s="122"/>
      <c r="I71" s="18" t="str">
        <f ca="1">IF(OFFSET(xhair,(ROW(A71)-ROW($A$7)+2)/2,0)="","",OFFSET(xhair,(ROW(A71)-ROW($A$7)+2)/2,0))</f>
        <v/>
      </c>
      <c r="J71" s="19" t="str">
        <f ca="1">IF(OFFSET(buffers,(ROW(A71)-ROW($A$7)+2)/2,0)="","",OFFSET(buffers,(ROW(A71)-ROW($A$7)+2)/2,0))</f>
        <v/>
      </c>
      <c r="K71" s="113" t="str">
        <f ca="1">IF(OFFSET(alt,(ROW(A71)-ROW($A$7)+2)/2,0)="","",OFFSET(alt,(ROW(A71)-ROW($A$7)+2)/2,0))</f>
        <v/>
      </c>
      <c r="L71" s="109" t="str">
        <f ca="1">IF(OFFSET(ias,(ROW(A71)-ROW($A$7)+2)/2,0)="","",OFFSET(ias,(ROW(A71)-ROW($A$7)+2)/2,0))</f>
        <v/>
      </c>
      <c r="M71" s="110" t="str">
        <f ca="1">IF(OFFSET(tas,(ROW(A71)-ROW($A$7)+2)/2,0)="","",OFFSET(tas,(ROW(A71)-ROW($A$7)+2)/2,0))</f>
        <v/>
      </c>
      <c r="N71" s="111" t="str">
        <f ca="1">IF(OFFSET(gs,(ROW(A71)-ROW($A$7)+2)/2,0)="","",OFFSET(gs,(ROW(A71)-ROW($A$7)+2)/2,0))</f>
        <v/>
      </c>
      <c r="O71" s="20" t="str">
        <f ca="1">IF(OFFSET(delay,(ROW(A71)-ROW($A$7)+2)/2,0)="","",OFFSET(delay,(ROW(A71)-ROW($A$7)+2)/2,0))</f>
        <v/>
      </c>
      <c r="P71" s="31"/>
      <c r="Q71" s="31"/>
      <c r="R71" s="31"/>
      <c r="S71" s="31"/>
      <c r="T71" s="31"/>
      <c r="U71" s="31"/>
    </row>
    <row r="72" spans="1:21" x14ac:dyDescent="0.25">
      <c r="A72" s="39" t="str">
        <f t="shared" ref="A72:A101" ca="1" si="31">IF(LEN(A73)&gt;0,((ROW(A73)-ROW($A$7))/2)+1,"")</f>
        <v/>
      </c>
      <c r="B72" s="40" t="str">
        <f ca="1">IF(OFFSET(tot,(ROW(A73)-ROW($A$7)+2)/2,0)="","",OFFSET(tot,(ROW(A73)-ROW($A$7)+2)/2,0))</f>
        <v/>
      </c>
      <c r="C72" s="22" t="str">
        <f ca="1">IF(LEN(A73)&gt;0,cs,"")</f>
        <v/>
      </c>
      <c r="D72" s="22" t="str">
        <f ca="1">IF(LEN(A73)&gt;0,"Pod "&amp;acmi,"")</f>
        <v/>
      </c>
      <c r="E72" s="22" t="str">
        <f ca="1">IF(OFFSET(wpntype,(ROW(A73)-ROW($A$7)+2)/2,0)="","",OFFSET(wpntype,(ROW(A73)-ROW($A$7)+2)/2,0))</f>
        <v/>
      </c>
      <c r="F72" s="53" t="str">
        <f ca="1">IF(OFFSET(tgtname,(ROW(A73)-ROW($A$7)+2)/2,0)="","",OFFSET(tgtname,(ROW(A73)-ROW($A$7)+2)/2,0))</f>
        <v/>
      </c>
      <c r="G72" s="54"/>
      <c r="H72" s="121"/>
      <c r="I72" s="21" t="str">
        <f ca="1">IF(OFFSET(primenav,(ROW(A73)-ROW($A$7)+2)/2,0)="","",OFFSET(primenav,(ROW(A73)-ROW($A$7)+2)/2,0))</f>
        <v/>
      </c>
      <c r="J72" s="22" t="str">
        <f ca="1">IF(OFFSET(primenavaiding,(ROW(A73)-ROW($A$7)+2)/2,0)="","",OFFSET(primenavaiding,(ROW(A73)-ROW($A$7)+2)/2,0))</f>
        <v/>
      </c>
      <c r="K72" s="22" t="str">
        <f ca="1">IF(OFFSET(fom,(ROW(A73)-ROW($A$7)+2)/2,0)="","",OFFSET(fom,(ROW(A73)-ROW($A$7)+2)/2,0))</f>
        <v/>
      </c>
      <c r="L72" s="115" t="str">
        <f ca="1">IF(OFFSET(trk,(ROW(A73)-ROW($A$7)+2)/2,0)="","",OFFSET(trk,(ROW(A73)-ROW($A$7)+2)/2,0))</f>
        <v/>
      </c>
      <c r="M72" s="116" t="str">
        <f ca="1">IF(OFFSET(hdg,(ROW(A73)-ROW($A$7)+2)/2,0)="","",OFFSET(hdg,(ROW(A73)-ROW($A$7)+2)/2,0))</f>
        <v/>
      </c>
      <c r="N72" s="22" t="str">
        <f ca="1">IF(OFFSET(ls,(ROW(A73)-ROW($A$7)+2)/2,0)="","",OFFSET(ls,(ROW(A73)-ROW($A$7)+2)/2,0))</f>
        <v/>
      </c>
      <c r="O72" s="41" t="str">
        <f ca="1">IF(OFFSET(lar,(ROW(A73)-ROW($A$7)+2)/2,0)="","",OFFSET(lar,(ROW(A73)-ROW($A$7)+2)/2,0))</f>
        <v/>
      </c>
      <c r="S72" s="31"/>
      <c r="T72" s="31"/>
    </row>
    <row r="73" spans="1:21" ht="15.75" customHeight="1" thickBot="1" x14ac:dyDescent="0.3">
      <c r="A73" s="23" t="str">
        <f ca="1">IF(OFFSET(dest,(ROW(A73)-ROW($A$7)+2)/2,0)="","",OFFSET(dest,(ROW(A73)-ROW($A$7)+2)/2,0))</f>
        <v/>
      </c>
      <c r="B73" s="29" t="str">
        <f ca="1">IF(OFFSET(tor,(ROW(A73)-ROW($A$7)+2)/2,0)="","",OFFSET(tor,(ROW(A73)-ROW($A$7)+2)/2,0))</f>
        <v/>
      </c>
      <c r="C73" s="45" t="str">
        <f ca="1">IF(OFFSET(be,(ROW(A73)-ROW($A$7)+2)/2,0)="","",UPPER(BEname)&amp;" "&amp;OFFSET(be,(ROW(A73)-ROW($A$7)+2)/2,0))</f>
        <v/>
      </c>
      <c r="D73" s="46"/>
      <c r="E73" s="45" t="str">
        <f ca="1">IF(OFFSET(tgtlat,(ROW(A73)-ROW($A$7)+2)/2,0)="","",OFFSET(tgtlat,(ROW(A73)-ROW($A$7)+2)/2,0)&amp;"  "&amp;OFFSET(tgtlon,(ROW(A73)-ROW($A$7)+2)/2,0))</f>
        <v/>
      </c>
      <c r="F73" s="47"/>
      <c r="G73" s="43" t="str">
        <f ca="1">IF(OFFSET(tgtelev,(ROW(A73)-ROW($A$7)+2)/2,0)="","",OFFSET(tgtelev,(ROW(A73)-ROW($A$7)+2)/2,0))</f>
        <v/>
      </c>
      <c r="H73" s="121"/>
      <c r="I73" s="24" t="str">
        <f ca="1">IF(OFFSET(xhair,(ROW(A73)-ROW($A$7)+2)/2,0)="","",OFFSET(xhair,(ROW(A73)-ROW($A$7)+2)/2,0))</f>
        <v/>
      </c>
      <c r="J73" s="25" t="str">
        <f ca="1">IF(OFFSET(buffers,(ROW(A73)-ROW($A$7)+2)/2,0)="","",OFFSET(buffers,(ROW(A73)-ROW($A$7)+2)/2,0))</f>
        <v/>
      </c>
      <c r="K73" s="117" t="str">
        <f ca="1">IF(OFFSET(alt,(ROW(A73)-ROW($A$7)+2)/2,0)="","",OFFSET(alt,(ROW(A73)-ROW($A$7)+2)/2,0))</f>
        <v/>
      </c>
      <c r="L73" s="118" t="str">
        <f ca="1">IF(OFFSET(ias,(ROW(A73)-ROW($A$7)+2)/2,0)="","",OFFSET(ias,(ROW(A73)-ROW($A$7)+2)/2,0))</f>
        <v/>
      </c>
      <c r="M73" s="119" t="str">
        <f ca="1">IF(OFFSET(tas,(ROW(A73)-ROW($A$7)+2)/2,0)="","",OFFSET(tas,(ROW(A73)-ROW($A$7)+2)/2,0))</f>
        <v/>
      </c>
      <c r="N73" s="120" t="str">
        <f ca="1">IF(OFFSET(gs,(ROW(A73)-ROW($A$7)+2)/2,0)="","",OFFSET(gs,(ROW(A73)-ROW($A$7)+2)/2,0))</f>
        <v/>
      </c>
      <c r="O73" s="26" t="str">
        <f ca="1">IF(OFFSET(delay,(ROW(A73)-ROW($A$7)+2)/2,0)="","",OFFSET(delay,(ROW(A73)-ROW($A$7)+2)/2,0))</f>
        <v/>
      </c>
      <c r="S73" s="31"/>
      <c r="T73" s="31"/>
    </row>
    <row r="74" spans="1:21" x14ac:dyDescent="0.25">
      <c r="A74" s="36" t="str">
        <f t="shared" ref="A74:A101" ca="1" si="32">IF(LEN(A75)&gt;0,((ROW(A75)-ROW($A$7))/2)+1,"")</f>
        <v/>
      </c>
      <c r="B74" s="37" t="str">
        <f ca="1">IF(OFFSET(tot,(ROW(A75)-ROW($A$7)+2)/2,0)="","",OFFSET(tot,(ROW(A75)-ROW($A$7)+2)/2,0))</f>
        <v/>
      </c>
      <c r="C74" s="15" t="str">
        <f ca="1">IF(LEN(A75)&gt;0,cs,"")</f>
        <v/>
      </c>
      <c r="D74" s="15" t="str">
        <f ca="1">IF(LEN(A75)&gt;0,"Pod "&amp;acmi,"")</f>
        <v/>
      </c>
      <c r="E74" s="15" t="str">
        <f ca="1">IF(OFFSET(wpntype,(ROW(A75)-ROW($A$7)+2)/2,0)="","",OFFSET(wpntype,(ROW(A75)-ROW($A$7)+2)/2,0))</f>
        <v/>
      </c>
      <c r="F74" s="51" t="str">
        <f ca="1">IF(OFFSET(tgtname,(ROW(A75)-ROW($A$7)+2)/2,0)="","",OFFSET(tgtname,(ROW(A75)-ROW($A$7)+2)/2,0))</f>
        <v/>
      </c>
      <c r="G74" s="52"/>
      <c r="H74" s="121"/>
      <c r="I74" s="14" t="str">
        <f ca="1">IF(OFFSET(primenav,(ROW(A75)-ROW($A$7)+2)/2,0)="","",OFFSET(primenav,(ROW(A75)-ROW($A$7)+2)/2,0))</f>
        <v/>
      </c>
      <c r="J74" s="15" t="str">
        <f ca="1">IF(OFFSET(primenavaiding,(ROW(A75)-ROW($A$7)+2)/2,0)="","",OFFSET(primenavaiding,(ROW(A75)-ROW($A$7)+2)/2,0))</f>
        <v/>
      </c>
      <c r="K74" s="15" t="str">
        <f ca="1">IF(OFFSET(fom,(ROW(A75)-ROW($A$7)+2)/2,0)="","",OFFSET(fom,(ROW(A75)-ROW($A$7)+2)/2,0))</f>
        <v/>
      </c>
      <c r="L74" s="112" t="str">
        <f ca="1">IF(OFFSET(trk,(ROW(A75)-ROW($A$7)+2)/2,0)="","",OFFSET(trk,(ROW(A75)-ROW($A$7)+2)/2,0))</f>
        <v/>
      </c>
      <c r="M74" s="114" t="str">
        <f ca="1">IF(OFFSET(hdg,(ROW(A75)-ROW($A$7)+2)/2,0)="","",OFFSET(hdg,(ROW(A75)-ROW($A$7)+2)/2,0))</f>
        <v/>
      </c>
      <c r="N74" s="15" t="str">
        <f ca="1">IF(OFFSET(ls,(ROW(A75)-ROW($A$7)+2)/2,0)="","",OFFSET(ls,(ROW(A75)-ROW($A$7)+2)/2,0))</f>
        <v/>
      </c>
      <c r="O74" s="38" t="str">
        <f ca="1">IF(OFFSET(lar,(ROW(A75)-ROW($A$7)+2)/2,0)="","",OFFSET(lar,(ROW(A75)-ROW($A$7)+2)/2,0))</f>
        <v/>
      </c>
    </row>
    <row r="75" spans="1:21" ht="15.75" customHeight="1" thickBot="1" x14ac:dyDescent="0.3">
      <c r="A75" s="17" t="str">
        <f ca="1">IF(OFFSET(dest,(ROW(A75)-ROW($A$7)+2)/2,0)="","",OFFSET(dest,(ROW(A75)-ROW($A$7)+2)/2,0))</f>
        <v/>
      </c>
      <c r="B75" s="28" t="str">
        <f ca="1">IF(OFFSET(tor,(ROW(A75)-ROW($A$7)+2)/2,0)="","",OFFSET(tor,(ROW(A75)-ROW($A$7)+2)/2,0))</f>
        <v/>
      </c>
      <c r="C75" s="48" t="str">
        <f ca="1">IF(OFFSET(be,(ROW(A75)-ROW($A$7)+2)/2,0)="","",UPPER(BEname)&amp;" "&amp;OFFSET(be,(ROW(A75)-ROW($A$7)+2)/2,0))</f>
        <v/>
      </c>
      <c r="D75" s="49"/>
      <c r="E75" s="48" t="str">
        <f ca="1">IF(OFFSET(tgtlat,(ROW(A75)-ROW($A$7)+2)/2,0)="","",OFFSET(tgtlat,(ROW(A75)-ROW($A$7)+2)/2,0)&amp;"  "&amp;OFFSET(tgtlon,(ROW(A75)-ROW($A$7)+2)/2,0))</f>
        <v/>
      </c>
      <c r="F75" s="50"/>
      <c r="G75" s="42" t="str">
        <f ca="1">IF(OFFSET(tgtelev,(ROW(A75)-ROW($A$7)+2)/2,0)="","",OFFSET(tgtelev,(ROW(A75)-ROW($A$7)+2)/2,0))</f>
        <v/>
      </c>
      <c r="H75" s="122"/>
      <c r="I75" s="18" t="str">
        <f ca="1">IF(OFFSET(xhair,(ROW(A75)-ROW($A$7)+2)/2,0)="","",OFFSET(xhair,(ROW(A75)-ROW($A$7)+2)/2,0))</f>
        <v/>
      </c>
      <c r="J75" s="19" t="str">
        <f ca="1">IF(OFFSET(buffers,(ROW(A75)-ROW($A$7)+2)/2,0)="","",OFFSET(buffers,(ROW(A75)-ROW($A$7)+2)/2,0))</f>
        <v/>
      </c>
      <c r="K75" s="113" t="str">
        <f ca="1">IF(OFFSET(alt,(ROW(A75)-ROW($A$7)+2)/2,0)="","",OFFSET(alt,(ROW(A75)-ROW($A$7)+2)/2,0))</f>
        <v/>
      </c>
      <c r="L75" s="109" t="str">
        <f ca="1">IF(OFFSET(ias,(ROW(A75)-ROW($A$7)+2)/2,0)="","",OFFSET(ias,(ROW(A75)-ROW($A$7)+2)/2,0))</f>
        <v/>
      </c>
      <c r="M75" s="110" t="str">
        <f ca="1">IF(OFFSET(tas,(ROW(A75)-ROW($A$7)+2)/2,0)="","",OFFSET(tas,(ROW(A75)-ROW($A$7)+2)/2,0))</f>
        <v/>
      </c>
      <c r="N75" s="111" t="str">
        <f ca="1">IF(OFFSET(gs,(ROW(A75)-ROW($A$7)+2)/2,0)="","",OFFSET(gs,(ROW(A75)-ROW($A$7)+2)/2,0))</f>
        <v/>
      </c>
      <c r="O75" s="20" t="str">
        <f ca="1">IF(OFFSET(delay,(ROW(A75)-ROW($A$7)+2)/2,0)="","",OFFSET(delay,(ROW(A75)-ROW($A$7)+2)/2,0))</f>
        <v/>
      </c>
    </row>
    <row r="76" spans="1:21" x14ac:dyDescent="0.25">
      <c r="A76" s="39" t="str">
        <f t="shared" ref="A76:A101" ca="1" si="33">IF(LEN(A77)&gt;0,((ROW(A77)-ROW($A$7))/2)+1,"")</f>
        <v/>
      </c>
      <c r="B76" s="40" t="str">
        <f ca="1">IF(OFFSET(tot,(ROW(A77)-ROW($A$7)+2)/2,0)="","",OFFSET(tot,(ROW(A77)-ROW($A$7)+2)/2,0))</f>
        <v/>
      </c>
      <c r="C76" s="22" t="str">
        <f ca="1">IF(LEN(A77)&gt;0,cs,"")</f>
        <v/>
      </c>
      <c r="D76" s="22" t="str">
        <f ca="1">IF(LEN(A77)&gt;0,"Pod "&amp;acmi,"")</f>
        <v/>
      </c>
      <c r="E76" s="22" t="str">
        <f ca="1">IF(OFFSET(wpntype,(ROW(A77)-ROW($A$7)+2)/2,0)="","",OFFSET(wpntype,(ROW(A77)-ROW($A$7)+2)/2,0))</f>
        <v/>
      </c>
      <c r="F76" s="53" t="str">
        <f ca="1">IF(OFFSET(tgtname,(ROW(A77)-ROW($A$7)+2)/2,0)="","",OFFSET(tgtname,(ROW(A77)-ROW($A$7)+2)/2,0))</f>
        <v/>
      </c>
      <c r="G76" s="54"/>
      <c r="H76" s="121"/>
      <c r="I76" s="21" t="str">
        <f ca="1">IF(OFFSET(primenav,(ROW(A77)-ROW($A$7)+2)/2,0)="","",OFFSET(primenav,(ROW(A77)-ROW($A$7)+2)/2,0))</f>
        <v/>
      </c>
      <c r="J76" s="22" t="str">
        <f ca="1">IF(OFFSET(primenavaiding,(ROW(A77)-ROW($A$7)+2)/2,0)="","",OFFSET(primenavaiding,(ROW(A77)-ROW($A$7)+2)/2,0))</f>
        <v/>
      </c>
      <c r="K76" s="22" t="str">
        <f ca="1">IF(OFFSET(fom,(ROW(A77)-ROW($A$7)+2)/2,0)="","",OFFSET(fom,(ROW(A77)-ROW($A$7)+2)/2,0))</f>
        <v/>
      </c>
      <c r="L76" s="115" t="str">
        <f ca="1">IF(OFFSET(trk,(ROW(A77)-ROW($A$7)+2)/2,0)="","",OFFSET(trk,(ROW(A77)-ROW($A$7)+2)/2,0))</f>
        <v/>
      </c>
      <c r="M76" s="116" t="str">
        <f ca="1">IF(OFFSET(hdg,(ROW(A77)-ROW($A$7)+2)/2,0)="","",OFFSET(hdg,(ROW(A77)-ROW($A$7)+2)/2,0))</f>
        <v/>
      </c>
      <c r="N76" s="22" t="str">
        <f ca="1">IF(OFFSET(ls,(ROW(A77)-ROW($A$7)+2)/2,0)="","",OFFSET(ls,(ROW(A77)-ROW($A$7)+2)/2,0))</f>
        <v/>
      </c>
      <c r="O76" s="41" t="str">
        <f ca="1">IF(OFFSET(lar,(ROW(A77)-ROW($A$7)+2)/2,0)="","",OFFSET(lar,(ROW(A77)-ROW($A$7)+2)/2,0))</f>
        <v/>
      </c>
    </row>
    <row r="77" spans="1:21" ht="15.75" customHeight="1" thickBot="1" x14ac:dyDescent="0.3">
      <c r="A77" s="23" t="str">
        <f ca="1">IF(OFFSET(dest,(ROW(A77)-ROW($A$7)+2)/2,0)="","",OFFSET(dest,(ROW(A77)-ROW($A$7)+2)/2,0))</f>
        <v/>
      </c>
      <c r="B77" s="29" t="str">
        <f ca="1">IF(OFFSET(tor,(ROW(A77)-ROW($A$7)+2)/2,0)="","",OFFSET(tor,(ROW(A77)-ROW($A$7)+2)/2,0))</f>
        <v/>
      </c>
      <c r="C77" s="45" t="str">
        <f ca="1">IF(OFFSET(be,(ROW(A77)-ROW($A$7)+2)/2,0)="","",UPPER(BEname)&amp;" "&amp;OFFSET(be,(ROW(A77)-ROW($A$7)+2)/2,0))</f>
        <v/>
      </c>
      <c r="D77" s="46"/>
      <c r="E77" s="45" t="str">
        <f ca="1">IF(OFFSET(tgtlat,(ROW(A77)-ROW($A$7)+2)/2,0)="","",OFFSET(tgtlat,(ROW(A77)-ROW($A$7)+2)/2,0)&amp;"  "&amp;OFFSET(tgtlon,(ROW(A77)-ROW($A$7)+2)/2,0))</f>
        <v/>
      </c>
      <c r="F77" s="47"/>
      <c r="G77" s="43" t="str">
        <f ca="1">IF(OFFSET(tgtelev,(ROW(A77)-ROW($A$7)+2)/2,0)="","",OFFSET(tgtelev,(ROW(A77)-ROW($A$7)+2)/2,0))</f>
        <v/>
      </c>
      <c r="H77" s="121"/>
      <c r="I77" s="24" t="str">
        <f ca="1">IF(OFFSET(xhair,(ROW(A77)-ROW($A$7)+2)/2,0)="","",OFFSET(xhair,(ROW(A77)-ROW($A$7)+2)/2,0))</f>
        <v/>
      </c>
      <c r="J77" s="25" t="str">
        <f ca="1">IF(OFFSET(buffers,(ROW(A77)-ROW($A$7)+2)/2,0)="","",OFFSET(buffers,(ROW(A77)-ROW($A$7)+2)/2,0))</f>
        <v/>
      </c>
      <c r="K77" s="117" t="str">
        <f ca="1">IF(OFFSET(alt,(ROW(A77)-ROW($A$7)+2)/2,0)="","",OFFSET(alt,(ROW(A77)-ROW($A$7)+2)/2,0))</f>
        <v/>
      </c>
      <c r="L77" s="118" t="str">
        <f ca="1">IF(OFFSET(ias,(ROW(A77)-ROW($A$7)+2)/2,0)="","",OFFSET(ias,(ROW(A77)-ROW($A$7)+2)/2,0))</f>
        <v/>
      </c>
      <c r="M77" s="119" t="str">
        <f ca="1">IF(OFFSET(tas,(ROW(A77)-ROW($A$7)+2)/2,0)="","",OFFSET(tas,(ROW(A77)-ROW($A$7)+2)/2,0))</f>
        <v/>
      </c>
      <c r="N77" s="120" t="str">
        <f ca="1">IF(OFFSET(gs,(ROW(A77)-ROW($A$7)+2)/2,0)="","",OFFSET(gs,(ROW(A77)-ROW($A$7)+2)/2,0))</f>
        <v/>
      </c>
      <c r="O77" s="26" t="str">
        <f ca="1">IF(OFFSET(delay,(ROW(A77)-ROW($A$7)+2)/2,0)="","",OFFSET(delay,(ROW(A77)-ROW($A$7)+2)/2,0))</f>
        <v/>
      </c>
    </row>
    <row r="78" spans="1:21" x14ac:dyDescent="0.25">
      <c r="A78" s="36" t="str">
        <f t="shared" ref="A78:A101" ca="1" si="34">IF(LEN(A79)&gt;0,((ROW(A79)-ROW($A$7))/2)+1,"")</f>
        <v/>
      </c>
      <c r="B78" s="37" t="str">
        <f ca="1">IF(OFFSET(tot,(ROW(A79)-ROW($A$7)+2)/2,0)="","",OFFSET(tot,(ROW(A79)-ROW($A$7)+2)/2,0))</f>
        <v/>
      </c>
      <c r="C78" s="15" t="str">
        <f ca="1">IF(LEN(A79)&gt;0,cs,"")</f>
        <v/>
      </c>
      <c r="D78" s="15" t="str">
        <f ca="1">IF(LEN(A79)&gt;0,"Pod "&amp;acmi,"")</f>
        <v/>
      </c>
      <c r="E78" s="15" t="str">
        <f ca="1">IF(OFFSET(wpntype,(ROW(A79)-ROW($A$7)+2)/2,0)="","",OFFSET(wpntype,(ROW(A79)-ROW($A$7)+2)/2,0))</f>
        <v/>
      </c>
      <c r="F78" s="51" t="str">
        <f ca="1">IF(OFFSET(tgtname,(ROW(A79)-ROW($A$7)+2)/2,0)="","",OFFSET(tgtname,(ROW(A79)-ROW($A$7)+2)/2,0))</f>
        <v/>
      </c>
      <c r="G78" s="52"/>
      <c r="H78" s="121"/>
      <c r="I78" s="14" t="str">
        <f ca="1">IF(OFFSET(primenav,(ROW(A79)-ROW($A$7)+2)/2,0)="","",OFFSET(primenav,(ROW(A79)-ROW($A$7)+2)/2,0))</f>
        <v/>
      </c>
      <c r="J78" s="15" t="str">
        <f ca="1">IF(OFFSET(primenavaiding,(ROW(A79)-ROW($A$7)+2)/2,0)="","",OFFSET(primenavaiding,(ROW(A79)-ROW($A$7)+2)/2,0))</f>
        <v/>
      </c>
      <c r="K78" s="15" t="str">
        <f ca="1">IF(OFFSET(fom,(ROW(A79)-ROW($A$7)+2)/2,0)="","",OFFSET(fom,(ROW(A79)-ROW($A$7)+2)/2,0))</f>
        <v/>
      </c>
      <c r="L78" s="112" t="str">
        <f ca="1">IF(OFFSET(trk,(ROW(A79)-ROW($A$7)+2)/2,0)="","",OFFSET(trk,(ROW(A79)-ROW($A$7)+2)/2,0))</f>
        <v/>
      </c>
      <c r="M78" s="114" t="str">
        <f ca="1">IF(OFFSET(hdg,(ROW(A79)-ROW($A$7)+2)/2,0)="","",OFFSET(hdg,(ROW(A79)-ROW($A$7)+2)/2,0))</f>
        <v/>
      </c>
      <c r="N78" s="15" t="str">
        <f ca="1">IF(OFFSET(ls,(ROW(A79)-ROW($A$7)+2)/2,0)="","",OFFSET(ls,(ROW(A79)-ROW($A$7)+2)/2,0))</f>
        <v/>
      </c>
      <c r="O78" s="38" t="str">
        <f ca="1">IF(OFFSET(lar,(ROW(A79)-ROW($A$7)+2)/2,0)="","",OFFSET(lar,(ROW(A79)-ROW($A$7)+2)/2,0))</f>
        <v/>
      </c>
    </row>
    <row r="79" spans="1:21" ht="15.75" customHeight="1" thickBot="1" x14ac:dyDescent="0.3">
      <c r="A79" s="17" t="str">
        <f ca="1">IF(OFFSET(dest,(ROW(A79)-ROW($A$7)+2)/2,0)="","",OFFSET(dest,(ROW(A79)-ROW($A$7)+2)/2,0))</f>
        <v/>
      </c>
      <c r="B79" s="28" t="str">
        <f ca="1">IF(OFFSET(tor,(ROW(A79)-ROW($A$7)+2)/2,0)="","",OFFSET(tor,(ROW(A79)-ROW($A$7)+2)/2,0))</f>
        <v/>
      </c>
      <c r="C79" s="48" t="str">
        <f ca="1">IF(OFFSET(be,(ROW(A79)-ROW($A$7)+2)/2,0)="","",UPPER(BEname)&amp;" "&amp;OFFSET(be,(ROW(A79)-ROW($A$7)+2)/2,0))</f>
        <v/>
      </c>
      <c r="D79" s="49"/>
      <c r="E79" s="48" t="str">
        <f ca="1">IF(OFFSET(tgtlat,(ROW(A79)-ROW($A$7)+2)/2,0)="","",OFFSET(tgtlat,(ROW(A79)-ROW($A$7)+2)/2,0)&amp;"  "&amp;OFFSET(tgtlon,(ROW(A79)-ROW($A$7)+2)/2,0))</f>
        <v/>
      </c>
      <c r="F79" s="50"/>
      <c r="G79" s="42" t="str">
        <f ca="1">IF(OFFSET(tgtelev,(ROW(A79)-ROW($A$7)+2)/2,0)="","",OFFSET(tgtelev,(ROW(A79)-ROW($A$7)+2)/2,0))</f>
        <v/>
      </c>
      <c r="H79" s="122"/>
      <c r="I79" s="18" t="str">
        <f ca="1">IF(OFFSET(xhair,(ROW(A79)-ROW($A$7)+2)/2,0)="","",OFFSET(xhair,(ROW(A79)-ROW($A$7)+2)/2,0))</f>
        <v/>
      </c>
      <c r="J79" s="19" t="str">
        <f ca="1">IF(OFFSET(buffers,(ROW(A79)-ROW($A$7)+2)/2,0)="","",OFFSET(buffers,(ROW(A79)-ROW($A$7)+2)/2,0))</f>
        <v/>
      </c>
      <c r="K79" s="113" t="str">
        <f ca="1">IF(OFFSET(alt,(ROW(A79)-ROW($A$7)+2)/2,0)="","",OFFSET(alt,(ROW(A79)-ROW($A$7)+2)/2,0))</f>
        <v/>
      </c>
      <c r="L79" s="109" t="str">
        <f ca="1">IF(OFFSET(ias,(ROW(A79)-ROW($A$7)+2)/2,0)="","",OFFSET(ias,(ROW(A79)-ROW($A$7)+2)/2,0))</f>
        <v/>
      </c>
      <c r="M79" s="110" t="str">
        <f ca="1">IF(OFFSET(tas,(ROW(A79)-ROW($A$7)+2)/2,0)="","",OFFSET(tas,(ROW(A79)-ROW($A$7)+2)/2,0))</f>
        <v/>
      </c>
      <c r="N79" s="111" t="str">
        <f ca="1">IF(OFFSET(gs,(ROW(A79)-ROW($A$7)+2)/2,0)="","",OFFSET(gs,(ROW(A79)-ROW($A$7)+2)/2,0))</f>
        <v/>
      </c>
      <c r="O79" s="20" t="str">
        <f ca="1">IF(OFFSET(delay,(ROW(A79)-ROW($A$7)+2)/2,0)="","",OFFSET(delay,(ROW(A79)-ROW($A$7)+2)/2,0))</f>
        <v/>
      </c>
    </row>
    <row r="80" spans="1:21" x14ac:dyDescent="0.25">
      <c r="A80" s="39" t="str">
        <f t="shared" ref="A80:A101" ca="1" si="35">IF(LEN(A81)&gt;0,((ROW(A81)-ROW($A$7))/2)+1,"")</f>
        <v/>
      </c>
      <c r="B80" s="40" t="str">
        <f ca="1">IF(OFFSET(tot,(ROW(A81)-ROW($A$7)+2)/2,0)="","",OFFSET(tot,(ROW(A81)-ROW($A$7)+2)/2,0))</f>
        <v/>
      </c>
      <c r="C80" s="22" t="str">
        <f ca="1">IF(LEN(A81)&gt;0,cs,"")</f>
        <v/>
      </c>
      <c r="D80" s="22" t="str">
        <f ca="1">IF(LEN(A81)&gt;0,"Pod "&amp;acmi,"")</f>
        <v/>
      </c>
      <c r="E80" s="22" t="str">
        <f ca="1">IF(OFFSET(wpntype,(ROW(A81)-ROW($A$7)+2)/2,0)="","",OFFSET(wpntype,(ROW(A81)-ROW($A$7)+2)/2,0))</f>
        <v/>
      </c>
      <c r="F80" s="53" t="str">
        <f ca="1">IF(OFFSET(tgtname,(ROW(A81)-ROW($A$7)+2)/2,0)="","",OFFSET(tgtname,(ROW(A81)-ROW($A$7)+2)/2,0))</f>
        <v/>
      </c>
      <c r="G80" s="54"/>
      <c r="H80" s="121"/>
      <c r="I80" s="21" t="str">
        <f ca="1">IF(OFFSET(primenav,(ROW(A81)-ROW($A$7)+2)/2,0)="","",OFFSET(primenav,(ROW(A81)-ROW($A$7)+2)/2,0))</f>
        <v/>
      </c>
      <c r="J80" s="22" t="str">
        <f ca="1">IF(OFFSET(primenavaiding,(ROW(A81)-ROW($A$7)+2)/2,0)="","",OFFSET(primenavaiding,(ROW(A81)-ROW($A$7)+2)/2,0))</f>
        <v/>
      </c>
      <c r="K80" s="22" t="str">
        <f ca="1">IF(OFFSET(fom,(ROW(A81)-ROW($A$7)+2)/2,0)="","",OFFSET(fom,(ROW(A81)-ROW($A$7)+2)/2,0))</f>
        <v/>
      </c>
      <c r="L80" s="115" t="str">
        <f ca="1">IF(OFFSET(trk,(ROW(A81)-ROW($A$7)+2)/2,0)="","",OFFSET(trk,(ROW(A81)-ROW($A$7)+2)/2,0))</f>
        <v/>
      </c>
      <c r="M80" s="116" t="str">
        <f ca="1">IF(OFFSET(hdg,(ROW(A81)-ROW($A$7)+2)/2,0)="","",OFFSET(hdg,(ROW(A81)-ROW($A$7)+2)/2,0))</f>
        <v/>
      </c>
      <c r="N80" s="22" t="str">
        <f ca="1">IF(OFFSET(ls,(ROW(A81)-ROW($A$7)+2)/2,0)="","",OFFSET(ls,(ROW(A81)-ROW($A$7)+2)/2,0))</f>
        <v/>
      </c>
      <c r="O80" s="41" t="str">
        <f ca="1">IF(OFFSET(lar,(ROW(A81)-ROW($A$7)+2)/2,0)="","",OFFSET(lar,(ROW(A81)-ROW($A$7)+2)/2,0))</f>
        <v/>
      </c>
    </row>
    <row r="81" spans="1:15" ht="15.75" customHeight="1" thickBot="1" x14ac:dyDescent="0.3">
      <c r="A81" s="23" t="str">
        <f ca="1">IF(OFFSET(dest,(ROW(A81)-ROW($A$7)+2)/2,0)="","",OFFSET(dest,(ROW(A81)-ROW($A$7)+2)/2,0))</f>
        <v/>
      </c>
      <c r="B81" s="29" t="str">
        <f ca="1">IF(OFFSET(tor,(ROW(A81)-ROW($A$7)+2)/2,0)="","",OFFSET(tor,(ROW(A81)-ROW($A$7)+2)/2,0))</f>
        <v/>
      </c>
      <c r="C81" s="45" t="str">
        <f ca="1">IF(OFFSET(be,(ROW(A81)-ROW($A$7)+2)/2,0)="","",UPPER(BEname)&amp;" "&amp;OFFSET(be,(ROW(A81)-ROW($A$7)+2)/2,0))</f>
        <v/>
      </c>
      <c r="D81" s="46"/>
      <c r="E81" s="45" t="str">
        <f ca="1">IF(OFFSET(tgtlat,(ROW(A81)-ROW($A$7)+2)/2,0)="","",OFFSET(tgtlat,(ROW(A81)-ROW($A$7)+2)/2,0)&amp;"  "&amp;OFFSET(tgtlon,(ROW(A81)-ROW($A$7)+2)/2,0))</f>
        <v/>
      </c>
      <c r="F81" s="47"/>
      <c r="G81" s="43" t="str">
        <f ca="1">IF(OFFSET(tgtelev,(ROW(A81)-ROW($A$7)+2)/2,0)="","",OFFSET(tgtelev,(ROW(A81)-ROW($A$7)+2)/2,0))</f>
        <v/>
      </c>
      <c r="H81" s="121"/>
      <c r="I81" s="24" t="str">
        <f ca="1">IF(OFFSET(xhair,(ROW(A81)-ROW($A$7)+2)/2,0)="","",OFFSET(xhair,(ROW(A81)-ROW($A$7)+2)/2,0))</f>
        <v/>
      </c>
      <c r="J81" s="25" t="str">
        <f ca="1">IF(OFFSET(buffers,(ROW(A81)-ROW($A$7)+2)/2,0)="","",OFFSET(buffers,(ROW(A81)-ROW($A$7)+2)/2,0))</f>
        <v/>
      </c>
      <c r="K81" s="117" t="str">
        <f ca="1">IF(OFFSET(alt,(ROW(A81)-ROW($A$7)+2)/2,0)="","",OFFSET(alt,(ROW(A81)-ROW($A$7)+2)/2,0))</f>
        <v/>
      </c>
      <c r="L81" s="118" t="str">
        <f ca="1">IF(OFFSET(ias,(ROW(A81)-ROW($A$7)+2)/2,0)="","",OFFSET(ias,(ROW(A81)-ROW($A$7)+2)/2,0))</f>
        <v/>
      </c>
      <c r="M81" s="119" t="str">
        <f ca="1">IF(OFFSET(tas,(ROW(A81)-ROW($A$7)+2)/2,0)="","",OFFSET(tas,(ROW(A81)-ROW($A$7)+2)/2,0))</f>
        <v/>
      </c>
      <c r="N81" s="120" t="str">
        <f ca="1">IF(OFFSET(gs,(ROW(A81)-ROW($A$7)+2)/2,0)="","",OFFSET(gs,(ROW(A81)-ROW($A$7)+2)/2,0))</f>
        <v/>
      </c>
      <c r="O81" s="26" t="str">
        <f ca="1">IF(OFFSET(delay,(ROW(A81)-ROW($A$7)+2)/2,0)="","",OFFSET(delay,(ROW(A81)-ROW($A$7)+2)/2,0))</f>
        <v/>
      </c>
    </row>
    <row r="82" spans="1:15" x14ac:dyDescent="0.25">
      <c r="A82" s="36" t="str">
        <f t="shared" ref="A82:A101" ca="1" si="36">IF(LEN(A83)&gt;0,((ROW(A83)-ROW($A$7))/2)+1,"")</f>
        <v/>
      </c>
      <c r="B82" s="37" t="str">
        <f ca="1">IF(OFFSET(tot,(ROW(A83)-ROW($A$7)+2)/2,0)="","",OFFSET(tot,(ROW(A83)-ROW($A$7)+2)/2,0))</f>
        <v/>
      </c>
      <c r="C82" s="15" t="str">
        <f ca="1">IF(LEN(A83)&gt;0,cs,"")</f>
        <v/>
      </c>
      <c r="D82" s="15" t="str">
        <f ca="1">IF(LEN(A83)&gt;0,"Pod "&amp;acmi,"")</f>
        <v/>
      </c>
      <c r="E82" s="15" t="str">
        <f ca="1">IF(OFFSET(wpntype,(ROW(A83)-ROW($A$7)+2)/2,0)="","",OFFSET(wpntype,(ROW(A83)-ROW($A$7)+2)/2,0))</f>
        <v/>
      </c>
      <c r="F82" s="51" t="str">
        <f ca="1">IF(OFFSET(tgtname,(ROW(A83)-ROW($A$7)+2)/2,0)="","",OFFSET(tgtname,(ROW(A83)-ROW($A$7)+2)/2,0))</f>
        <v/>
      </c>
      <c r="G82" s="52"/>
      <c r="H82" s="121"/>
      <c r="I82" s="14" t="str">
        <f ca="1">IF(OFFSET(primenav,(ROW(A83)-ROW($A$7)+2)/2,0)="","",OFFSET(primenav,(ROW(A83)-ROW($A$7)+2)/2,0))</f>
        <v/>
      </c>
      <c r="J82" s="15" t="str">
        <f ca="1">IF(OFFSET(primenavaiding,(ROW(A83)-ROW($A$7)+2)/2,0)="","",OFFSET(primenavaiding,(ROW(A83)-ROW($A$7)+2)/2,0))</f>
        <v/>
      </c>
      <c r="K82" s="15" t="str">
        <f ca="1">IF(OFFSET(fom,(ROW(A83)-ROW($A$7)+2)/2,0)="","",OFFSET(fom,(ROW(A83)-ROW($A$7)+2)/2,0))</f>
        <v/>
      </c>
      <c r="L82" s="112" t="str">
        <f ca="1">IF(OFFSET(trk,(ROW(A83)-ROW($A$7)+2)/2,0)="","",OFFSET(trk,(ROW(A83)-ROW($A$7)+2)/2,0))</f>
        <v/>
      </c>
      <c r="M82" s="114" t="str">
        <f ca="1">IF(OFFSET(hdg,(ROW(A83)-ROW($A$7)+2)/2,0)="","",OFFSET(hdg,(ROW(A83)-ROW($A$7)+2)/2,0))</f>
        <v/>
      </c>
      <c r="N82" s="15" t="str">
        <f ca="1">IF(OFFSET(ls,(ROW(A83)-ROW($A$7)+2)/2,0)="","",OFFSET(ls,(ROW(A83)-ROW($A$7)+2)/2,0))</f>
        <v/>
      </c>
      <c r="O82" s="38" t="str">
        <f ca="1">IF(OFFSET(lar,(ROW(A83)-ROW($A$7)+2)/2,0)="","",OFFSET(lar,(ROW(A83)-ROW($A$7)+2)/2,0))</f>
        <v/>
      </c>
    </row>
    <row r="83" spans="1:15" ht="15.75" customHeight="1" thickBot="1" x14ac:dyDescent="0.3">
      <c r="A83" s="17" t="str">
        <f ca="1">IF(OFFSET(dest,(ROW(A83)-ROW($A$7)+2)/2,0)="","",OFFSET(dest,(ROW(A83)-ROW($A$7)+2)/2,0))</f>
        <v/>
      </c>
      <c r="B83" s="28" t="str">
        <f ca="1">IF(OFFSET(tor,(ROW(A83)-ROW($A$7)+2)/2,0)="","",OFFSET(tor,(ROW(A83)-ROW($A$7)+2)/2,0))</f>
        <v/>
      </c>
      <c r="C83" s="48" t="str">
        <f ca="1">IF(OFFSET(be,(ROW(A83)-ROW($A$7)+2)/2,0)="","",UPPER(BEname)&amp;" "&amp;OFFSET(be,(ROW(A83)-ROW($A$7)+2)/2,0))</f>
        <v/>
      </c>
      <c r="D83" s="49"/>
      <c r="E83" s="48" t="str">
        <f ca="1">IF(OFFSET(tgtlat,(ROW(A83)-ROW($A$7)+2)/2,0)="","",OFFSET(tgtlat,(ROW(A83)-ROW($A$7)+2)/2,0)&amp;"  "&amp;OFFSET(tgtlon,(ROW(A83)-ROW($A$7)+2)/2,0))</f>
        <v/>
      </c>
      <c r="F83" s="50"/>
      <c r="G83" s="42" t="str">
        <f ca="1">IF(OFFSET(tgtelev,(ROW(A83)-ROW($A$7)+2)/2,0)="","",OFFSET(tgtelev,(ROW(A83)-ROW($A$7)+2)/2,0))</f>
        <v/>
      </c>
      <c r="H83" s="122"/>
      <c r="I83" s="18" t="str">
        <f ca="1">IF(OFFSET(xhair,(ROW(A83)-ROW($A$7)+2)/2,0)="","",OFFSET(xhair,(ROW(A83)-ROW($A$7)+2)/2,0))</f>
        <v/>
      </c>
      <c r="J83" s="19" t="str">
        <f ca="1">IF(OFFSET(buffers,(ROW(A83)-ROW($A$7)+2)/2,0)="","",OFFSET(buffers,(ROW(A83)-ROW($A$7)+2)/2,0))</f>
        <v/>
      </c>
      <c r="K83" s="113" t="str">
        <f ca="1">IF(OFFSET(alt,(ROW(A83)-ROW($A$7)+2)/2,0)="","",OFFSET(alt,(ROW(A83)-ROW($A$7)+2)/2,0))</f>
        <v/>
      </c>
      <c r="L83" s="109" t="str">
        <f ca="1">IF(OFFSET(ias,(ROW(A83)-ROW($A$7)+2)/2,0)="","",OFFSET(ias,(ROW(A83)-ROW($A$7)+2)/2,0))</f>
        <v/>
      </c>
      <c r="M83" s="110" t="str">
        <f ca="1">IF(OFFSET(tas,(ROW(A83)-ROW($A$7)+2)/2,0)="","",OFFSET(tas,(ROW(A83)-ROW($A$7)+2)/2,0))</f>
        <v/>
      </c>
      <c r="N83" s="111" t="str">
        <f ca="1">IF(OFFSET(gs,(ROW(A83)-ROW($A$7)+2)/2,0)="","",OFFSET(gs,(ROW(A83)-ROW($A$7)+2)/2,0))</f>
        <v/>
      </c>
      <c r="O83" s="20" t="str">
        <f ca="1">IF(OFFSET(delay,(ROW(A83)-ROW($A$7)+2)/2,0)="","",OFFSET(delay,(ROW(A83)-ROW($A$7)+2)/2,0))</f>
        <v/>
      </c>
    </row>
    <row r="84" spans="1:15" x14ac:dyDescent="0.25">
      <c r="A84" s="39" t="str">
        <f t="shared" ref="A84:A101" ca="1" si="37">IF(LEN(A85)&gt;0,((ROW(A85)-ROW($A$7))/2)+1,"")</f>
        <v/>
      </c>
      <c r="B84" s="40" t="str">
        <f ca="1">IF(OFFSET(tot,(ROW(A85)-ROW($A$7)+2)/2,0)="","",OFFSET(tot,(ROW(A85)-ROW($A$7)+2)/2,0))</f>
        <v/>
      </c>
      <c r="C84" s="22" t="str">
        <f ca="1">IF(LEN(A85)&gt;0,cs,"")</f>
        <v/>
      </c>
      <c r="D84" s="22" t="str">
        <f ca="1">IF(LEN(A85)&gt;0,"Pod "&amp;acmi,"")</f>
        <v/>
      </c>
      <c r="E84" s="22" t="str">
        <f ca="1">IF(OFFSET(wpntype,(ROW(A85)-ROW($A$7)+2)/2,0)="","",OFFSET(wpntype,(ROW(A85)-ROW($A$7)+2)/2,0))</f>
        <v/>
      </c>
      <c r="F84" s="53" t="str">
        <f ca="1">IF(OFFSET(tgtname,(ROW(A85)-ROW($A$7)+2)/2,0)="","",OFFSET(tgtname,(ROW(A85)-ROW($A$7)+2)/2,0))</f>
        <v/>
      </c>
      <c r="G84" s="54"/>
      <c r="H84" s="121"/>
      <c r="I84" s="21" t="str">
        <f ca="1">IF(OFFSET(primenav,(ROW(A85)-ROW($A$7)+2)/2,0)="","",OFFSET(primenav,(ROW(A85)-ROW($A$7)+2)/2,0))</f>
        <v/>
      </c>
      <c r="J84" s="22" t="str">
        <f ca="1">IF(OFFSET(primenavaiding,(ROW(A85)-ROW($A$7)+2)/2,0)="","",OFFSET(primenavaiding,(ROW(A85)-ROW($A$7)+2)/2,0))</f>
        <v/>
      </c>
      <c r="K84" s="22" t="str">
        <f ca="1">IF(OFFSET(fom,(ROW(A85)-ROW($A$7)+2)/2,0)="","",OFFSET(fom,(ROW(A85)-ROW($A$7)+2)/2,0))</f>
        <v/>
      </c>
      <c r="L84" s="115" t="str">
        <f ca="1">IF(OFFSET(trk,(ROW(A85)-ROW($A$7)+2)/2,0)="","",OFFSET(trk,(ROW(A85)-ROW($A$7)+2)/2,0))</f>
        <v/>
      </c>
      <c r="M84" s="116" t="str">
        <f ca="1">IF(OFFSET(hdg,(ROW(A85)-ROW($A$7)+2)/2,0)="","",OFFSET(hdg,(ROW(A85)-ROW($A$7)+2)/2,0))</f>
        <v/>
      </c>
      <c r="N84" s="22" t="str">
        <f ca="1">IF(OFFSET(ls,(ROW(A85)-ROW($A$7)+2)/2,0)="","",OFFSET(ls,(ROW(A85)-ROW($A$7)+2)/2,0))</f>
        <v/>
      </c>
      <c r="O84" s="41" t="str">
        <f ca="1">IF(OFFSET(lar,(ROW(A85)-ROW($A$7)+2)/2,0)="","",OFFSET(lar,(ROW(A85)-ROW($A$7)+2)/2,0))</f>
        <v/>
      </c>
    </row>
    <row r="85" spans="1:15" ht="15.75" customHeight="1" thickBot="1" x14ac:dyDescent="0.3">
      <c r="A85" s="23" t="str">
        <f ca="1">IF(OFFSET(dest,(ROW(A85)-ROW($A$7)+2)/2,0)="","",OFFSET(dest,(ROW(A85)-ROW($A$7)+2)/2,0))</f>
        <v/>
      </c>
      <c r="B85" s="29" t="str">
        <f ca="1">IF(OFFSET(tor,(ROW(A85)-ROW($A$7)+2)/2,0)="","",OFFSET(tor,(ROW(A85)-ROW($A$7)+2)/2,0))</f>
        <v/>
      </c>
      <c r="C85" s="45" t="str">
        <f ca="1">IF(OFFSET(be,(ROW(A85)-ROW($A$7)+2)/2,0)="","",UPPER(BEname)&amp;" "&amp;OFFSET(be,(ROW(A85)-ROW($A$7)+2)/2,0))</f>
        <v/>
      </c>
      <c r="D85" s="46"/>
      <c r="E85" s="45" t="str">
        <f ca="1">IF(OFFSET(tgtlat,(ROW(A85)-ROW($A$7)+2)/2,0)="","",OFFSET(tgtlat,(ROW(A85)-ROW($A$7)+2)/2,0)&amp;"  "&amp;OFFSET(tgtlon,(ROW(A85)-ROW($A$7)+2)/2,0))</f>
        <v/>
      </c>
      <c r="F85" s="47"/>
      <c r="G85" s="43" t="str">
        <f ca="1">IF(OFFSET(tgtelev,(ROW(A85)-ROW($A$7)+2)/2,0)="","",OFFSET(tgtelev,(ROW(A85)-ROW($A$7)+2)/2,0))</f>
        <v/>
      </c>
      <c r="H85" s="121"/>
      <c r="I85" s="24" t="str">
        <f ca="1">IF(OFFSET(xhair,(ROW(A85)-ROW($A$7)+2)/2,0)="","",OFFSET(xhair,(ROW(A85)-ROW($A$7)+2)/2,0))</f>
        <v/>
      </c>
      <c r="J85" s="25" t="str">
        <f ca="1">IF(OFFSET(buffers,(ROW(A85)-ROW($A$7)+2)/2,0)="","",OFFSET(buffers,(ROW(A85)-ROW($A$7)+2)/2,0))</f>
        <v/>
      </c>
      <c r="K85" s="117" t="str">
        <f ca="1">IF(OFFSET(alt,(ROW(A85)-ROW($A$7)+2)/2,0)="","",OFFSET(alt,(ROW(A85)-ROW($A$7)+2)/2,0))</f>
        <v/>
      </c>
      <c r="L85" s="118" t="str">
        <f ca="1">IF(OFFSET(ias,(ROW(A85)-ROW($A$7)+2)/2,0)="","",OFFSET(ias,(ROW(A85)-ROW($A$7)+2)/2,0))</f>
        <v/>
      </c>
      <c r="M85" s="119" t="str">
        <f ca="1">IF(OFFSET(tas,(ROW(A85)-ROW($A$7)+2)/2,0)="","",OFFSET(tas,(ROW(A85)-ROW($A$7)+2)/2,0))</f>
        <v/>
      </c>
      <c r="N85" s="120" t="str">
        <f ca="1">IF(OFFSET(gs,(ROW(A85)-ROW($A$7)+2)/2,0)="","",OFFSET(gs,(ROW(A85)-ROW($A$7)+2)/2,0))</f>
        <v/>
      </c>
      <c r="O85" s="26" t="str">
        <f ca="1">IF(OFFSET(delay,(ROW(A85)-ROW($A$7)+2)/2,0)="","",OFFSET(delay,(ROW(A85)-ROW($A$7)+2)/2,0))</f>
        <v/>
      </c>
    </row>
    <row r="86" spans="1:15" x14ac:dyDescent="0.25">
      <c r="A86" s="36" t="str">
        <f t="shared" ref="A86:A101" ca="1" si="38">IF(LEN(A87)&gt;0,((ROW(A87)-ROW($A$7))/2)+1,"")</f>
        <v/>
      </c>
      <c r="B86" s="37" t="str">
        <f ca="1">IF(OFFSET(tot,(ROW(A87)-ROW($A$7)+2)/2,0)="","",OFFSET(tot,(ROW(A87)-ROW($A$7)+2)/2,0))</f>
        <v/>
      </c>
      <c r="C86" s="15" t="str">
        <f ca="1">IF(LEN(A87)&gt;0,cs,"")</f>
        <v/>
      </c>
      <c r="D86" s="15" t="str">
        <f ca="1">IF(LEN(A87)&gt;0,"Pod "&amp;acmi,"")</f>
        <v/>
      </c>
      <c r="E86" s="15" t="str">
        <f ca="1">IF(OFFSET(wpntype,(ROW(A87)-ROW($A$7)+2)/2,0)="","",OFFSET(wpntype,(ROW(A87)-ROW($A$7)+2)/2,0))</f>
        <v/>
      </c>
      <c r="F86" s="51" t="str">
        <f ca="1">IF(OFFSET(tgtname,(ROW(A87)-ROW($A$7)+2)/2,0)="","",OFFSET(tgtname,(ROW(A87)-ROW($A$7)+2)/2,0))</f>
        <v/>
      </c>
      <c r="G86" s="52"/>
      <c r="H86" s="121"/>
      <c r="I86" s="14" t="str">
        <f ca="1">IF(OFFSET(primenav,(ROW(A87)-ROW($A$7)+2)/2,0)="","",OFFSET(primenav,(ROW(A87)-ROW($A$7)+2)/2,0))</f>
        <v/>
      </c>
      <c r="J86" s="15" t="str">
        <f ca="1">IF(OFFSET(primenavaiding,(ROW(A87)-ROW($A$7)+2)/2,0)="","",OFFSET(primenavaiding,(ROW(A87)-ROW($A$7)+2)/2,0))</f>
        <v/>
      </c>
      <c r="K86" s="15" t="str">
        <f ca="1">IF(OFFSET(fom,(ROW(A87)-ROW($A$7)+2)/2,0)="","",OFFSET(fom,(ROW(A87)-ROW($A$7)+2)/2,0))</f>
        <v/>
      </c>
      <c r="L86" s="112" t="str">
        <f ca="1">IF(OFFSET(trk,(ROW(A87)-ROW($A$7)+2)/2,0)="","",OFFSET(trk,(ROW(A87)-ROW($A$7)+2)/2,0))</f>
        <v/>
      </c>
      <c r="M86" s="114" t="str">
        <f ca="1">IF(OFFSET(hdg,(ROW(A87)-ROW($A$7)+2)/2,0)="","",OFFSET(hdg,(ROW(A87)-ROW($A$7)+2)/2,0))</f>
        <v/>
      </c>
      <c r="N86" s="15" t="str">
        <f ca="1">IF(OFFSET(ls,(ROW(A87)-ROW($A$7)+2)/2,0)="","",OFFSET(ls,(ROW(A87)-ROW($A$7)+2)/2,0))</f>
        <v/>
      </c>
      <c r="O86" s="38" t="str">
        <f ca="1">IF(OFFSET(lar,(ROW(A87)-ROW($A$7)+2)/2,0)="","",OFFSET(lar,(ROW(A87)-ROW($A$7)+2)/2,0))</f>
        <v/>
      </c>
    </row>
    <row r="87" spans="1:15" ht="15.75" customHeight="1" thickBot="1" x14ac:dyDescent="0.3">
      <c r="A87" s="17" t="str">
        <f ca="1">IF(OFFSET(dest,(ROW(A87)-ROW($A$7)+2)/2,0)="","",OFFSET(dest,(ROW(A87)-ROW($A$7)+2)/2,0))</f>
        <v/>
      </c>
      <c r="B87" s="28" t="str">
        <f ca="1">IF(OFFSET(tor,(ROW(A87)-ROW($A$7)+2)/2,0)="","",OFFSET(tor,(ROW(A87)-ROW($A$7)+2)/2,0))</f>
        <v/>
      </c>
      <c r="C87" s="48" t="str">
        <f ca="1">IF(OFFSET(be,(ROW(A87)-ROW($A$7)+2)/2,0)="","",UPPER(BEname)&amp;" "&amp;OFFSET(be,(ROW(A87)-ROW($A$7)+2)/2,0))</f>
        <v/>
      </c>
      <c r="D87" s="49"/>
      <c r="E87" s="48" t="str">
        <f ca="1">IF(OFFSET(tgtlat,(ROW(A87)-ROW($A$7)+2)/2,0)="","",OFFSET(tgtlat,(ROW(A87)-ROW($A$7)+2)/2,0)&amp;"  "&amp;OFFSET(tgtlon,(ROW(A87)-ROW($A$7)+2)/2,0))</f>
        <v/>
      </c>
      <c r="F87" s="50"/>
      <c r="G87" s="42" t="str">
        <f ca="1">IF(OFFSET(tgtelev,(ROW(A87)-ROW($A$7)+2)/2,0)="","",OFFSET(tgtelev,(ROW(A87)-ROW($A$7)+2)/2,0))</f>
        <v/>
      </c>
      <c r="H87" s="122"/>
      <c r="I87" s="18" t="str">
        <f ca="1">IF(OFFSET(xhair,(ROW(A87)-ROW($A$7)+2)/2,0)="","",OFFSET(xhair,(ROW(A87)-ROW($A$7)+2)/2,0))</f>
        <v/>
      </c>
      <c r="J87" s="19" t="str">
        <f ca="1">IF(OFFSET(buffers,(ROW(A87)-ROW($A$7)+2)/2,0)="","",OFFSET(buffers,(ROW(A87)-ROW($A$7)+2)/2,0))</f>
        <v/>
      </c>
      <c r="K87" s="113" t="str">
        <f ca="1">IF(OFFSET(alt,(ROW(A87)-ROW($A$7)+2)/2,0)="","",OFFSET(alt,(ROW(A87)-ROW($A$7)+2)/2,0))</f>
        <v/>
      </c>
      <c r="L87" s="109" t="str">
        <f ca="1">IF(OFFSET(ias,(ROW(A87)-ROW($A$7)+2)/2,0)="","",OFFSET(ias,(ROW(A87)-ROW($A$7)+2)/2,0))</f>
        <v/>
      </c>
      <c r="M87" s="110" t="str">
        <f ca="1">IF(OFFSET(tas,(ROW(A87)-ROW($A$7)+2)/2,0)="","",OFFSET(tas,(ROW(A87)-ROW($A$7)+2)/2,0))</f>
        <v/>
      </c>
      <c r="N87" s="111" t="str">
        <f ca="1">IF(OFFSET(gs,(ROW(A87)-ROW($A$7)+2)/2,0)="","",OFFSET(gs,(ROW(A87)-ROW($A$7)+2)/2,0))</f>
        <v/>
      </c>
      <c r="O87" s="20" t="str">
        <f ca="1">IF(OFFSET(delay,(ROW(A87)-ROW($A$7)+2)/2,0)="","",OFFSET(delay,(ROW(A87)-ROW($A$7)+2)/2,0))</f>
        <v/>
      </c>
    </row>
    <row r="88" spans="1:15" x14ac:dyDescent="0.25">
      <c r="A88" s="39" t="str">
        <f t="shared" ref="A88:A101" ca="1" si="39">IF(LEN(A89)&gt;0,((ROW(A89)-ROW($A$7))/2)+1,"")</f>
        <v/>
      </c>
      <c r="B88" s="40" t="str">
        <f ca="1">IF(OFFSET(tot,(ROW(A89)-ROW($A$7)+2)/2,0)="","",OFFSET(tot,(ROW(A89)-ROW($A$7)+2)/2,0))</f>
        <v/>
      </c>
      <c r="C88" s="22" t="str">
        <f ca="1">IF(LEN(A89)&gt;0,cs,"")</f>
        <v/>
      </c>
      <c r="D88" s="22" t="str">
        <f ca="1">IF(LEN(A89)&gt;0,"Pod "&amp;acmi,"")</f>
        <v/>
      </c>
      <c r="E88" s="22" t="str">
        <f ca="1">IF(OFFSET(wpntype,(ROW(A89)-ROW($A$7)+2)/2,0)="","",OFFSET(wpntype,(ROW(A89)-ROW($A$7)+2)/2,0))</f>
        <v/>
      </c>
      <c r="F88" s="53" t="str">
        <f ca="1">IF(OFFSET(tgtname,(ROW(A89)-ROW($A$7)+2)/2,0)="","",OFFSET(tgtname,(ROW(A89)-ROW($A$7)+2)/2,0))</f>
        <v/>
      </c>
      <c r="G88" s="54"/>
      <c r="H88" s="121"/>
      <c r="I88" s="21" t="str">
        <f ca="1">IF(OFFSET(primenav,(ROW(A89)-ROW($A$7)+2)/2,0)="","",OFFSET(primenav,(ROW(A89)-ROW($A$7)+2)/2,0))</f>
        <v/>
      </c>
      <c r="J88" s="22" t="str">
        <f ca="1">IF(OFFSET(primenavaiding,(ROW(A89)-ROW($A$7)+2)/2,0)="","",OFFSET(primenavaiding,(ROW(A89)-ROW($A$7)+2)/2,0))</f>
        <v/>
      </c>
      <c r="K88" s="22" t="str">
        <f ca="1">IF(OFFSET(fom,(ROW(A89)-ROW($A$7)+2)/2,0)="","",OFFSET(fom,(ROW(A89)-ROW($A$7)+2)/2,0))</f>
        <v/>
      </c>
      <c r="L88" s="115" t="str">
        <f ca="1">IF(OFFSET(trk,(ROW(A89)-ROW($A$7)+2)/2,0)="","",OFFSET(trk,(ROW(A89)-ROW($A$7)+2)/2,0))</f>
        <v/>
      </c>
      <c r="M88" s="116" t="str">
        <f ca="1">IF(OFFSET(hdg,(ROW(A89)-ROW($A$7)+2)/2,0)="","",OFFSET(hdg,(ROW(A89)-ROW($A$7)+2)/2,0))</f>
        <v/>
      </c>
      <c r="N88" s="22" t="str">
        <f ca="1">IF(OFFSET(ls,(ROW(A89)-ROW($A$7)+2)/2,0)="","",OFFSET(ls,(ROW(A89)-ROW($A$7)+2)/2,0))</f>
        <v/>
      </c>
      <c r="O88" s="41" t="str">
        <f ca="1">IF(OFFSET(lar,(ROW(A89)-ROW($A$7)+2)/2,0)="","",OFFSET(lar,(ROW(A89)-ROW($A$7)+2)/2,0))</f>
        <v/>
      </c>
    </row>
    <row r="89" spans="1:15" ht="15.75" customHeight="1" thickBot="1" x14ac:dyDescent="0.3">
      <c r="A89" s="23" t="str">
        <f ca="1">IF(OFFSET(dest,(ROW(A89)-ROW($A$7)+2)/2,0)="","",OFFSET(dest,(ROW(A89)-ROW($A$7)+2)/2,0))</f>
        <v/>
      </c>
      <c r="B89" s="29" t="str">
        <f ca="1">IF(OFFSET(tor,(ROW(A89)-ROW($A$7)+2)/2,0)="","",OFFSET(tor,(ROW(A89)-ROW($A$7)+2)/2,0))</f>
        <v/>
      </c>
      <c r="C89" s="45" t="str">
        <f ca="1">IF(OFFSET(be,(ROW(A89)-ROW($A$7)+2)/2,0)="","",UPPER(BEname)&amp;" "&amp;OFFSET(be,(ROW(A89)-ROW($A$7)+2)/2,0))</f>
        <v/>
      </c>
      <c r="D89" s="46"/>
      <c r="E89" s="45" t="str">
        <f ca="1">IF(OFFSET(tgtlat,(ROW(A89)-ROW($A$7)+2)/2,0)="","",OFFSET(tgtlat,(ROW(A89)-ROW($A$7)+2)/2,0)&amp;"  "&amp;OFFSET(tgtlon,(ROW(A89)-ROW($A$7)+2)/2,0))</f>
        <v/>
      </c>
      <c r="F89" s="47"/>
      <c r="G89" s="43" t="str">
        <f ca="1">IF(OFFSET(tgtelev,(ROW(A89)-ROW($A$7)+2)/2,0)="","",OFFSET(tgtelev,(ROW(A89)-ROW($A$7)+2)/2,0))</f>
        <v/>
      </c>
      <c r="H89" s="121"/>
      <c r="I89" s="24" t="str">
        <f ca="1">IF(OFFSET(xhair,(ROW(A89)-ROW($A$7)+2)/2,0)="","",OFFSET(xhair,(ROW(A89)-ROW($A$7)+2)/2,0))</f>
        <v/>
      </c>
      <c r="J89" s="25" t="str">
        <f ca="1">IF(OFFSET(buffers,(ROW(A89)-ROW($A$7)+2)/2,0)="","",OFFSET(buffers,(ROW(A89)-ROW($A$7)+2)/2,0))</f>
        <v/>
      </c>
      <c r="K89" s="117" t="str">
        <f ca="1">IF(OFFSET(alt,(ROW(A89)-ROW($A$7)+2)/2,0)="","",OFFSET(alt,(ROW(A89)-ROW($A$7)+2)/2,0))</f>
        <v/>
      </c>
      <c r="L89" s="118" t="str">
        <f ca="1">IF(OFFSET(ias,(ROW(A89)-ROW($A$7)+2)/2,0)="","",OFFSET(ias,(ROW(A89)-ROW($A$7)+2)/2,0))</f>
        <v/>
      </c>
      <c r="M89" s="119" t="str">
        <f ca="1">IF(OFFSET(tas,(ROW(A89)-ROW($A$7)+2)/2,0)="","",OFFSET(tas,(ROW(A89)-ROW($A$7)+2)/2,0))</f>
        <v/>
      </c>
      <c r="N89" s="120" t="str">
        <f ca="1">IF(OFFSET(gs,(ROW(A89)-ROW($A$7)+2)/2,0)="","",OFFSET(gs,(ROW(A89)-ROW($A$7)+2)/2,0))</f>
        <v/>
      </c>
      <c r="O89" s="26" t="str">
        <f ca="1">IF(OFFSET(delay,(ROW(A89)-ROW($A$7)+2)/2,0)="","",OFFSET(delay,(ROW(A89)-ROW($A$7)+2)/2,0))</f>
        <v/>
      </c>
    </row>
    <row r="90" spans="1:15" x14ac:dyDescent="0.25">
      <c r="A90" s="36" t="str">
        <f t="shared" ref="A90:A101" ca="1" si="40">IF(LEN(A91)&gt;0,((ROW(A91)-ROW($A$7))/2)+1,"")</f>
        <v/>
      </c>
      <c r="B90" s="37" t="str">
        <f ca="1">IF(OFFSET(tot,(ROW(A91)-ROW($A$7)+2)/2,0)="","",OFFSET(tot,(ROW(A91)-ROW($A$7)+2)/2,0))</f>
        <v/>
      </c>
      <c r="C90" s="15" t="str">
        <f ca="1">IF(LEN(A91)&gt;0,cs,"")</f>
        <v/>
      </c>
      <c r="D90" s="15" t="str">
        <f ca="1">IF(LEN(A91)&gt;0,"Pod "&amp;acmi,"")</f>
        <v/>
      </c>
      <c r="E90" s="15" t="str">
        <f ca="1">IF(OFFSET(wpntype,(ROW(A91)-ROW($A$7)+2)/2,0)="","",OFFSET(wpntype,(ROW(A91)-ROW($A$7)+2)/2,0))</f>
        <v/>
      </c>
      <c r="F90" s="51" t="str">
        <f ca="1">IF(OFFSET(tgtname,(ROW(A91)-ROW($A$7)+2)/2,0)="","",OFFSET(tgtname,(ROW(A91)-ROW($A$7)+2)/2,0))</f>
        <v/>
      </c>
      <c r="G90" s="52"/>
      <c r="H90" s="121"/>
      <c r="I90" s="14" t="str">
        <f ca="1">IF(OFFSET(primenav,(ROW(A91)-ROW($A$7)+2)/2,0)="","",OFFSET(primenav,(ROW(A91)-ROW($A$7)+2)/2,0))</f>
        <v/>
      </c>
      <c r="J90" s="15" t="str">
        <f ca="1">IF(OFFSET(primenavaiding,(ROW(A91)-ROW($A$7)+2)/2,0)="","",OFFSET(primenavaiding,(ROW(A91)-ROW($A$7)+2)/2,0))</f>
        <v/>
      </c>
      <c r="K90" s="15" t="str">
        <f ca="1">IF(OFFSET(fom,(ROW(A91)-ROW($A$7)+2)/2,0)="","",OFFSET(fom,(ROW(A91)-ROW($A$7)+2)/2,0))</f>
        <v/>
      </c>
      <c r="L90" s="112" t="str">
        <f ca="1">IF(OFFSET(trk,(ROW(A91)-ROW($A$7)+2)/2,0)="","",OFFSET(trk,(ROW(A91)-ROW($A$7)+2)/2,0))</f>
        <v/>
      </c>
      <c r="M90" s="114" t="str">
        <f ca="1">IF(OFFSET(hdg,(ROW(A91)-ROW($A$7)+2)/2,0)="","",OFFSET(hdg,(ROW(A91)-ROW($A$7)+2)/2,0))</f>
        <v/>
      </c>
      <c r="N90" s="15" t="str">
        <f ca="1">IF(OFFSET(ls,(ROW(A91)-ROW($A$7)+2)/2,0)="","",OFFSET(ls,(ROW(A91)-ROW($A$7)+2)/2,0))</f>
        <v/>
      </c>
      <c r="O90" s="38" t="str">
        <f ca="1">IF(OFFSET(lar,(ROW(A91)-ROW($A$7)+2)/2,0)="","",OFFSET(lar,(ROW(A91)-ROW($A$7)+2)/2,0))</f>
        <v/>
      </c>
    </row>
    <row r="91" spans="1:15" ht="15.75" customHeight="1" thickBot="1" x14ac:dyDescent="0.3">
      <c r="A91" s="17" t="str">
        <f ca="1">IF(OFFSET(dest,(ROW(A91)-ROW($A$7)+2)/2,0)="","",OFFSET(dest,(ROW(A91)-ROW($A$7)+2)/2,0))</f>
        <v/>
      </c>
      <c r="B91" s="28" t="str">
        <f ca="1">IF(OFFSET(tor,(ROW(A91)-ROW($A$7)+2)/2,0)="","",OFFSET(tor,(ROW(A91)-ROW($A$7)+2)/2,0))</f>
        <v/>
      </c>
      <c r="C91" s="48" t="str">
        <f ca="1">IF(OFFSET(be,(ROW(A91)-ROW($A$7)+2)/2,0)="","",UPPER(BEname)&amp;" "&amp;OFFSET(be,(ROW(A91)-ROW($A$7)+2)/2,0))</f>
        <v/>
      </c>
      <c r="D91" s="49"/>
      <c r="E91" s="48" t="str">
        <f ca="1">IF(OFFSET(tgtlat,(ROW(A91)-ROW($A$7)+2)/2,0)="","",OFFSET(tgtlat,(ROW(A91)-ROW($A$7)+2)/2,0)&amp;"  "&amp;OFFSET(tgtlon,(ROW(A91)-ROW($A$7)+2)/2,0))</f>
        <v/>
      </c>
      <c r="F91" s="50"/>
      <c r="G91" s="42" t="str">
        <f ca="1">IF(OFFSET(tgtelev,(ROW(A91)-ROW($A$7)+2)/2,0)="","",OFFSET(tgtelev,(ROW(A91)-ROW($A$7)+2)/2,0))</f>
        <v/>
      </c>
      <c r="H91" s="122"/>
      <c r="I91" s="18" t="str">
        <f ca="1">IF(OFFSET(xhair,(ROW(A91)-ROW($A$7)+2)/2,0)="","",OFFSET(xhair,(ROW(A91)-ROW($A$7)+2)/2,0))</f>
        <v/>
      </c>
      <c r="J91" s="19" t="str">
        <f ca="1">IF(OFFSET(buffers,(ROW(A91)-ROW($A$7)+2)/2,0)="","",OFFSET(buffers,(ROW(A91)-ROW($A$7)+2)/2,0))</f>
        <v/>
      </c>
      <c r="K91" s="113" t="str">
        <f ca="1">IF(OFFSET(alt,(ROW(A91)-ROW($A$7)+2)/2,0)="","",OFFSET(alt,(ROW(A91)-ROW($A$7)+2)/2,0))</f>
        <v/>
      </c>
      <c r="L91" s="109" t="str">
        <f ca="1">IF(OFFSET(ias,(ROW(A91)-ROW($A$7)+2)/2,0)="","",OFFSET(ias,(ROW(A91)-ROW($A$7)+2)/2,0))</f>
        <v/>
      </c>
      <c r="M91" s="110" t="str">
        <f ca="1">IF(OFFSET(tas,(ROW(A91)-ROW($A$7)+2)/2,0)="","",OFFSET(tas,(ROW(A91)-ROW($A$7)+2)/2,0))</f>
        <v/>
      </c>
      <c r="N91" s="111" t="str">
        <f ca="1">IF(OFFSET(gs,(ROW(A91)-ROW($A$7)+2)/2,0)="","",OFFSET(gs,(ROW(A91)-ROW($A$7)+2)/2,0))</f>
        <v/>
      </c>
      <c r="O91" s="20" t="str">
        <f ca="1">IF(OFFSET(delay,(ROW(A91)-ROW($A$7)+2)/2,0)="","",OFFSET(delay,(ROW(A91)-ROW($A$7)+2)/2,0))</f>
        <v/>
      </c>
    </row>
    <row r="92" spans="1:15" x14ac:dyDescent="0.25">
      <c r="A92" s="39" t="str">
        <f t="shared" ref="A92:A101" ca="1" si="41">IF(LEN(A93)&gt;0,((ROW(A93)-ROW($A$7))/2)+1,"")</f>
        <v/>
      </c>
      <c r="B92" s="40" t="str">
        <f ca="1">IF(OFFSET(tot,(ROW(A93)-ROW($A$7)+2)/2,0)="","",OFFSET(tot,(ROW(A93)-ROW($A$7)+2)/2,0))</f>
        <v/>
      </c>
      <c r="C92" s="22" t="str">
        <f ca="1">IF(LEN(A93)&gt;0,cs,"")</f>
        <v/>
      </c>
      <c r="D92" s="22" t="str">
        <f ca="1">IF(LEN(A93)&gt;0,"Pod "&amp;acmi,"")</f>
        <v/>
      </c>
      <c r="E92" s="22" t="str">
        <f ca="1">IF(OFFSET(wpntype,(ROW(A93)-ROW($A$7)+2)/2,0)="","",OFFSET(wpntype,(ROW(A93)-ROW($A$7)+2)/2,0))</f>
        <v/>
      </c>
      <c r="F92" s="53" t="str">
        <f ca="1">IF(OFFSET(tgtname,(ROW(A93)-ROW($A$7)+2)/2,0)="","",OFFSET(tgtname,(ROW(A93)-ROW($A$7)+2)/2,0))</f>
        <v/>
      </c>
      <c r="G92" s="54"/>
      <c r="H92" s="121"/>
      <c r="I92" s="21" t="str">
        <f ca="1">IF(OFFSET(primenav,(ROW(A93)-ROW($A$7)+2)/2,0)="","",OFFSET(primenav,(ROW(A93)-ROW($A$7)+2)/2,0))</f>
        <v/>
      </c>
      <c r="J92" s="22" t="str">
        <f ca="1">IF(OFFSET(primenavaiding,(ROW(A93)-ROW($A$7)+2)/2,0)="","",OFFSET(primenavaiding,(ROW(A93)-ROW($A$7)+2)/2,0))</f>
        <v/>
      </c>
      <c r="K92" s="22" t="str">
        <f ca="1">IF(OFFSET(fom,(ROW(A93)-ROW($A$7)+2)/2,0)="","",OFFSET(fom,(ROW(A93)-ROW($A$7)+2)/2,0))</f>
        <v/>
      </c>
      <c r="L92" s="115" t="str">
        <f ca="1">IF(OFFSET(trk,(ROW(A93)-ROW($A$7)+2)/2,0)="","",OFFSET(trk,(ROW(A93)-ROW($A$7)+2)/2,0))</f>
        <v/>
      </c>
      <c r="M92" s="116" t="str">
        <f ca="1">IF(OFFSET(hdg,(ROW(A93)-ROW($A$7)+2)/2,0)="","",OFFSET(hdg,(ROW(A93)-ROW($A$7)+2)/2,0))</f>
        <v/>
      </c>
      <c r="N92" s="22" t="str">
        <f ca="1">IF(OFFSET(ls,(ROW(A93)-ROW($A$7)+2)/2,0)="","",OFFSET(ls,(ROW(A93)-ROW($A$7)+2)/2,0))</f>
        <v/>
      </c>
      <c r="O92" s="41" t="str">
        <f ca="1">IF(OFFSET(lar,(ROW(A93)-ROW($A$7)+2)/2,0)="","",OFFSET(lar,(ROW(A93)-ROW($A$7)+2)/2,0))</f>
        <v/>
      </c>
    </row>
    <row r="93" spans="1:15" ht="15.75" customHeight="1" thickBot="1" x14ac:dyDescent="0.3">
      <c r="A93" s="23" t="str">
        <f ca="1">IF(OFFSET(dest,(ROW(A93)-ROW($A$7)+2)/2,0)="","",OFFSET(dest,(ROW(A93)-ROW($A$7)+2)/2,0))</f>
        <v/>
      </c>
      <c r="B93" s="29" t="str">
        <f ca="1">IF(OFFSET(tor,(ROW(A93)-ROW($A$7)+2)/2,0)="","",OFFSET(tor,(ROW(A93)-ROW($A$7)+2)/2,0))</f>
        <v/>
      </c>
      <c r="C93" s="45" t="str">
        <f ca="1">IF(OFFSET(be,(ROW(A93)-ROW($A$7)+2)/2,0)="","",UPPER(BEname)&amp;" "&amp;OFFSET(be,(ROW(A93)-ROW($A$7)+2)/2,0))</f>
        <v/>
      </c>
      <c r="D93" s="46"/>
      <c r="E93" s="45" t="str">
        <f ca="1">IF(OFFSET(tgtlat,(ROW(A93)-ROW($A$7)+2)/2,0)="","",OFFSET(tgtlat,(ROW(A93)-ROW($A$7)+2)/2,0)&amp;"  "&amp;OFFSET(tgtlon,(ROW(A93)-ROW($A$7)+2)/2,0))</f>
        <v/>
      </c>
      <c r="F93" s="47"/>
      <c r="G93" s="43" t="str">
        <f ca="1">IF(OFFSET(tgtelev,(ROW(A93)-ROW($A$7)+2)/2,0)="","",OFFSET(tgtelev,(ROW(A93)-ROW($A$7)+2)/2,0))</f>
        <v/>
      </c>
      <c r="H93" s="121"/>
      <c r="I93" s="24" t="str">
        <f ca="1">IF(OFFSET(xhair,(ROW(A93)-ROW($A$7)+2)/2,0)="","",OFFSET(xhair,(ROW(A93)-ROW($A$7)+2)/2,0))</f>
        <v/>
      </c>
      <c r="J93" s="25" t="str">
        <f ca="1">IF(OFFSET(buffers,(ROW(A93)-ROW($A$7)+2)/2,0)="","",OFFSET(buffers,(ROW(A93)-ROW($A$7)+2)/2,0))</f>
        <v/>
      </c>
      <c r="K93" s="117" t="str">
        <f ca="1">IF(OFFSET(alt,(ROW(A93)-ROW($A$7)+2)/2,0)="","",OFFSET(alt,(ROW(A93)-ROW($A$7)+2)/2,0))</f>
        <v/>
      </c>
      <c r="L93" s="118" t="str">
        <f ca="1">IF(OFFSET(ias,(ROW(A93)-ROW($A$7)+2)/2,0)="","",OFFSET(ias,(ROW(A93)-ROW($A$7)+2)/2,0))</f>
        <v/>
      </c>
      <c r="M93" s="119" t="str">
        <f ca="1">IF(OFFSET(tas,(ROW(A93)-ROW($A$7)+2)/2,0)="","",OFFSET(tas,(ROW(A93)-ROW($A$7)+2)/2,0))</f>
        <v/>
      </c>
      <c r="N93" s="120" t="str">
        <f ca="1">IF(OFFSET(gs,(ROW(A93)-ROW($A$7)+2)/2,0)="","",OFFSET(gs,(ROW(A93)-ROW($A$7)+2)/2,0))</f>
        <v/>
      </c>
      <c r="O93" s="26" t="str">
        <f ca="1">IF(OFFSET(delay,(ROW(A93)-ROW($A$7)+2)/2,0)="","",OFFSET(delay,(ROW(A93)-ROW($A$7)+2)/2,0))</f>
        <v/>
      </c>
    </row>
    <row r="94" spans="1:15" x14ac:dyDescent="0.25">
      <c r="A94" s="36" t="str">
        <f t="shared" ref="A94:A101" ca="1" si="42">IF(LEN(A95)&gt;0,((ROW(A95)-ROW($A$7))/2)+1,"")</f>
        <v/>
      </c>
      <c r="B94" s="37" t="str">
        <f ca="1">IF(OFFSET(tot,(ROW(A95)-ROW($A$7)+2)/2,0)="","",OFFSET(tot,(ROW(A95)-ROW($A$7)+2)/2,0))</f>
        <v/>
      </c>
      <c r="C94" s="15" t="str">
        <f ca="1">IF(LEN(A95)&gt;0,cs,"")</f>
        <v/>
      </c>
      <c r="D94" s="15" t="str">
        <f ca="1">IF(LEN(A95)&gt;0,"Pod "&amp;acmi,"")</f>
        <v/>
      </c>
      <c r="E94" s="15" t="str">
        <f ca="1">IF(OFFSET(wpntype,(ROW(A95)-ROW($A$7)+2)/2,0)="","",OFFSET(wpntype,(ROW(A95)-ROW($A$7)+2)/2,0))</f>
        <v/>
      </c>
      <c r="F94" s="51" t="str">
        <f ca="1">IF(OFFSET(tgtname,(ROW(A95)-ROW($A$7)+2)/2,0)="","",OFFSET(tgtname,(ROW(A95)-ROW($A$7)+2)/2,0))</f>
        <v/>
      </c>
      <c r="G94" s="52"/>
      <c r="H94" s="121"/>
      <c r="I94" s="14" t="str">
        <f ca="1">IF(OFFSET(primenav,(ROW(A95)-ROW($A$7)+2)/2,0)="","",OFFSET(primenav,(ROW(A95)-ROW($A$7)+2)/2,0))</f>
        <v/>
      </c>
      <c r="J94" s="15" t="str">
        <f ca="1">IF(OFFSET(primenavaiding,(ROW(A95)-ROW($A$7)+2)/2,0)="","",OFFSET(primenavaiding,(ROW(A95)-ROW($A$7)+2)/2,0))</f>
        <v/>
      </c>
      <c r="K94" s="15" t="str">
        <f ca="1">IF(OFFSET(fom,(ROW(A95)-ROW($A$7)+2)/2,0)="","",OFFSET(fom,(ROW(A95)-ROW($A$7)+2)/2,0))</f>
        <v/>
      </c>
      <c r="L94" s="112" t="str">
        <f ca="1">IF(OFFSET(trk,(ROW(A95)-ROW($A$7)+2)/2,0)="","",OFFSET(trk,(ROW(A95)-ROW($A$7)+2)/2,0))</f>
        <v/>
      </c>
      <c r="M94" s="114" t="str">
        <f ca="1">IF(OFFSET(hdg,(ROW(A95)-ROW($A$7)+2)/2,0)="","",OFFSET(hdg,(ROW(A95)-ROW($A$7)+2)/2,0))</f>
        <v/>
      </c>
      <c r="N94" s="15" t="str">
        <f ca="1">IF(OFFSET(ls,(ROW(A95)-ROW($A$7)+2)/2,0)="","",OFFSET(ls,(ROW(A95)-ROW($A$7)+2)/2,0))</f>
        <v/>
      </c>
      <c r="O94" s="38" t="str">
        <f ca="1">IF(OFFSET(lar,(ROW(A95)-ROW($A$7)+2)/2,0)="","",OFFSET(lar,(ROW(A95)-ROW($A$7)+2)/2,0))</f>
        <v/>
      </c>
    </row>
    <row r="95" spans="1:15" ht="15.75" customHeight="1" thickBot="1" x14ac:dyDescent="0.3">
      <c r="A95" s="17" t="str">
        <f ca="1">IF(OFFSET(dest,(ROW(A95)-ROW($A$7)+2)/2,0)="","",OFFSET(dest,(ROW(A95)-ROW($A$7)+2)/2,0))</f>
        <v/>
      </c>
      <c r="B95" s="28" t="str">
        <f ca="1">IF(OFFSET(tor,(ROW(A95)-ROW($A$7)+2)/2,0)="","",OFFSET(tor,(ROW(A95)-ROW($A$7)+2)/2,0))</f>
        <v/>
      </c>
      <c r="C95" s="48" t="str">
        <f ca="1">IF(OFFSET(be,(ROW(A95)-ROW($A$7)+2)/2,0)="","",UPPER(BEname)&amp;" "&amp;OFFSET(be,(ROW(A95)-ROW($A$7)+2)/2,0))</f>
        <v/>
      </c>
      <c r="D95" s="49"/>
      <c r="E95" s="48" t="str">
        <f ca="1">IF(OFFSET(tgtlat,(ROW(A95)-ROW($A$7)+2)/2,0)="","",OFFSET(tgtlat,(ROW(A95)-ROW($A$7)+2)/2,0)&amp;"  "&amp;OFFSET(tgtlon,(ROW(A95)-ROW($A$7)+2)/2,0))</f>
        <v/>
      </c>
      <c r="F95" s="50"/>
      <c r="G95" s="42" t="str">
        <f ca="1">IF(OFFSET(tgtelev,(ROW(A95)-ROW($A$7)+2)/2,0)="","",OFFSET(tgtelev,(ROW(A95)-ROW($A$7)+2)/2,0))</f>
        <v/>
      </c>
      <c r="H95" s="122"/>
      <c r="I95" s="18" t="str">
        <f ca="1">IF(OFFSET(xhair,(ROW(A95)-ROW($A$7)+2)/2,0)="","",OFFSET(xhair,(ROW(A95)-ROW($A$7)+2)/2,0))</f>
        <v/>
      </c>
      <c r="J95" s="19" t="str">
        <f ca="1">IF(OFFSET(buffers,(ROW(A95)-ROW($A$7)+2)/2,0)="","",OFFSET(buffers,(ROW(A95)-ROW($A$7)+2)/2,0))</f>
        <v/>
      </c>
      <c r="K95" s="113" t="str">
        <f ca="1">IF(OFFSET(alt,(ROW(A95)-ROW($A$7)+2)/2,0)="","",OFFSET(alt,(ROW(A95)-ROW($A$7)+2)/2,0))</f>
        <v/>
      </c>
      <c r="L95" s="109" t="str">
        <f ca="1">IF(OFFSET(ias,(ROW(A95)-ROW($A$7)+2)/2,0)="","",OFFSET(ias,(ROW(A95)-ROW($A$7)+2)/2,0))</f>
        <v/>
      </c>
      <c r="M95" s="110" t="str">
        <f ca="1">IF(OFFSET(tas,(ROW(A95)-ROW($A$7)+2)/2,0)="","",OFFSET(tas,(ROW(A95)-ROW($A$7)+2)/2,0))</f>
        <v/>
      </c>
      <c r="N95" s="111" t="str">
        <f ca="1">IF(OFFSET(gs,(ROW(A95)-ROW($A$7)+2)/2,0)="","",OFFSET(gs,(ROW(A95)-ROW($A$7)+2)/2,0))</f>
        <v/>
      </c>
      <c r="O95" s="20" t="str">
        <f ca="1">IF(OFFSET(delay,(ROW(A95)-ROW($A$7)+2)/2,0)="","",OFFSET(delay,(ROW(A95)-ROW($A$7)+2)/2,0))</f>
        <v/>
      </c>
    </row>
    <row r="96" spans="1:15" x14ac:dyDescent="0.25">
      <c r="A96" s="39" t="str">
        <f t="shared" ref="A96:A101" ca="1" si="43">IF(LEN(A97)&gt;0,((ROW(A97)-ROW($A$7))/2)+1,"")</f>
        <v/>
      </c>
      <c r="B96" s="40" t="str">
        <f ca="1">IF(OFFSET(tot,(ROW(A97)-ROW($A$7)+2)/2,0)="","",OFFSET(tot,(ROW(A97)-ROW($A$7)+2)/2,0))</f>
        <v/>
      </c>
      <c r="C96" s="22" t="str">
        <f ca="1">IF(LEN(A97)&gt;0,cs,"")</f>
        <v/>
      </c>
      <c r="D96" s="22" t="str">
        <f ca="1">IF(LEN(A97)&gt;0,"Pod "&amp;acmi,"")</f>
        <v/>
      </c>
      <c r="E96" s="22" t="str">
        <f ca="1">IF(OFFSET(wpntype,(ROW(A97)-ROW($A$7)+2)/2,0)="","",OFFSET(wpntype,(ROW(A97)-ROW($A$7)+2)/2,0))</f>
        <v/>
      </c>
      <c r="F96" s="53" t="str">
        <f ca="1">IF(OFFSET(tgtname,(ROW(A97)-ROW($A$7)+2)/2,0)="","",OFFSET(tgtname,(ROW(A97)-ROW($A$7)+2)/2,0))</f>
        <v/>
      </c>
      <c r="G96" s="54"/>
      <c r="H96" s="121"/>
      <c r="I96" s="21" t="str">
        <f ca="1">IF(OFFSET(primenav,(ROW(A97)-ROW($A$7)+2)/2,0)="","",OFFSET(primenav,(ROW(A97)-ROW($A$7)+2)/2,0))</f>
        <v/>
      </c>
      <c r="J96" s="22" t="str">
        <f ca="1">IF(OFFSET(primenavaiding,(ROW(A97)-ROW($A$7)+2)/2,0)="","",OFFSET(primenavaiding,(ROW(A97)-ROW($A$7)+2)/2,0))</f>
        <v/>
      </c>
      <c r="K96" s="22" t="str">
        <f ca="1">IF(OFFSET(fom,(ROW(A97)-ROW($A$7)+2)/2,0)="","",OFFSET(fom,(ROW(A97)-ROW($A$7)+2)/2,0))</f>
        <v/>
      </c>
      <c r="L96" s="115" t="str">
        <f ca="1">IF(OFFSET(trk,(ROW(A97)-ROW($A$7)+2)/2,0)="","",OFFSET(trk,(ROW(A97)-ROW($A$7)+2)/2,0))</f>
        <v/>
      </c>
      <c r="M96" s="116" t="str">
        <f ca="1">IF(OFFSET(hdg,(ROW(A97)-ROW($A$7)+2)/2,0)="","",OFFSET(hdg,(ROW(A97)-ROW($A$7)+2)/2,0))</f>
        <v/>
      </c>
      <c r="N96" s="22" t="str">
        <f ca="1">IF(OFFSET(ls,(ROW(A97)-ROW($A$7)+2)/2,0)="","",OFFSET(ls,(ROW(A97)-ROW($A$7)+2)/2,0))</f>
        <v/>
      </c>
      <c r="O96" s="41" t="str">
        <f ca="1">IF(OFFSET(lar,(ROW(A97)-ROW($A$7)+2)/2,0)="","",OFFSET(lar,(ROW(A97)-ROW($A$7)+2)/2,0))</f>
        <v/>
      </c>
    </row>
    <row r="97" spans="1:15" ht="15.75" customHeight="1" thickBot="1" x14ac:dyDescent="0.3">
      <c r="A97" s="23" t="str">
        <f ca="1">IF(OFFSET(dest,(ROW(A97)-ROW($A$7)+2)/2,0)="","",OFFSET(dest,(ROW(A97)-ROW($A$7)+2)/2,0))</f>
        <v/>
      </c>
      <c r="B97" s="29" t="str">
        <f ca="1">IF(OFFSET(tor,(ROW(A97)-ROW($A$7)+2)/2,0)="","",OFFSET(tor,(ROW(A97)-ROW($A$7)+2)/2,0))</f>
        <v/>
      </c>
      <c r="C97" s="45" t="str">
        <f ca="1">IF(OFFSET(be,(ROW(A97)-ROW($A$7)+2)/2,0)="","",UPPER(BEname)&amp;" "&amp;OFFSET(be,(ROW(A97)-ROW($A$7)+2)/2,0))</f>
        <v/>
      </c>
      <c r="D97" s="46"/>
      <c r="E97" s="45" t="str">
        <f ca="1">IF(OFFSET(tgtlat,(ROW(A97)-ROW($A$7)+2)/2,0)="","",OFFSET(tgtlat,(ROW(A97)-ROW($A$7)+2)/2,0)&amp;"  "&amp;OFFSET(tgtlon,(ROW(A97)-ROW($A$7)+2)/2,0))</f>
        <v/>
      </c>
      <c r="F97" s="47"/>
      <c r="G97" s="43" t="str">
        <f ca="1">IF(OFFSET(tgtelev,(ROW(A97)-ROW($A$7)+2)/2,0)="","",OFFSET(tgtelev,(ROW(A97)-ROW($A$7)+2)/2,0))</f>
        <v/>
      </c>
      <c r="H97" s="121"/>
      <c r="I97" s="24" t="str">
        <f ca="1">IF(OFFSET(xhair,(ROW(A97)-ROW($A$7)+2)/2,0)="","",OFFSET(xhair,(ROW(A97)-ROW($A$7)+2)/2,0))</f>
        <v/>
      </c>
      <c r="J97" s="25" t="str">
        <f ca="1">IF(OFFSET(buffers,(ROW(A97)-ROW($A$7)+2)/2,0)="","",OFFSET(buffers,(ROW(A97)-ROW($A$7)+2)/2,0))</f>
        <v/>
      </c>
      <c r="K97" s="117" t="str">
        <f ca="1">IF(OFFSET(alt,(ROW(A97)-ROW($A$7)+2)/2,0)="","",OFFSET(alt,(ROW(A97)-ROW($A$7)+2)/2,0))</f>
        <v/>
      </c>
      <c r="L97" s="118" t="str">
        <f ca="1">IF(OFFSET(ias,(ROW(A97)-ROW($A$7)+2)/2,0)="","",OFFSET(ias,(ROW(A97)-ROW($A$7)+2)/2,0))</f>
        <v/>
      </c>
      <c r="M97" s="119" t="str">
        <f ca="1">IF(OFFSET(tas,(ROW(A97)-ROW($A$7)+2)/2,0)="","",OFFSET(tas,(ROW(A97)-ROW($A$7)+2)/2,0))</f>
        <v/>
      </c>
      <c r="N97" s="120" t="str">
        <f ca="1">IF(OFFSET(gs,(ROW(A97)-ROW($A$7)+2)/2,0)="","",OFFSET(gs,(ROW(A97)-ROW($A$7)+2)/2,0))</f>
        <v/>
      </c>
      <c r="O97" s="26" t="str">
        <f ca="1">IF(OFFSET(delay,(ROW(A97)-ROW($A$7)+2)/2,0)="","",OFFSET(delay,(ROW(A97)-ROW($A$7)+2)/2,0))</f>
        <v/>
      </c>
    </row>
    <row r="98" spans="1:15" x14ac:dyDescent="0.25">
      <c r="A98" s="36" t="str">
        <f t="shared" ref="A98:A101" ca="1" si="44">IF(LEN(A99)&gt;0,((ROW(A99)-ROW($A$7))/2)+1,"")</f>
        <v/>
      </c>
      <c r="B98" s="37" t="str">
        <f ca="1">IF(OFFSET(tot,(ROW(A99)-ROW($A$7)+2)/2,0)="","",OFFSET(tot,(ROW(A99)-ROW($A$7)+2)/2,0))</f>
        <v/>
      </c>
      <c r="C98" s="15" t="str">
        <f ca="1">IF(LEN(A99)&gt;0,cs,"")</f>
        <v/>
      </c>
      <c r="D98" s="15" t="str">
        <f ca="1">IF(LEN(A99)&gt;0,"Pod "&amp;acmi,"")</f>
        <v/>
      </c>
      <c r="E98" s="15" t="str">
        <f ca="1">IF(OFFSET(wpntype,(ROW(A99)-ROW($A$7)+2)/2,0)="","",OFFSET(wpntype,(ROW(A99)-ROW($A$7)+2)/2,0))</f>
        <v/>
      </c>
      <c r="F98" s="51" t="str">
        <f ca="1">IF(OFFSET(tgtname,(ROW(A99)-ROW($A$7)+2)/2,0)="","",OFFSET(tgtname,(ROW(A99)-ROW($A$7)+2)/2,0))</f>
        <v/>
      </c>
      <c r="G98" s="52"/>
      <c r="H98" s="121"/>
      <c r="I98" s="14" t="str">
        <f ca="1">IF(OFFSET(primenav,(ROW(A99)-ROW($A$7)+2)/2,0)="","",OFFSET(primenav,(ROW(A99)-ROW($A$7)+2)/2,0))</f>
        <v/>
      </c>
      <c r="J98" s="15" t="str">
        <f ca="1">IF(OFFSET(primenavaiding,(ROW(A99)-ROW($A$7)+2)/2,0)="","",OFFSET(primenavaiding,(ROW(A99)-ROW($A$7)+2)/2,0))</f>
        <v/>
      </c>
      <c r="K98" s="15" t="str">
        <f ca="1">IF(OFFSET(fom,(ROW(A99)-ROW($A$7)+2)/2,0)="","",OFFSET(fom,(ROW(A99)-ROW($A$7)+2)/2,0))</f>
        <v/>
      </c>
      <c r="L98" s="112" t="str">
        <f ca="1">IF(OFFSET(trk,(ROW(A99)-ROW($A$7)+2)/2,0)="","",OFFSET(trk,(ROW(A99)-ROW($A$7)+2)/2,0))</f>
        <v/>
      </c>
      <c r="M98" s="114" t="str">
        <f ca="1">IF(OFFSET(hdg,(ROW(A99)-ROW($A$7)+2)/2,0)="","",OFFSET(hdg,(ROW(A99)-ROW($A$7)+2)/2,0))</f>
        <v/>
      </c>
      <c r="N98" s="15" t="str">
        <f ca="1">IF(OFFSET(ls,(ROW(A99)-ROW($A$7)+2)/2,0)="","",OFFSET(ls,(ROW(A99)-ROW($A$7)+2)/2,0))</f>
        <v/>
      </c>
      <c r="O98" s="38" t="str">
        <f ca="1">IF(OFFSET(lar,(ROW(A99)-ROW($A$7)+2)/2,0)="","",OFFSET(lar,(ROW(A99)-ROW($A$7)+2)/2,0))</f>
        <v/>
      </c>
    </row>
    <row r="99" spans="1:15" ht="15.75" customHeight="1" thickBot="1" x14ac:dyDescent="0.3">
      <c r="A99" s="17" t="str">
        <f ca="1">IF(OFFSET(dest,(ROW(A99)-ROW($A$7)+2)/2,0)="","",OFFSET(dest,(ROW(A99)-ROW($A$7)+2)/2,0))</f>
        <v/>
      </c>
      <c r="B99" s="28" t="str">
        <f ca="1">IF(OFFSET(tor,(ROW(A99)-ROW($A$7)+2)/2,0)="","",OFFSET(tor,(ROW(A99)-ROW($A$7)+2)/2,0))</f>
        <v/>
      </c>
      <c r="C99" s="48" t="str">
        <f ca="1">IF(OFFSET(be,(ROW(A99)-ROW($A$7)+2)/2,0)="","",UPPER(BEname)&amp;" "&amp;OFFSET(be,(ROW(A99)-ROW($A$7)+2)/2,0))</f>
        <v/>
      </c>
      <c r="D99" s="49"/>
      <c r="E99" s="48" t="str">
        <f ca="1">IF(OFFSET(tgtlat,(ROW(A99)-ROW($A$7)+2)/2,0)="","",OFFSET(tgtlat,(ROW(A99)-ROW($A$7)+2)/2,0)&amp;"  "&amp;OFFSET(tgtlon,(ROW(A99)-ROW($A$7)+2)/2,0))</f>
        <v/>
      </c>
      <c r="F99" s="50"/>
      <c r="G99" s="42" t="str">
        <f ca="1">IF(OFFSET(tgtelev,(ROW(A99)-ROW($A$7)+2)/2,0)="","",OFFSET(tgtelev,(ROW(A99)-ROW($A$7)+2)/2,0))</f>
        <v/>
      </c>
      <c r="H99" s="122"/>
      <c r="I99" s="18" t="str">
        <f ca="1">IF(OFFSET(xhair,(ROW(A99)-ROW($A$7)+2)/2,0)="","",OFFSET(xhair,(ROW(A99)-ROW($A$7)+2)/2,0))</f>
        <v/>
      </c>
      <c r="J99" s="19" t="str">
        <f ca="1">IF(OFFSET(buffers,(ROW(A99)-ROW($A$7)+2)/2,0)="","",OFFSET(buffers,(ROW(A99)-ROW($A$7)+2)/2,0))</f>
        <v/>
      </c>
      <c r="K99" s="113" t="str">
        <f ca="1">IF(OFFSET(alt,(ROW(A99)-ROW($A$7)+2)/2,0)="","",OFFSET(alt,(ROW(A99)-ROW($A$7)+2)/2,0))</f>
        <v/>
      </c>
      <c r="L99" s="109" t="str">
        <f ca="1">IF(OFFSET(ias,(ROW(A99)-ROW($A$7)+2)/2,0)="","",OFFSET(ias,(ROW(A99)-ROW($A$7)+2)/2,0))</f>
        <v/>
      </c>
      <c r="M99" s="110" t="str">
        <f ca="1">IF(OFFSET(tas,(ROW(A99)-ROW($A$7)+2)/2,0)="","",OFFSET(tas,(ROW(A99)-ROW($A$7)+2)/2,0))</f>
        <v/>
      </c>
      <c r="N99" s="111" t="str">
        <f ca="1">IF(OFFSET(gs,(ROW(A99)-ROW($A$7)+2)/2,0)="","",OFFSET(gs,(ROW(A99)-ROW($A$7)+2)/2,0))</f>
        <v/>
      </c>
      <c r="O99" s="20" t="str">
        <f ca="1">IF(OFFSET(delay,(ROW(A99)-ROW($A$7)+2)/2,0)="","",OFFSET(delay,(ROW(A99)-ROW($A$7)+2)/2,0))</f>
        <v/>
      </c>
    </row>
    <row r="100" spans="1:15" x14ac:dyDescent="0.25">
      <c r="A100" s="39" t="str">
        <f t="shared" ref="A100:A101" ca="1" si="45">IF(LEN(A101)&gt;0,((ROW(A101)-ROW($A$7))/2)+1,"")</f>
        <v/>
      </c>
      <c r="B100" s="40" t="str">
        <f ca="1">IF(OFFSET(tot,(ROW(A101)-ROW($A$7)+2)/2,0)="","",OFFSET(tot,(ROW(A101)-ROW($A$7)+2)/2,0))</f>
        <v/>
      </c>
      <c r="C100" s="22" t="str">
        <f ca="1">IF(LEN(A101)&gt;0,cs,"")</f>
        <v/>
      </c>
      <c r="D100" s="22" t="str">
        <f ca="1">IF(LEN(A101)&gt;0,"Pod "&amp;acmi,"")</f>
        <v/>
      </c>
      <c r="E100" s="22" t="str">
        <f ca="1">IF(OFFSET(wpntype,(ROW(A101)-ROW($A$7)+2)/2,0)="","",OFFSET(wpntype,(ROW(A101)-ROW($A$7)+2)/2,0))</f>
        <v/>
      </c>
      <c r="F100" s="53" t="str">
        <f ca="1">IF(OFFSET(tgtname,(ROW(A101)-ROW($A$7)+2)/2,0)="","",OFFSET(tgtname,(ROW(A101)-ROW($A$7)+2)/2,0))</f>
        <v/>
      </c>
      <c r="G100" s="54"/>
      <c r="H100" s="121"/>
      <c r="I100" s="21" t="str">
        <f ca="1">IF(OFFSET(primenav,(ROW(A101)-ROW($A$7)+2)/2,0)="","",OFFSET(primenav,(ROW(A101)-ROW($A$7)+2)/2,0))</f>
        <v/>
      </c>
      <c r="J100" s="22" t="str">
        <f ca="1">IF(OFFSET(primenavaiding,(ROW(A101)-ROW($A$7)+2)/2,0)="","",OFFSET(primenavaiding,(ROW(A101)-ROW($A$7)+2)/2,0))</f>
        <v/>
      </c>
      <c r="K100" s="22" t="str">
        <f ca="1">IF(OFFSET(fom,(ROW(A101)-ROW($A$7)+2)/2,0)="","",OFFSET(fom,(ROW(A101)-ROW($A$7)+2)/2,0))</f>
        <v/>
      </c>
      <c r="L100" s="115" t="str">
        <f ca="1">IF(OFFSET(trk,(ROW(A101)-ROW($A$7)+2)/2,0)="","",OFFSET(trk,(ROW(A101)-ROW($A$7)+2)/2,0))</f>
        <v/>
      </c>
      <c r="M100" s="116" t="str">
        <f ca="1">IF(OFFSET(hdg,(ROW(A101)-ROW($A$7)+2)/2,0)="","",OFFSET(hdg,(ROW(A101)-ROW($A$7)+2)/2,0))</f>
        <v/>
      </c>
      <c r="N100" s="22" t="str">
        <f ca="1">IF(OFFSET(ls,(ROW(A101)-ROW($A$7)+2)/2,0)="","",OFFSET(ls,(ROW(A101)-ROW($A$7)+2)/2,0))</f>
        <v/>
      </c>
      <c r="O100" s="41" t="str">
        <f ca="1">IF(OFFSET(lar,(ROW(A101)-ROW($A$7)+2)/2,0)="","",OFFSET(lar,(ROW(A101)-ROW($A$7)+2)/2,0))</f>
        <v/>
      </c>
    </row>
    <row r="101" spans="1:15" ht="15.75" customHeight="1" thickBot="1" x14ac:dyDescent="0.3">
      <c r="A101" s="23" t="str">
        <f ca="1">IF(OFFSET(dest,(ROW(A101)-ROW($A$7)+2)/2,0)="","",OFFSET(dest,(ROW(A101)-ROW($A$7)+2)/2,0))</f>
        <v/>
      </c>
      <c r="B101" s="29" t="str">
        <f ca="1">IF(OFFSET(tor,(ROW(A101)-ROW($A$7)+2)/2,0)="","",OFFSET(tor,(ROW(A101)-ROW($A$7)+2)/2,0))</f>
        <v/>
      </c>
      <c r="C101" s="45" t="str">
        <f ca="1">IF(OFFSET(be,(ROW(A101)-ROW($A$7)+2)/2,0)="","",UPPER(BEname)&amp;" "&amp;OFFSET(be,(ROW(A101)-ROW($A$7)+2)/2,0))</f>
        <v/>
      </c>
      <c r="D101" s="46"/>
      <c r="E101" s="45" t="str">
        <f ca="1">IF(OFFSET(tgtlat,(ROW(A101)-ROW($A$7)+2)/2,0)="","",OFFSET(tgtlat,(ROW(A101)-ROW($A$7)+2)/2,0)&amp;"  "&amp;OFFSET(tgtlon,(ROW(A101)-ROW($A$7)+2)/2,0))</f>
        <v/>
      </c>
      <c r="F101" s="47"/>
      <c r="G101" s="43" t="str">
        <f ca="1">IF(OFFSET(tgtelev,(ROW(A101)-ROW($A$7)+2)/2,0)="","",OFFSET(tgtelev,(ROW(A101)-ROW($A$7)+2)/2,0))</f>
        <v/>
      </c>
      <c r="H101" s="121"/>
      <c r="I101" s="24" t="str">
        <f ca="1">IF(OFFSET(xhair,(ROW(A101)-ROW($A$7)+2)/2,0)="","",OFFSET(xhair,(ROW(A101)-ROW($A$7)+2)/2,0))</f>
        <v/>
      </c>
      <c r="J101" s="25" t="str">
        <f ca="1">IF(OFFSET(buffers,(ROW(A101)-ROW($A$7)+2)/2,0)="","",OFFSET(buffers,(ROW(A101)-ROW($A$7)+2)/2,0))</f>
        <v/>
      </c>
      <c r="K101" s="117" t="str">
        <f ca="1">IF(OFFSET(alt,(ROW(A101)-ROW($A$7)+2)/2,0)="","",OFFSET(alt,(ROW(A101)-ROW($A$7)+2)/2,0))</f>
        <v/>
      </c>
      <c r="L101" s="118" t="str">
        <f ca="1">IF(OFFSET(ias,(ROW(A101)-ROW($A$7)+2)/2,0)="","",OFFSET(ias,(ROW(A101)-ROW($A$7)+2)/2,0))</f>
        <v/>
      </c>
      <c r="M101" s="119" t="str">
        <f ca="1">IF(OFFSET(tas,(ROW(A101)-ROW($A$7)+2)/2,0)="","",OFFSET(tas,(ROW(A101)-ROW($A$7)+2)/2,0))</f>
        <v/>
      </c>
      <c r="N101" s="120" t="str">
        <f ca="1">IF(OFFSET(gs,(ROW(A101)-ROW($A$7)+2)/2,0)="","",OFFSET(gs,(ROW(A101)-ROW($A$7)+2)/2,0))</f>
        <v/>
      </c>
      <c r="O101" s="26" t="str">
        <f ca="1">IF(OFFSET(delay,(ROW(A101)-ROW($A$7)+2)/2,0)="","",OFFSET(delay,(ROW(A101)-ROW($A$7)+2)/2,0))</f>
        <v/>
      </c>
    </row>
  </sheetData>
  <mergeCells count="181">
    <mergeCell ref="A1:G1"/>
    <mergeCell ref="I1:O1"/>
    <mergeCell ref="I2:J2"/>
    <mergeCell ref="N2:O2"/>
    <mergeCell ref="I3:J3"/>
    <mergeCell ref="N3:O3"/>
    <mergeCell ref="F3:G3"/>
    <mergeCell ref="F2:G2"/>
    <mergeCell ref="E5:F5"/>
    <mergeCell ref="F42:G42"/>
    <mergeCell ref="F44:G44"/>
    <mergeCell ref="F46:G46"/>
    <mergeCell ref="F48:G48"/>
    <mergeCell ref="AE38:AJ39"/>
    <mergeCell ref="AD40:AD41"/>
    <mergeCell ref="AE40:AJ41"/>
    <mergeCell ref="A2:B2"/>
    <mergeCell ref="A3:B3"/>
    <mergeCell ref="AD52:AD53"/>
    <mergeCell ref="AE52:AJ53"/>
    <mergeCell ref="V38:AB53"/>
    <mergeCell ref="AD37:AJ37"/>
    <mergeCell ref="V37:AB37"/>
    <mergeCell ref="AD46:AD47"/>
    <mergeCell ref="AE46:AJ47"/>
    <mergeCell ref="AD48:AD49"/>
    <mergeCell ref="AE48:AJ49"/>
    <mergeCell ref="AD50:AD51"/>
    <mergeCell ref="AE50:AJ51"/>
    <mergeCell ref="AE44:AJ45"/>
    <mergeCell ref="AD44:AD45"/>
    <mergeCell ref="AD42:AD43"/>
    <mergeCell ref="AE42:AJ43"/>
    <mergeCell ref="AD38:AD39"/>
    <mergeCell ref="C5:D5"/>
    <mergeCell ref="C2:D2"/>
    <mergeCell ref="C3:D3"/>
    <mergeCell ref="K2:L2"/>
    <mergeCell ref="K3:L3"/>
    <mergeCell ref="F4:G4"/>
    <mergeCell ref="F36:G36"/>
    <mergeCell ref="F38:G38"/>
    <mergeCell ref="F40:G40"/>
    <mergeCell ref="F26:G26"/>
    <mergeCell ref="F28:G28"/>
    <mergeCell ref="F30:G30"/>
    <mergeCell ref="F32:G32"/>
    <mergeCell ref="F34:G34"/>
    <mergeCell ref="F6:G6"/>
    <mergeCell ref="F8:G8"/>
    <mergeCell ref="F10:G10"/>
    <mergeCell ref="F12:G12"/>
    <mergeCell ref="F14:G14"/>
    <mergeCell ref="F16:G16"/>
    <mergeCell ref="F18:G18"/>
    <mergeCell ref="F20:G20"/>
    <mergeCell ref="F22:G22"/>
    <mergeCell ref="F24:G24"/>
    <mergeCell ref="F66:G66"/>
    <mergeCell ref="F68:G68"/>
    <mergeCell ref="F70:G70"/>
    <mergeCell ref="F72:G72"/>
    <mergeCell ref="F54:G54"/>
    <mergeCell ref="F56:G56"/>
    <mergeCell ref="F58:G58"/>
    <mergeCell ref="F60:G60"/>
    <mergeCell ref="F62:G62"/>
    <mergeCell ref="F94:G94"/>
    <mergeCell ref="F96:G96"/>
    <mergeCell ref="F98:G98"/>
    <mergeCell ref="F100:G100"/>
    <mergeCell ref="F84:G84"/>
    <mergeCell ref="F86:G86"/>
    <mergeCell ref="F88:G88"/>
    <mergeCell ref="F90:G90"/>
    <mergeCell ref="F92:G92"/>
    <mergeCell ref="C13:D13"/>
    <mergeCell ref="E13:F13"/>
    <mergeCell ref="C15:D15"/>
    <mergeCell ref="E15:F15"/>
    <mergeCell ref="C17:D17"/>
    <mergeCell ref="E17:F17"/>
    <mergeCell ref="C7:D7"/>
    <mergeCell ref="E7:F7"/>
    <mergeCell ref="C9:D9"/>
    <mergeCell ref="E9:F9"/>
    <mergeCell ref="C11:D11"/>
    <mergeCell ref="E11:F11"/>
    <mergeCell ref="C25:D25"/>
    <mergeCell ref="E25:F25"/>
    <mergeCell ref="C27:D27"/>
    <mergeCell ref="E27:F27"/>
    <mergeCell ref="C29:D29"/>
    <mergeCell ref="E29:F29"/>
    <mergeCell ref="C19:D19"/>
    <mergeCell ref="E19:F19"/>
    <mergeCell ref="C21:D21"/>
    <mergeCell ref="E21:F21"/>
    <mergeCell ref="C23:D23"/>
    <mergeCell ref="E23:F23"/>
    <mergeCell ref="C37:D37"/>
    <mergeCell ref="E37:F37"/>
    <mergeCell ref="C39:D39"/>
    <mergeCell ref="E39:F39"/>
    <mergeCell ref="C41:D41"/>
    <mergeCell ref="E41:F41"/>
    <mergeCell ref="C31:D31"/>
    <mergeCell ref="E31:F31"/>
    <mergeCell ref="C33:D33"/>
    <mergeCell ref="E33:F33"/>
    <mergeCell ref="C35:D35"/>
    <mergeCell ref="E35:F35"/>
    <mergeCell ref="C49:D49"/>
    <mergeCell ref="E49:F49"/>
    <mergeCell ref="C51:D51"/>
    <mergeCell ref="E51:F51"/>
    <mergeCell ref="C53:D53"/>
    <mergeCell ref="E53:F53"/>
    <mergeCell ref="C43:D43"/>
    <mergeCell ref="E43:F43"/>
    <mergeCell ref="C45:D45"/>
    <mergeCell ref="E45:F45"/>
    <mergeCell ref="C47:D47"/>
    <mergeCell ref="E47:F47"/>
    <mergeCell ref="F50:G50"/>
    <mergeCell ref="F52:G52"/>
    <mergeCell ref="C61:D61"/>
    <mergeCell ref="E61:F61"/>
    <mergeCell ref="C63:D63"/>
    <mergeCell ref="E63:F63"/>
    <mergeCell ref="C65:D65"/>
    <mergeCell ref="E65:F65"/>
    <mergeCell ref="C55:D55"/>
    <mergeCell ref="E55:F55"/>
    <mergeCell ref="C57:D57"/>
    <mergeCell ref="E57:F57"/>
    <mergeCell ref="C59:D59"/>
    <mergeCell ref="E59:F59"/>
    <mergeCell ref="F64:G64"/>
    <mergeCell ref="E83:F83"/>
    <mergeCell ref="C73:D73"/>
    <mergeCell ref="E73:F73"/>
    <mergeCell ref="C75:D75"/>
    <mergeCell ref="E75:F75"/>
    <mergeCell ref="C77:D77"/>
    <mergeCell ref="E77:F77"/>
    <mergeCell ref="C67:D67"/>
    <mergeCell ref="E67:F67"/>
    <mergeCell ref="C69:D69"/>
    <mergeCell ref="E69:F69"/>
    <mergeCell ref="C71:D71"/>
    <mergeCell ref="E71:F71"/>
    <mergeCell ref="F74:G74"/>
    <mergeCell ref="F76:G76"/>
    <mergeCell ref="F78:G78"/>
    <mergeCell ref="F80:G80"/>
    <mergeCell ref="F82:G82"/>
    <mergeCell ref="S3:T4"/>
    <mergeCell ref="C97:D97"/>
    <mergeCell ref="E97:F97"/>
    <mergeCell ref="C99:D99"/>
    <mergeCell ref="E99:F99"/>
    <mergeCell ref="C101:D101"/>
    <mergeCell ref="E101:F101"/>
    <mergeCell ref="C91:D91"/>
    <mergeCell ref="E91:F91"/>
    <mergeCell ref="C93:D93"/>
    <mergeCell ref="E93:F93"/>
    <mergeCell ref="C95:D95"/>
    <mergeCell ref="E95:F95"/>
    <mergeCell ref="C85:D85"/>
    <mergeCell ref="E85:F85"/>
    <mergeCell ref="C87:D87"/>
    <mergeCell ref="E87:F87"/>
    <mergeCell ref="C89:D89"/>
    <mergeCell ref="E89:F89"/>
    <mergeCell ref="C79:D79"/>
    <mergeCell ref="E79:F79"/>
    <mergeCell ref="C81:D81"/>
    <mergeCell ref="E81:F81"/>
    <mergeCell ref="C83:D83"/>
  </mergeCells>
  <pageMargins left="0.25" right="0.25" top="0.75" bottom="0.75" header="0.3" footer="0.3"/>
  <pageSetup fitToWidth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"/>
  <sheetViews>
    <sheetView workbookViewId="0">
      <selection activeCell="F19" sqref="F19"/>
    </sheetView>
  </sheetViews>
  <sheetFormatPr defaultRowHeight="15" x14ac:dyDescent="0.25"/>
  <cols>
    <col min="1" max="1" width="17" style="30" customWidth="1"/>
    <col min="9" max="9" width="12.42578125" style="30" customWidth="1"/>
    <col min="10" max="10" width="12.28515625" style="30" customWidth="1"/>
    <col min="11" max="11" width="10.140625" style="30" customWidth="1"/>
    <col min="12" max="12" width="12.140625" style="30" customWidth="1"/>
    <col min="13" max="13" width="11.140625" style="30" customWidth="1"/>
    <col min="14" max="14" width="11.85546875" style="30" customWidth="1"/>
    <col min="16" max="16" width="17.7109375" style="30" bestFit="1" customWidth="1"/>
    <col min="17" max="17" width="9.5703125" style="30" customWidth="1"/>
    <col min="26" max="26" width="11.7109375" style="30" customWidth="1"/>
  </cols>
  <sheetData>
    <row r="1" spans="1:28" s="1" customFormat="1" x14ac:dyDescent="0.25">
      <c r="A1" s="1" t="s">
        <v>113</v>
      </c>
      <c r="B1" s="13" t="s">
        <v>114</v>
      </c>
      <c r="C1" s="1" t="s">
        <v>115</v>
      </c>
      <c r="D1" s="1" t="s">
        <v>116</v>
      </c>
      <c r="E1" s="1" t="s">
        <v>13</v>
      </c>
      <c r="F1" s="1" t="s">
        <v>32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36</v>
      </c>
      <c r="R1" s="1" t="s">
        <v>127</v>
      </c>
      <c r="S1" s="1" t="s">
        <v>37</v>
      </c>
      <c r="T1" s="1" t="s">
        <v>128</v>
      </c>
      <c r="U1" s="1" t="s">
        <v>38</v>
      </c>
      <c r="V1" s="1" t="s">
        <v>129</v>
      </c>
      <c r="W1" s="1" t="s">
        <v>39</v>
      </c>
      <c r="X1" s="1" t="s">
        <v>23</v>
      </c>
      <c r="Y1" s="1" t="s">
        <v>40</v>
      </c>
      <c r="Z1" s="1" t="s">
        <v>130</v>
      </c>
      <c r="AA1" s="1" t="s">
        <v>131</v>
      </c>
      <c r="AB1" s="1" t="s">
        <v>25</v>
      </c>
    </row>
    <row r="2" spans="1:28" s="34" customFormat="1" x14ac:dyDescent="0.25">
      <c r="F2" s="35"/>
    </row>
    <row r="3" spans="1:28" s="34" customFormat="1" x14ac:dyDescent="0.25">
      <c r="F3" s="35"/>
    </row>
    <row r="4" spans="1:28" s="34" customFormat="1" x14ac:dyDescent="0.25">
      <c r="E4" s="35"/>
      <c r="F4" s="3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1598-B0B6-4943-B826-A31638AD7C84}">
  <dimension ref="A1:D4"/>
  <sheetViews>
    <sheetView workbookViewId="0">
      <selection activeCell="F23" sqref="F23"/>
    </sheetView>
  </sheetViews>
  <sheetFormatPr defaultRowHeight="15" x14ac:dyDescent="0.25"/>
  <sheetData>
    <row r="1" spans="1:4" x14ac:dyDescent="0.25">
      <c r="A1" s="34"/>
      <c r="B1" s="34"/>
      <c r="C1" s="34"/>
      <c r="D1" s="34"/>
    </row>
    <row r="2" spans="1:4" x14ac:dyDescent="0.25">
      <c r="A2" s="34"/>
      <c r="B2" s="34"/>
      <c r="C2" s="34"/>
      <c r="D2" s="34"/>
    </row>
    <row r="3" spans="1:4" x14ac:dyDescent="0.25">
      <c r="A3" s="34"/>
      <c r="B3" s="34"/>
      <c r="C3" s="34"/>
      <c r="D3" s="34"/>
    </row>
    <row r="4" spans="1:4" x14ac:dyDescent="0.25">
      <c r="A4" s="34"/>
      <c r="B4" s="34"/>
      <c r="C4" s="34"/>
      <c r="D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Debrief</vt:lpstr>
      <vt:lpstr>Combined</vt:lpstr>
      <vt:lpstr>Timestamps</vt:lpstr>
      <vt:lpstr>acmi</vt:lpstr>
      <vt:lpstr>alt</vt:lpstr>
      <vt:lpstr>be</vt:lpstr>
      <vt:lpstr>BELat</vt:lpstr>
      <vt:lpstr>BELong</vt:lpstr>
      <vt:lpstr>BEname</vt:lpstr>
      <vt:lpstr>buffers</vt:lpstr>
      <vt:lpstr>cs</vt:lpstr>
      <vt:lpstr>delay</vt:lpstr>
      <vt:lpstr>dest</vt:lpstr>
      <vt:lpstr>dtcmission</vt:lpstr>
      <vt:lpstr>dtcsortie</vt:lpstr>
      <vt:lpstr>fci</vt:lpstr>
      <vt:lpstr>fom</vt:lpstr>
      <vt:lpstr>gs</vt:lpstr>
      <vt:lpstr>hdg</vt:lpstr>
      <vt:lpstr>ias</vt:lpstr>
      <vt:lpstr>lar</vt:lpstr>
      <vt:lpstr>ls</vt:lpstr>
      <vt:lpstr>msndate</vt:lpstr>
      <vt:lpstr>msnlead</vt:lpstr>
      <vt:lpstr>msnnum</vt:lpstr>
      <vt:lpstr>msnwso</vt:lpstr>
      <vt:lpstr>primenav</vt:lpstr>
      <vt:lpstr>primenavaiding</vt:lpstr>
      <vt:lpstr>tail</vt:lpstr>
      <vt:lpstr>tas</vt:lpstr>
      <vt:lpstr>tgp</vt:lpstr>
      <vt:lpstr>tgpserial</vt:lpstr>
      <vt:lpstr>tgtelev</vt:lpstr>
      <vt:lpstr>tgtlat</vt:lpstr>
      <vt:lpstr>tgtlon</vt:lpstr>
      <vt:lpstr>tgtname</vt:lpstr>
      <vt:lpstr>tor</vt:lpstr>
      <vt:lpstr>tot</vt:lpstr>
      <vt:lpstr>trk</vt:lpstr>
      <vt:lpstr>wpn</vt:lpstr>
      <vt:lpstr>wpntype</vt:lpstr>
      <vt:lpstr>xhair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Lobo</cp:lastModifiedBy>
  <dcterms:created xsi:type="dcterms:W3CDTF">2019-07-16T01:10:43Z</dcterms:created>
  <dcterms:modified xsi:type="dcterms:W3CDTF">2020-05-08T03:41:12Z</dcterms:modified>
</cp:coreProperties>
</file>